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záloha\Výběrovky\2025-09 VZMR - Rekonstrukce objektu č. 13 - rozárium (III.etapa)\"/>
    </mc:Choice>
  </mc:AlternateContent>
  <xr:revisionPtr revIDLastSave="0" documentId="13_ncr:1_{B07F72E9-D091-4214-8931-087686DE0E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D.1.1 - Architektonicko-s.. (3)" sheetId="8" r:id="rId2"/>
    <sheet name="Pokyny pro vyplnění" sheetId="5" r:id="rId3"/>
  </sheets>
  <definedNames>
    <definedName name="_xlnm._FilterDatabase" localSheetId="1" hidden="1">'D.1.1 - Architektonicko-s.. (3)'!$C$113:$K$552</definedName>
    <definedName name="_xlnm.Print_Titles" localSheetId="1">'D.1.1 - Architektonicko-s.. (3)'!$113:$113</definedName>
    <definedName name="_xlnm.Print_Titles" localSheetId="0">'Rekapitulace stavby'!$49:$49</definedName>
    <definedName name="_xlnm.Print_Area" localSheetId="1">'D.1.1 - Architektonicko-s.. (3)'!$C$4:$J$38,'D.1.1 - Architektonicko-s.. (3)'!$C$44:$J$93,'D.1.1 - Architektonicko-s.. (3)'!$C$99:$K$552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6" i="1" l="1"/>
  <c r="AN54" i="1"/>
  <c r="AN57" i="1"/>
  <c r="AN55" i="1"/>
  <c r="BK551" i="8"/>
  <c r="J551" i="8" s="1"/>
  <c r="J92" i="8" s="1"/>
  <c r="T551" i="8"/>
  <c r="R551" i="8"/>
  <c r="P551" i="8"/>
  <c r="BK550" i="8"/>
  <c r="BI550" i="8"/>
  <c r="BH550" i="8"/>
  <c r="BG550" i="8"/>
  <c r="BF550" i="8"/>
  <c r="BE550" i="8"/>
  <c r="T550" i="8"/>
  <c r="T549" i="8" s="1"/>
  <c r="R550" i="8"/>
  <c r="P550" i="8"/>
  <c r="J550" i="8"/>
  <c r="BK549" i="8"/>
  <c r="R549" i="8"/>
  <c r="P549" i="8"/>
  <c r="J549" i="8"/>
  <c r="BK548" i="8"/>
  <c r="BK547" i="8" s="1"/>
  <c r="J547" i="8" s="1"/>
  <c r="J90" i="8" s="1"/>
  <c r="BI548" i="8"/>
  <c r="BH548" i="8"/>
  <c r="BG548" i="8"/>
  <c r="BF548" i="8"/>
  <c r="BE548" i="8"/>
  <c r="T548" i="8"/>
  <c r="R548" i="8"/>
  <c r="P548" i="8"/>
  <c r="J548" i="8"/>
  <c r="T547" i="8"/>
  <c r="R547" i="8"/>
  <c r="P547" i="8"/>
  <c r="BK546" i="8"/>
  <c r="BI546" i="8"/>
  <c r="BH546" i="8"/>
  <c r="BG546" i="8"/>
  <c r="BF546" i="8"/>
  <c r="T546" i="8"/>
  <c r="R546" i="8"/>
  <c r="P546" i="8"/>
  <c r="J546" i="8"/>
  <c r="BE546" i="8" s="1"/>
  <c r="BK535" i="8"/>
  <c r="BI535" i="8"/>
  <c r="BH535" i="8"/>
  <c r="BG535" i="8"/>
  <c r="BF535" i="8"/>
  <c r="T535" i="8"/>
  <c r="R535" i="8"/>
  <c r="P535" i="8"/>
  <c r="J535" i="8"/>
  <c r="BE535" i="8" s="1"/>
  <c r="BK524" i="8"/>
  <c r="BI524" i="8"/>
  <c r="BH524" i="8"/>
  <c r="BG524" i="8"/>
  <c r="BF524" i="8"/>
  <c r="T524" i="8"/>
  <c r="R524" i="8"/>
  <c r="P524" i="8"/>
  <c r="P504" i="8" s="1"/>
  <c r="J524" i="8"/>
  <c r="BE524" i="8" s="1"/>
  <c r="BK505" i="8"/>
  <c r="BI505" i="8"/>
  <c r="BH505" i="8"/>
  <c r="BG505" i="8"/>
  <c r="BF505" i="8"/>
  <c r="BE505" i="8"/>
  <c r="T505" i="8"/>
  <c r="T504" i="8" s="1"/>
  <c r="R505" i="8"/>
  <c r="R504" i="8" s="1"/>
  <c r="P505" i="8"/>
  <c r="J505" i="8"/>
  <c r="BK503" i="8"/>
  <c r="BK502" i="8" s="1"/>
  <c r="J502" i="8" s="1"/>
  <c r="J88" i="8" s="1"/>
  <c r="BI503" i="8"/>
  <c r="BH503" i="8"/>
  <c r="BG503" i="8"/>
  <c r="BF503" i="8"/>
  <c r="T503" i="8"/>
  <c r="R503" i="8"/>
  <c r="P503" i="8"/>
  <c r="J503" i="8"/>
  <c r="BE503" i="8" s="1"/>
  <c r="T502" i="8"/>
  <c r="R502" i="8"/>
  <c r="P502" i="8"/>
  <c r="BK501" i="8"/>
  <c r="BK500" i="8" s="1"/>
  <c r="J500" i="8" s="1"/>
  <c r="J87" i="8" s="1"/>
  <c r="BI501" i="8"/>
  <c r="BH501" i="8"/>
  <c r="BG501" i="8"/>
  <c r="BF501" i="8"/>
  <c r="T501" i="8"/>
  <c r="R501" i="8"/>
  <c r="P501" i="8"/>
  <c r="P500" i="8" s="1"/>
  <c r="J501" i="8"/>
  <c r="BE501" i="8" s="1"/>
  <c r="T500" i="8"/>
  <c r="R500" i="8"/>
  <c r="BK499" i="8"/>
  <c r="BI499" i="8"/>
  <c r="BH499" i="8"/>
  <c r="BG499" i="8"/>
  <c r="BF499" i="8"/>
  <c r="BE499" i="8"/>
  <c r="T499" i="8"/>
  <c r="R499" i="8"/>
  <c r="P499" i="8"/>
  <c r="J499" i="8"/>
  <c r="BK488" i="8"/>
  <c r="BI488" i="8"/>
  <c r="BH488" i="8"/>
  <c r="BG488" i="8"/>
  <c r="BF488" i="8"/>
  <c r="T488" i="8"/>
  <c r="R488" i="8"/>
  <c r="P488" i="8"/>
  <c r="J488" i="8"/>
  <c r="BE488" i="8" s="1"/>
  <c r="BK477" i="8"/>
  <c r="BI477" i="8"/>
  <c r="BH477" i="8"/>
  <c r="BG477" i="8"/>
  <c r="BF477" i="8"/>
  <c r="T477" i="8"/>
  <c r="R477" i="8"/>
  <c r="P477" i="8"/>
  <c r="J477" i="8"/>
  <c r="BE477" i="8" s="1"/>
  <c r="BK466" i="8"/>
  <c r="BI466" i="8"/>
  <c r="BH466" i="8"/>
  <c r="BG466" i="8"/>
  <c r="BF466" i="8"/>
  <c r="T466" i="8"/>
  <c r="R466" i="8"/>
  <c r="P466" i="8"/>
  <c r="J466" i="8"/>
  <c r="BE466" i="8" s="1"/>
  <c r="BK455" i="8"/>
  <c r="BI455" i="8"/>
  <c r="BH455" i="8"/>
  <c r="BG455" i="8"/>
  <c r="BF455" i="8"/>
  <c r="T455" i="8"/>
  <c r="R455" i="8"/>
  <c r="P455" i="8"/>
  <c r="J455" i="8"/>
  <c r="BE455" i="8" s="1"/>
  <c r="BK444" i="8"/>
  <c r="BI444" i="8"/>
  <c r="BH444" i="8"/>
  <c r="BG444" i="8"/>
  <c r="BF444" i="8"/>
  <c r="BE444" i="8"/>
  <c r="T444" i="8"/>
  <c r="R444" i="8"/>
  <c r="P444" i="8"/>
  <c r="J444" i="8"/>
  <c r="BK432" i="8"/>
  <c r="BI432" i="8"/>
  <c r="BH432" i="8"/>
  <c r="BG432" i="8"/>
  <c r="BF432" i="8"/>
  <c r="T432" i="8"/>
  <c r="T431" i="8" s="1"/>
  <c r="R432" i="8"/>
  <c r="R431" i="8" s="1"/>
  <c r="P432" i="8"/>
  <c r="P431" i="8" s="1"/>
  <c r="J432" i="8"/>
  <c r="BE432" i="8" s="1"/>
  <c r="BK430" i="8"/>
  <c r="BI430" i="8"/>
  <c r="BH430" i="8"/>
  <c r="BG430" i="8"/>
  <c r="BF430" i="8"/>
  <c r="BE430" i="8"/>
  <c r="T430" i="8"/>
  <c r="T429" i="8" s="1"/>
  <c r="R430" i="8"/>
  <c r="R429" i="8" s="1"/>
  <c r="P430" i="8"/>
  <c r="J430" i="8"/>
  <c r="BK429" i="8"/>
  <c r="P429" i="8"/>
  <c r="J429" i="8"/>
  <c r="BK428" i="8"/>
  <c r="BK427" i="8" s="1"/>
  <c r="J427" i="8" s="1"/>
  <c r="J84" i="8" s="1"/>
  <c r="BI428" i="8"/>
  <c r="BH428" i="8"/>
  <c r="BG428" i="8"/>
  <c r="BF428" i="8"/>
  <c r="BE428" i="8"/>
  <c r="T428" i="8"/>
  <c r="R428" i="8"/>
  <c r="P428" i="8"/>
  <c r="P427" i="8" s="1"/>
  <c r="J428" i="8"/>
  <c r="T427" i="8"/>
  <c r="R427" i="8"/>
  <c r="BK426" i="8"/>
  <c r="BK425" i="8" s="1"/>
  <c r="J425" i="8" s="1"/>
  <c r="J83" i="8" s="1"/>
  <c r="BI426" i="8"/>
  <c r="BH426" i="8"/>
  <c r="BG426" i="8"/>
  <c r="BF426" i="8"/>
  <c r="T426" i="8"/>
  <c r="R426" i="8"/>
  <c r="P426" i="8"/>
  <c r="P425" i="8" s="1"/>
  <c r="J426" i="8"/>
  <c r="BE426" i="8" s="1"/>
  <c r="T425" i="8"/>
  <c r="R425" i="8"/>
  <c r="BK424" i="8"/>
  <c r="BI424" i="8"/>
  <c r="BH424" i="8"/>
  <c r="BG424" i="8"/>
  <c r="BF424" i="8"/>
  <c r="T424" i="8"/>
  <c r="T419" i="8" s="1"/>
  <c r="R424" i="8"/>
  <c r="P424" i="8"/>
  <c r="J424" i="8"/>
  <c r="BE424" i="8" s="1"/>
  <c r="BK420" i="8"/>
  <c r="BI420" i="8"/>
  <c r="BH420" i="8"/>
  <c r="BG420" i="8"/>
  <c r="BF420" i="8"/>
  <c r="T420" i="8"/>
  <c r="R420" i="8"/>
  <c r="R419" i="8" s="1"/>
  <c r="P420" i="8"/>
  <c r="P419" i="8" s="1"/>
  <c r="J420" i="8"/>
  <c r="BE420" i="8" s="1"/>
  <c r="BK418" i="8"/>
  <c r="BI418" i="8"/>
  <c r="BH418" i="8"/>
  <c r="BG418" i="8"/>
  <c r="BF418" i="8"/>
  <c r="BE418" i="8"/>
  <c r="T418" i="8"/>
  <c r="R418" i="8"/>
  <c r="P418" i="8"/>
  <c r="J418" i="8"/>
  <c r="BK406" i="8"/>
  <c r="BI406" i="8"/>
  <c r="BH406" i="8"/>
  <c r="BG406" i="8"/>
  <c r="BF406" i="8"/>
  <c r="T406" i="8"/>
  <c r="R406" i="8"/>
  <c r="P406" i="8"/>
  <c r="J406" i="8"/>
  <c r="BE406" i="8" s="1"/>
  <c r="BK389" i="8"/>
  <c r="BI389" i="8"/>
  <c r="BH389" i="8"/>
  <c r="BG389" i="8"/>
  <c r="BF389" i="8"/>
  <c r="T389" i="8"/>
  <c r="R389" i="8"/>
  <c r="P389" i="8"/>
  <c r="J389" i="8"/>
  <c r="BE389" i="8" s="1"/>
  <c r="BK382" i="8"/>
  <c r="BI382" i="8"/>
  <c r="BH382" i="8"/>
  <c r="BG382" i="8"/>
  <c r="BF382" i="8"/>
  <c r="BE382" i="8"/>
  <c r="T382" i="8"/>
  <c r="R382" i="8"/>
  <c r="P382" i="8"/>
  <c r="J382" i="8"/>
  <c r="BK366" i="8"/>
  <c r="BI366" i="8"/>
  <c r="BH366" i="8"/>
  <c r="BG366" i="8"/>
  <c r="BF366" i="8"/>
  <c r="T366" i="8"/>
  <c r="R366" i="8"/>
  <c r="P366" i="8"/>
  <c r="J366" i="8"/>
  <c r="BE366" i="8" s="1"/>
  <c r="BK348" i="8"/>
  <c r="BI348" i="8"/>
  <c r="BH348" i="8"/>
  <c r="BG348" i="8"/>
  <c r="BF348" i="8"/>
  <c r="T348" i="8"/>
  <c r="R348" i="8"/>
  <c r="P348" i="8"/>
  <c r="J348" i="8"/>
  <c r="BE348" i="8" s="1"/>
  <c r="BK328" i="8"/>
  <c r="BI328" i="8"/>
  <c r="BH328" i="8"/>
  <c r="BG328" i="8"/>
  <c r="BF328" i="8"/>
  <c r="T328" i="8"/>
  <c r="R328" i="8"/>
  <c r="P328" i="8"/>
  <c r="J328" i="8"/>
  <c r="BE328" i="8" s="1"/>
  <c r="BK314" i="8"/>
  <c r="BI314" i="8"/>
  <c r="BH314" i="8"/>
  <c r="BG314" i="8"/>
  <c r="BF314" i="8"/>
  <c r="T314" i="8"/>
  <c r="R314" i="8"/>
  <c r="R271" i="8" s="1"/>
  <c r="P314" i="8"/>
  <c r="J314" i="8"/>
  <c r="BE314" i="8" s="1"/>
  <c r="BK299" i="8"/>
  <c r="BI299" i="8"/>
  <c r="BH299" i="8"/>
  <c r="BG299" i="8"/>
  <c r="BF299" i="8"/>
  <c r="T299" i="8"/>
  <c r="R299" i="8"/>
  <c r="P299" i="8"/>
  <c r="J299" i="8"/>
  <c r="BE299" i="8" s="1"/>
  <c r="BK288" i="8"/>
  <c r="BI288" i="8"/>
  <c r="BH288" i="8"/>
  <c r="BG288" i="8"/>
  <c r="BF288" i="8"/>
  <c r="T288" i="8"/>
  <c r="T271" i="8" s="1"/>
  <c r="R288" i="8"/>
  <c r="P288" i="8"/>
  <c r="J288" i="8"/>
  <c r="BE288" i="8" s="1"/>
  <c r="BK286" i="8"/>
  <c r="BI286" i="8"/>
  <c r="BH286" i="8"/>
  <c r="BG286" i="8"/>
  <c r="BF286" i="8"/>
  <c r="BE286" i="8"/>
  <c r="T286" i="8"/>
  <c r="R286" i="8"/>
  <c r="P286" i="8"/>
  <c r="P271" i="8" s="1"/>
  <c r="J286" i="8"/>
  <c r="BK272" i="8"/>
  <c r="BI272" i="8"/>
  <c r="BH272" i="8"/>
  <c r="BG272" i="8"/>
  <c r="BF272" i="8"/>
  <c r="BE272" i="8"/>
  <c r="T272" i="8"/>
  <c r="R272" i="8"/>
  <c r="P272" i="8"/>
  <c r="J272" i="8"/>
  <c r="BK270" i="8"/>
  <c r="BK269" i="8" s="1"/>
  <c r="J269" i="8" s="1"/>
  <c r="J80" i="8" s="1"/>
  <c r="BI270" i="8"/>
  <c r="BH270" i="8"/>
  <c r="BG270" i="8"/>
  <c r="BF270" i="8"/>
  <c r="T270" i="8"/>
  <c r="R270" i="8"/>
  <c r="P270" i="8"/>
  <c r="P269" i="8" s="1"/>
  <c r="J270" i="8"/>
  <c r="BE270" i="8" s="1"/>
  <c r="T269" i="8"/>
  <c r="R269" i="8"/>
  <c r="BK268" i="8"/>
  <c r="BI268" i="8"/>
  <c r="BH268" i="8"/>
  <c r="BG268" i="8"/>
  <c r="BF268" i="8"/>
  <c r="T268" i="8"/>
  <c r="R268" i="8"/>
  <c r="P268" i="8"/>
  <c r="J268" i="8"/>
  <c r="BE268" i="8" s="1"/>
  <c r="BK256" i="8"/>
  <c r="BI256" i="8"/>
  <c r="BH256" i="8"/>
  <c r="BG256" i="8"/>
  <c r="BF256" i="8"/>
  <c r="T256" i="8"/>
  <c r="R256" i="8"/>
  <c r="P256" i="8"/>
  <c r="J256" i="8"/>
  <c r="BE256" i="8" s="1"/>
  <c r="BK248" i="8"/>
  <c r="BI248" i="8"/>
  <c r="BH248" i="8"/>
  <c r="BG248" i="8"/>
  <c r="BF248" i="8"/>
  <c r="T248" i="8"/>
  <c r="R248" i="8"/>
  <c r="P248" i="8"/>
  <c r="J248" i="8"/>
  <c r="BE248" i="8" s="1"/>
  <c r="BK245" i="8"/>
  <c r="BI245" i="8"/>
  <c r="BH245" i="8"/>
  <c r="BG245" i="8"/>
  <c r="BF245" i="8"/>
  <c r="BE245" i="8"/>
  <c r="T245" i="8"/>
  <c r="R245" i="8"/>
  <c r="P245" i="8"/>
  <c r="J245" i="8"/>
  <c r="BK242" i="8"/>
  <c r="BI242" i="8"/>
  <c r="BH242" i="8"/>
  <c r="BG242" i="8"/>
  <c r="BF242" i="8"/>
  <c r="T242" i="8"/>
  <c r="R242" i="8"/>
  <c r="P242" i="8"/>
  <c r="J242" i="8"/>
  <c r="BE242" i="8" s="1"/>
  <c r="BK239" i="8"/>
  <c r="BI239" i="8"/>
  <c r="BH239" i="8"/>
  <c r="BG239" i="8"/>
  <c r="BF239" i="8"/>
  <c r="T239" i="8"/>
  <c r="R239" i="8"/>
  <c r="P239" i="8"/>
  <c r="J239" i="8"/>
  <c r="BE239" i="8" s="1"/>
  <c r="BK236" i="8"/>
  <c r="BI236" i="8"/>
  <c r="BH236" i="8"/>
  <c r="BG236" i="8"/>
  <c r="BF236" i="8"/>
  <c r="T236" i="8"/>
  <c r="R236" i="8"/>
  <c r="P236" i="8"/>
  <c r="J236" i="8"/>
  <c r="BE236" i="8" s="1"/>
  <c r="BK229" i="8"/>
  <c r="BI229" i="8"/>
  <c r="BH229" i="8"/>
  <c r="BG229" i="8"/>
  <c r="BF229" i="8"/>
  <c r="T229" i="8"/>
  <c r="R229" i="8"/>
  <c r="P229" i="8"/>
  <c r="J229" i="8"/>
  <c r="BE229" i="8" s="1"/>
  <c r="BK223" i="8"/>
  <c r="BI223" i="8"/>
  <c r="BH223" i="8"/>
  <c r="BG223" i="8"/>
  <c r="BF223" i="8"/>
  <c r="T223" i="8"/>
  <c r="R223" i="8"/>
  <c r="P223" i="8"/>
  <c r="J223" i="8"/>
  <c r="BE223" i="8" s="1"/>
  <c r="BK220" i="8"/>
  <c r="BI220" i="8"/>
  <c r="BH220" i="8"/>
  <c r="BG220" i="8"/>
  <c r="BF220" i="8"/>
  <c r="BE220" i="8"/>
  <c r="T220" i="8"/>
  <c r="R220" i="8"/>
  <c r="P220" i="8"/>
  <c r="J220" i="8"/>
  <c r="BK209" i="8"/>
  <c r="BI209" i="8"/>
  <c r="BH209" i="8"/>
  <c r="BG209" i="8"/>
  <c r="BF209" i="8"/>
  <c r="T209" i="8"/>
  <c r="R209" i="8"/>
  <c r="P209" i="8"/>
  <c r="J209" i="8"/>
  <c r="BE209" i="8" s="1"/>
  <c r="BK206" i="8"/>
  <c r="BI206" i="8"/>
  <c r="BH206" i="8"/>
  <c r="BG206" i="8"/>
  <c r="BF206" i="8"/>
  <c r="T206" i="8"/>
  <c r="R206" i="8"/>
  <c r="P206" i="8"/>
  <c r="J206" i="8"/>
  <c r="BE206" i="8" s="1"/>
  <c r="BK195" i="8"/>
  <c r="BI195" i="8"/>
  <c r="BH195" i="8"/>
  <c r="BG195" i="8"/>
  <c r="BF195" i="8"/>
  <c r="T195" i="8"/>
  <c r="R195" i="8"/>
  <c r="R194" i="8" s="1"/>
  <c r="P195" i="8"/>
  <c r="P194" i="8" s="1"/>
  <c r="J195" i="8"/>
  <c r="BE195" i="8" s="1"/>
  <c r="T194" i="8"/>
  <c r="BK193" i="8"/>
  <c r="BK192" i="8" s="1"/>
  <c r="BI193" i="8"/>
  <c r="BH193" i="8"/>
  <c r="BG193" i="8"/>
  <c r="BF193" i="8"/>
  <c r="BE193" i="8"/>
  <c r="T193" i="8"/>
  <c r="T192" i="8" s="1"/>
  <c r="R193" i="8"/>
  <c r="R192" i="8" s="1"/>
  <c r="P193" i="8"/>
  <c r="P192" i="8" s="1"/>
  <c r="J193" i="8"/>
  <c r="BK190" i="8"/>
  <c r="BK189" i="8" s="1"/>
  <c r="J189" i="8" s="1"/>
  <c r="J76" i="8" s="1"/>
  <c r="BI190" i="8"/>
  <c r="BH190" i="8"/>
  <c r="BG190" i="8"/>
  <c r="BF190" i="8"/>
  <c r="T190" i="8"/>
  <c r="R190" i="8"/>
  <c r="P190" i="8"/>
  <c r="J190" i="8"/>
  <c r="BE190" i="8" s="1"/>
  <c r="T189" i="8"/>
  <c r="R189" i="8"/>
  <c r="P189" i="8"/>
  <c r="BK182" i="8"/>
  <c r="BI182" i="8"/>
  <c r="BH182" i="8"/>
  <c r="BG182" i="8"/>
  <c r="BF182" i="8"/>
  <c r="T182" i="8"/>
  <c r="R182" i="8"/>
  <c r="R164" i="8" s="1"/>
  <c r="P182" i="8"/>
  <c r="J182" i="8"/>
  <c r="BE182" i="8" s="1"/>
  <c r="BK177" i="8"/>
  <c r="BI177" i="8"/>
  <c r="BH177" i="8"/>
  <c r="BG177" i="8"/>
  <c r="BF177" i="8"/>
  <c r="T177" i="8"/>
  <c r="R177" i="8"/>
  <c r="P177" i="8"/>
  <c r="J177" i="8"/>
  <c r="BE177" i="8" s="1"/>
  <c r="BK165" i="8"/>
  <c r="BI165" i="8"/>
  <c r="BH165" i="8"/>
  <c r="BG165" i="8"/>
  <c r="BF165" i="8"/>
  <c r="T165" i="8"/>
  <c r="R165" i="8"/>
  <c r="P165" i="8"/>
  <c r="J165" i="8"/>
  <c r="BE165" i="8" s="1"/>
  <c r="T164" i="8"/>
  <c r="P164" i="8"/>
  <c r="BK162" i="8"/>
  <c r="T162" i="8"/>
  <c r="R162" i="8"/>
  <c r="P162" i="8"/>
  <c r="J162" i="8"/>
  <c r="BK161" i="8"/>
  <c r="BI161" i="8"/>
  <c r="BH161" i="8"/>
  <c r="BG161" i="8"/>
  <c r="BF161" i="8"/>
  <c r="BE161" i="8"/>
  <c r="T161" i="8"/>
  <c r="R161" i="8"/>
  <c r="P161" i="8"/>
  <c r="J161" i="8"/>
  <c r="BK160" i="8"/>
  <c r="T160" i="8"/>
  <c r="R160" i="8"/>
  <c r="P160" i="8"/>
  <c r="J160" i="8"/>
  <c r="J73" i="8" s="1"/>
  <c r="BK155" i="8"/>
  <c r="BI155" i="8"/>
  <c r="BH155" i="8"/>
  <c r="BG155" i="8"/>
  <c r="BF155" i="8"/>
  <c r="T155" i="8"/>
  <c r="R155" i="8"/>
  <c r="R145" i="8" s="1"/>
  <c r="P155" i="8"/>
  <c r="J155" i="8"/>
  <c r="BE155" i="8" s="1"/>
  <c r="BK150" i="8"/>
  <c r="BI150" i="8"/>
  <c r="BH150" i="8"/>
  <c r="BG150" i="8"/>
  <c r="BF150" i="8"/>
  <c r="T150" i="8"/>
  <c r="R150" i="8"/>
  <c r="P150" i="8"/>
  <c r="J150" i="8"/>
  <c r="BE150" i="8" s="1"/>
  <c r="BK146" i="8"/>
  <c r="BI146" i="8"/>
  <c r="BH146" i="8"/>
  <c r="BG146" i="8"/>
  <c r="BF146" i="8"/>
  <c r="T146" i="8"/>
  <c r="T145" i="8" s="1"/>
  <c r="R146" i="8"/>
  <c r="P146" i="8"/>
  <c r="J146" i="8"/>
  <c r="BE146" i="8" s="1"/>
  <c r="P145" i="8"/>
  <c r="BK143" i="8"/>
  <c r="J143" i="8" s="1"/>
  <c r="J71" i="8" s="1"/>
  <c r="T143" i="8"/>
  <c r="R143" i="8"/>
  <c r="P143" i="8"/>
  <c r="BK141" i="8"/>
  <c r="J141" i="8" s="1"/>
  <c r="J70" i="8" s="1"/>
  <c r="T141" i="8"/>
  <c r="R141" i="8"/>
  <c r="P141" i="8"/>
  <c r="BK139" i="8"/>
  <c r="J139" i="8" s="1"/>
  <c r="J69" i="8" s="1"/>
  <c r="T139" i="8"/>
  <c r="R139" i="8"/>
  <c r="P139" i="8"/>
  <c r="BK137" i="8"/>
  <c r="J137" i="8" s="1"/>
  <c r="J68" i="8" s="1"/>
  <c r="T137" i="8"/>
  <c r="R137" i="8"/>
  <c r="P137" i="8"/>
  <c r="BK135" i="8"/>
  <c r="J135" i="8" s="1"/>
  <c r="J67" i="8" s="1"/>
  <c r="T135" i="8"/>
  <c r="R135" i="8"/>
  <c r="P135" i="8"/>
  <c r="BK133" i="8"/>
  <c r="J133" i="8" s="1"/>
  <c r="J66" i="8" s="1"/>
  <c r="T133" i="8"/>
  <c r="R133" i="8"/>
  <c r="P133" i="8"/>
  <c r="BK131" i="8"/>
  <c r="T131" i="8"/>
  <c r="R131" i="8"/>
  <c r="P131" i="8"/>
  <c r="J131" i="8"/>
  <c r="BK127" i="8"/>
  <c r="BI127" i="8"/>
  <c r="BH127" i="8"/>
  <c r="BG127" i="8"/>
  <c r="BF127" i="8"/>
  <c r="T127" i="8"/>
  <c r="R127" i="8"/>
  <c r="P127" i="8"/>
  <c r="J127" i="8"/>
  <c r="BE127" i="8" s="1"/>
  <c r="BK121" i="8"/>
  <c r="BI121" i="8"/>
  <c r="BH121" i="8"/>
  <c r="BG121" i="8"/>
  <c r="BF121" i="8"/>
  <c r="T121" i="8"/>
  <c r="T120" i="8" s="1"/>
  <c r="R121" i="8"/>
  <c r="R120" i="8" s="1"/>
  <c r="P121" i="8"/>
  <c r="J121" i="8"/>
  <c r="BE121" i="8" s="1"/>
  <c r="P120" i="8"/>
  <c r="BK118" i="8"/>
  <c r="T118" i="8"/>
  <c r="R118" i="8"/>
  <c r="P118" i="8"/>
  <c r="P115" i="8" s="1"/>
  <c r="BK116" i="8"/>
  <c r="J116" i="8" s="1"/>
  <c r="J62" i="8" s="1"/>
  <c r="T116" i="8"/>
  <c r="R116" i="8"/>
  <c r="P116" i="8"/>
  <c r="J108" i="8"/>
  <c r="F108" i="8"/>
  <c r="E106" i="8"/>
  <c r="J91" i="8"/>
  <c r="J85" i="8"/>
  <c r="J74" i="8"/>
  <c r="J65" i="8"/>
  <c r="J55" i="8"/>
  <c r="J53" i="8"/>
  <c r="F53" i="8"/>
  <c r="E51" i="8"/>
  <c r="J23" i="8"/>
  <c r="E23" i="8"/>
  <c r="J110" i="8" s="1"/>
  <c r="J22" i="8"/>
  <c r="J20" i="8"/>
  <c r="E20" i="8"/>
  <c r="F111" i="8" s="1"/>
  <c r="J19" i="8"/>
  <c r="E17" i="8"/>
  <c r="F110" i="8" s="1"/>
  <c r="E7" i="8"/>
  <c r="E47" i="8" s="1"/>
  <c r="BK419" i="8" l="1"/>
  <c r="J419" i="8" s="1"/>
  <c r="J82" i="8" s="1"/>
  <c r="BK145" i="8"/>
  <c r="J145" i="8" s="1"/>
  <c r="J72" i="8" s="1"/>
  <c r="BK504" i="8"/>
  <c r="J504" i="8" s="1"/>
  <c r="J89" i="8" s="1"/>
  <c r="BK431" i="8"/>
  <c r="J431" i="8" s="1"/>
  <c r="J86" i="8" s="1"/>
  <c r="BK271" i="8"/>
  <c r="J271" i="8" s="1"/>
  <c r="J81" i="8" s="1"/>
  <c r="BK194" i="8"/>
  <c r="J194" i="8" s="1"/>
  <c r="J79" i="8" s="1"/>
  <c r="BK164" i="8"/>
  <c r="J164" i="8" s="1"/>
  <c r="J75" i="8" s="1"/>
  <c r="F34" i="8"/>
  <c r="J33" i="8"/>
  <c r="BK120" i="8"/>
  <c r="J120" i="8" s="1"/>
  <c r="J64" i="8" s="1"/>
  <c r="F36" i="8"/>
  <c r="F35" i="8"/>
  <c r="J192" i="8"/>
  <c r="J78" i="8" s="1"/>
  <c r="T115" i="8"/>
  <c r="T114" i="8" s="1"/>
  <c r="P191" i="8"/>
  <c r="P114" i="8" s="1"/>
  <c r="R191" i="8"/>
  <c r="J32" i="8"/>
  <c r="F32" i="8"/>
  <c r="T191" i="8"/>
  <c r="R115" i="8"/>
  <c r="J118" i="8"/>
  <c r="J63" i="8" s="1"/>
  <c r="F55" i="8"/>
  <c r="E102" i="8"/>
  <c r="F33" i="8"/>
  <c r="F56" i="8"/>
  <c r="AY57" i="1"/>
  <c r="AX57" i="1"/>
  <c r="BB57" i="1"/>
  <c r="BB56" i="1" s="1"/>
  <c r="AX56" i="1" s="1"/>
  <c r="BA57" i="1"/>
  <c r="BA56" i="1" s="1"/>
  <c r="AW56" i="1" s="1"/>
  <c r="AU57" i="1"/>
  <c r="AU56" i="1" s="1"/>
  <c r="AY55" i="1"/>
  <c r="AX55" i="1"/>
  <c r="BD55" i="1"/>
  <c r="BD54" i="1" s="1"/>
  <c r="AW55" i="1"/>
  <c r="AY53" i="1"/>
  <c r="AX53" i="1"/>
  <c r="BD53" i="1"/>
  <c r="BD52" i="1" s="1"/>
  <c r="AS56" i="1"/>
  <c r="AS54" i="1"/>
  <c r="AS52" i="1"/>
  <c r="L47" i="1"/>
  <c r="AM46" i="1"/>
  <c r="L46" i="1"/>
  <c r="AM44" i="1"/>
  <c r="L44" i="1"/>
  <c r="L42" i="1"/>
  <c r="L41" i="1"/>
  <c r="BK191" i="8" l="1"/>
  <c r="J191" i="8" s="1"/>
  <c r="J77" i="8" s="1"/>
  <c r="BK115" i="8"/>
  <c r="J115" i="8" s="1"/>
  <c r="J61" i="8" s="1"/>
  <c r="R114" i="8"/>
  <c r="AU55" i="1"/>
  <c r="AU54" i="1" s="1"/>
  <c r="AV55" i="1"/>
  <c r="AT55" i="1" s="1"/>
  <c r="AV53" i="1"/>
  <c r="AT53" i="1" s="1"/>
  <c r="BD57" i="1"/>
  <c r="BD56" i="1" s="1"/>
  <c r="BD51" i="1" s="1"/>
  <c r="W30" i="1" s="1"/>
  <c r="AS51" i="1"/>
  <c r="AW53" i="1"/>
  <c r="AV57" i="1"/>
  <c r="BC55" i="1"/>
  <c r="BC54" i="1" s="1"/>
  <c r="AY54" i="1" s="1"/>
  <c r="BB53" i="1"/>
  <c r="BB52" i="1" s="1"/>
  <c r="BB55" i="1"/>
  <c r="BB54" i="1" s="1"/>
  <c r="AX54" i="1" s="1"/>
  <c r="AW57" i="1"/>
  <c r="AZ53" i="1"/>
  <c r="AZ52" i="1" s="1"/>
  <c r="BA53" i="1"/>
  <c r="BA52" i="1" s="1"/>
  <c r="BC53" i="1"/>
  <c r="BC52" i="1" s="1"/>
  <c r="BC57" i="1"/>
  <c r="BC56" i="1" s="1"/>
  <c r="AY56" i="1" s="1"/>
  <c r="AZ55" i="1"/>
  <c r="AZ54" i="1" s="1"/>
  <c r="AV54" i="1" s="1"/>
  <c r="BA55" i="1"/>
  <c r="BA54" i="1" s="1"/>
  <c r="AW54" i="1" s="1"/>
  <c r="AZ57" i="1"/>
  <c r="AZ56" i="1" s="1"/>
  <c r="AV56" i="1" s="1"/>
  <c r="AT56" i="1" s="1"/>
  <c r="BB51" i="1" l="1"/>
  <c r="AX51" i="1" s="1"/>
  <c r="BK114" i="8"/>
  <c r="J114" i="8" s="1"/>
  <c r="J29" i="8" s="1"/>
  <c r="J38" i="8" s="1"/>
  <c r="AX52" i="1"/>
  <c r="AT54" i="1"/>
  <c r="AT57" i="1"/>
  <c r="AV52" i="1"/>
  <c r="AT52" i="1" s="1"/>
  <c r="AZ51" i="1"/>
  <c r="AU53" i="1"/>
  <c r="AU52" i="1" s="1"/>
  <c r="AU51" i="1" s="1"/>
  <c r="BC51" i="1"/>
  <c r="AY52" i="1"/>
  <c r="AW52" i="1"/>
  <c r="BA51" i="1"/>
  <c r="W28" i="1" l="1"/>
  <c r="J60" i="8"/>
  <c r="AG53" i="1" s="1"/>
  <c r="AN53" i="1" s="1"/>
  <c r="AN52" i="1" s="1"/>
  <c r="AV51" i="1"/>
  <c r="W26" i="1"/>
  <c r="AY51" i="1"/>
  <c r="W29" i="1"/>
  <c r="W27" i="1"/>
  <c r="AW51" i="1"/>
  <c r="AK27" i="1" s="1"/>
  <c r="AT51" i="1" l="1"/>
  <c r="AK26" i="1"/>
  <c r="AG56" i="1" l="1"/>
  <c r="AG52" i="1"/>
  <c r="AG51" i="1" s="1"/>
  <c r="AN51" i="1" s="1"/>
  <c r="AK32" i="1" s="1"/>
  <c r="AG54" i="1"/>
  <c r="AK23" i="1" l="1"/>
</calcChain>
</file>

<file path=xl/sharedStrings.xml><?xml version="1.0" encoding="utf-8"?>
<sst xmlns="http://schemas.openxmlformats.org/spreadsheetml/2006/main" count="5242" uniqueCount="749">
  <si>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</si>
  <si>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</si>
  <si>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</si>
  <si>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</si>
  <si>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</si>
  <si>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</si>
  <si>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</si>
  <si>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{7051a72c-9bce-40b1-9392-ac7f1fabc507}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</si>
  <si>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</si>
  <si>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</si>
  <si>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</si>
  <si>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</si>
  <si>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</si>
  <si>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</si>
  <si>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</si>
  <si>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VZ181003</t>
  </si>
  <si>
    <t>Stavba:</t>
  </si>
  <si>
    <t>Zázemí zahradníků Rozária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</si>
  <si>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</si>
  <si>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</si>
  <si>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</si>
  <si>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</si>
  <si>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</si>
  <si>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</si>
  <si>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</si>
  <si>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</si>
  <si>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</si>
  <si>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</si>
  <si>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</si>
  <si>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</si>
  <si>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</si>
  <si>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</si>
  <si>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</si>
  <si>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</si>
  <si>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</si>
  <si>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</si>
  <si>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</si>
  <si>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</si>
  <si>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</si>
  <si>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</si>
  <si>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</si>
  <si>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</si>
  <si>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</si>
  <si>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</si>
  <si>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</si>
  <si>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</si>
  <si>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</si>
  <si>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</si>
  <si>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</si>
  <si>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</si>
  <si>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</si>
  <si>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</si>
  <si>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</si>
  <si>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</si>
  <si>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</si>
  <si>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</si>
  <si>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</si>
  <si>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</si>
  <si>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</si>
  <si>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</si>
  <si>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</si>
  <si>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</si>
  <si>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</si>
  <si>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</si>
  <si>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</si>
  <si>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</si>
  <si>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</si>
  <si>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</si>
  <si>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</si>
  <si>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</si>
  <si>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</si>
  <si>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>Architektonicko-stavební část</t>
  </si>
  <si>
    <t>STA</t>
  </si>
  <si>
    <t>1</t>
  </si>
  <si>
    <t>{137ed651-38f7-4251-b006-4b83b349f761}</t>
  </si>
  <si>
    <t>2</t>
  </si>
  <si>
    <t>/</t>
  </si>
  <si>
    <t>Soupis</t>
  </si>
  <si>
    <t>{b6a7f103-6254-46c2-a223-86d289a0caf9}</t>
  </si>
  <si>
    <t>D.1.4</t>
  </si>
  <si>
    <t>Technika prostředí staveb</t>
  </si>
  <si>
    <t>{ea444a19-7502-4ff8-8380-066a6f0a727b}</t>
  </si>
  <si>
    <t>{a1737c06-1d3f-41de-9da6-4eef9a25b528}</t>
  </si>
  <si>
    <t>VRN</t>
  </si>
  <si>
    <t>Vedlejší rozpočtové náklady</t>
  </si>
  <si>
    <t>VON</t>
  </si>
  <si>
    <t>{5adbc25f-5bc0-4533-9dea-ca7a43b46641}</t>
  </si>
  <si>
    <t>{be73b538-faa4-4ee5-9ff8-ad39d95e6866}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</si>
  <si>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</si>
  <si>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</si>
  <si>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</si>
  <si>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</si>
  <si>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</si>
  <si>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</si>
  <si>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</si>
  <si>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D.1.1 - Architektonicko-stavební část</t>
  </si>
  <si>
    <t>Soupis: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</si>
  <si>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</si>
  <si>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</si>
  <si>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</si>
  <si>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</si>
  <si>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</si>
  <si>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</si>
  <si>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</si>
  <si>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27 - Zakládání - základy</t>
  </si>
  <si>
    <t xml:space="preserve">    31 - Zdi pozemních staveb</t>
  </si>
  <si>
    <t xml:space="preserve">    34 - Stěny a příčky</t>
  </si>
  <si>
    <t xml:space="preserve">    38 - Různé kompletní konstrukce</t>
  </si>
  <si>
    <t xml:space="preserve">    41 - Stropy a stropní konstrukce pozemních staveb</t>
  </si>
  <si>
    <t xml:space="preserve">    56 - Podkladní vrstvy komunikací, letišť a ploch</t>
  </si>
  <si>
    <t xml:space="preserve">    59 - Kryty pozemních komunikací, letišť a ploch dlážděné</t>
  </si>
  <si>
    <t xml:space="preserve">    61 - Úprava povrchů vnitřních</t>
  </si>
  <si>
    <t xml:space="preserve">    62 - Úprava povrchů vnějších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</si>
  <si>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</si>
  <si>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</si>
  <si>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</si>
  <si>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</si>
  <si>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99 - Přesun hmot a manipulace se sutí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</si>
  <si>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</si>
  <si>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</si>
  <si>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</si>
  <si>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</si>
  <si>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</si>
  <si>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</si>
  <si>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</si>
  <si>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</si>
  <si>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</si>
  <si>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</si>
  <si>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768 - Interiér</t>
  </si>
  <si>
    <t xml:space="preserve">    771 - Podlahy z dlaždic</t>
  </si>
  <si>
    <t xml:space="preserve">    775 - Podlahy skládané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</si>
  <si>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</si>
  <si>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</si>
  <si>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</si>
  <si>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</si>
  <si>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</si>
  <si>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</si>
  <si>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</si>
  <si>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</si>
  <si>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</si>
  <si>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</si>
  <si>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</si>
  <si>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</si>
  <si>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</si>
  <si>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</si>
  <si>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</si>
  <si>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</si>
  <si>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</si>
  <si>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</si>
  <si>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</si>
  <si>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</si>
  <si>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</si>
  <si>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</si>
  <si>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m3</t>
  </si>
  <si>
    <t>CS ÚRS 2018 01</t>
  </si>
  <si>
    <t>4</t>
  </si>
  <si>
    <t>VV</t>
  </si>
  <si>
    <t>3</t>
  </si>
  <si>
    <t>Součet</t>
  </si>
  <si>
    <t>6</t>
  </si>
  <si>
    <t>11</t>
  </si>
  <si>
    <t>16</t>
  </si>
  <si>
    <t>t</t>
  </si>
  <si>
    <t>3*2,5</t>
  </si>
  <si>
    <t>27</t>
  </si>
  <si>
    <t>Zakládání - základy</t>
  </si>
  <si>
    <t>skladba P1</t>
  </si>
  <si>
    <t>m.č.1.1, 1.2, 1.9</t>
  </si>
  <si>
    <t>skladba P2</t>
  </si>
  <si>
    <t>m.č.1.3 - 1.8, 1.10 - 1.12</t>
  </si>
  <si>
    <t>Mezisoučet</t>
  </si>
  <si>
    <t>31</t>
  </si>
  <si>
    <t>Zdi pozemních staveb</t>
  </si>
  <si>
    <t>1.NP</t>
  </si>
  <si>
    <t>23</t>
  </si>
  <si>
    <t>311234311</t>
  </si>
  <si>
    <t>Zdivo jednovrstvé z cihel děrovaných nebroušených klasických spojených na pero a drážku na maltu M10, pevnost cihel do P10, tl. zdiva 440 mm</t>
  </si>
  <si>
    <t>m2</t>
  </si>
  <si>
    <t>1112172402</t>
  </si>
  <si>
    <t>2.NP - štíty</t>
  </si>
  <si>
    <t>6,88*1,1*2</t>
  </si>
  <si>
    <t>6,88*3,9/2*2</t>
  </si>
  <si>
    <t>-0,6*1,1*2</t>
  </si>
  <si>
    <t>24</t>
  </si>
  <si>
    <t>výměra dodaná statikem</t>
  </si>
  <si>
    <t>317168051</t>
  </si>
  <si>
    <t>Překlady keramické vysoké osazené do maltového lože, šířky překladu 70 mm výšky 238 mm, délky 1000 mm</t>
  </si>
  <si>
    <t>kus</t>
  </si>
  <si>
    <t>1511439789</t>
  </si>
  <si>
    <t>2.NP</t>
  </si>
  <si>
    <t>2*5</t>
  </si>
  <si>
    <t>m</t>
  </si>
  <si>
    <t>montáž,dodávka</t>
  </si>
  <si>
    <t>včetně řešení všech</t>
  </si>
  <si>
    <t>detailů a doplňků dle PD</t>
  </si>
  <si>
    <t>včetně všech</t>
  </si>
  <si>
    <t>souvisejících prací</t>
  </si>
  <si>
    <t>přesný popis dle PD</t>
  </si>
  <si>
    <t>32</t>
  </si>
  <si>
    <t>soubor</t>
  </si>
  <si>
    <t>34</t>
  </si>
  <si>
    <t>Stěny a příčky</t>
  </si>
  <si>
    <t>(1,7+1,7)*2,8</t>
  </si>
  <si>
    <t>38</t>
  </si>
  <si>
    <t>Různé kompletní konstrukce</t>
  </si>
  <si>
    <t>montáž,dodávka,</t>
  </si>
  <si>
    <t>spojovací materiál,....</t>
  </si>
  <si>
    <t>41</t>
  </si>
  <si>
    <t>Stropy a stropní konstrukce pozemních staveb</t>
  </si>
  <si>
    <t>M</t>
  </si>
  <si>
    <t>56</t>
  </si>
  <si>
    <t>Podkladní vrstvy komunikací, letišť a ploch</t>
  </si>
  <si>
    <t>59</t>
  </si>
  <si>
    <t>Kryty pozemních komunikací, letišť a ploch dlážděné</t>
  </si>
  <si>
    <t>61</t>
  </si>
  <si>
    <t>Úprava povrchů vnitřních</t>
  </si>
  <si>
    <t>m.č.1.1 - 1.12</t>
  </si>
  <si>
    <t>18,51+17,12+1,92+1,51</t>
  </si>
  <si>
    <t>2,42+1,12+1,12+1,07</t>
  </si>
  <si>
    <t>15,75+1,6+2,43+2,67</t>
  </si>
  <si>
    <t>62</t>
  </si>
  <si>
    <t>Úprava povrchů vnějších</t>
  </si>
  <si>
    <t>souvisejích prací</t>
  </si>
  <si>
    <t>64</t>
  </si>
  <si>
    <t>Osazování výplní otvorů</t>
  </si>
  <si>
    <t>77</t>
  </si>
  <si>
    <t>6310001/R</t>
  </si>
  <si>
    <t>Strojně hlazená betonová podlaha tl. 100mm s vloženou kari sítí AQ60</t>
  </si>
  <si>
    <t>1201759140</t>
  </si>
  <si>
    <t>18,51+17,12+15,75</t>
  </si>
  <si>
    <t>78</t>
  </si>
  <si>
    <t>6310002/R</t>
  </si>
  <si>
    <t>Strojně zaleštěný povrch se vsypem</t>
  </si>
  <si>
    <t>-788153232</t>
  </si>
  <si>
    <t>přesný typ dle PD</t>
  </si>
  <si>
    <t>79</t>
  </si>
  <si>
    <t>6310003/R</t>
  </si>
  <si>
    <t>Skladba P1 - nátěr stěn výška 50mm (sokl) - omyvatelný matný nátěr</t>
  </si>
  <si>
    <t>965824217</t>
  </si>
  <si>
    <t>5,3+5,4+8,5</t>
  </si>
  <si>
    <t>94</t>
  </si>
  <si>
    <t>Lešení a stavební výtahy</t>
  </si>
  <si>
    <t>9,62+27,35+28,05</t>
  </si>
  <si>
    <t>84</t>
  </si>
  <si>
    <t>941111831</t>
  </si>
  <si>
    <t>Demontáž lešení řadového trubkového lehkého pracovního s podlahami s provozním zatížením tř. 3 do 200 kg/m2 šířky tř. W12 přes 1,2 do 1,5 m, výšky do 10 m</t>
  </si>
  <si>
    <t>-757177881</t>
  </si>
  <si>
    <t>95</t>
  </si>
  <si>
    <t>Různé dokončovací konstrukce a práce pozemních staveb</t>
  </si>
  <si>
    <t>96</t>
  </si>
  <si>
    <t>Bourání konstrukcí</t>
  </si>
  <si>
    <t>m.č.2.1</t>
  </si>
  <si>
    <t>1.PP</t>
  </si>
  <si>
    <t>97</t>
  </si>
  <si>
    <t>968062455</t>
  </si>
  <si>
    <t>Vybourání dřevěných rámů oken s křídly, dveřních zárubní, vrat, stěn, ostění nebo obkladů dveřních zárubní, plochy do 2 m2</t>
  </si>
  <si>
    <t>1718501871</t>
  </si>
  <si>
    <t>0,7*1,52</t>
  </si>
  <si>
    <t>0,9*2,1*3</t>
  </si>
  <si>
    <t>0,6*2,03*2</t>
  </si>
  <si>
    <t>0,76*1,59</t>
  </si>
  <si>
    <t>99</t>
  </si>
  <si>
    <t>109</t>
  </si>
  <si>
    <t>762134811</t>
  </si>
  <si>
    <t>Demontáž bednění svislých stěn a nadstřešních stěn z fošen</t>
  </si>
  <si>
    <t>-147721459</t>
  </si>
  <si>
    <t>skladba S1</t>
  </si>
  <si>
    <t>118</t>
  </si>
  <si>
    <t>9690002/R</t>
  </si>
  <si>
    <t>Demontáž stávající venkovního schodiště, včetně podesty do 2.NP - komplet</t>
  </si>
  <si>
    <t>-146028271</t>
  </si>
  <si>
    <t>nosná ocel. konstrukce,</t>
  </si>
  <si>
    <t>dřevěné nášlapy + ostatní prvky</t>
  </si>
  <si>
    <t>Přesun hmot a manipulace se sutí</t>
  </si>
  <si>
    <t>129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</si>
  <si>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</si>
  <si>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</si>
  <si>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524006362</t>
  </si>
  <si>
    <t>PSV</t>
  </si>
  <si>
    <t>Práce a dodávky PSV</t>
  </si>
  <si>
    <t>711</t>
  </si>
  <si>
    <t>Izolace proti vodě, vlhkosti a plynům</t>
  </si>
  <si>
    <t>1,92+1,51+2,42+1,12</t>
  </si>
  <si>
    <t>1,12+1,07+1,6+2,43+2,67</t>
  </si>
  <si>
    <t>134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</si>
  <si>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</si>
  <si>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</si>
  <si>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</si>
  <si>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1763549852</t>
  </si>
  <si>
    <t>713</t>
  </si>
  <si>
    <t>Izolace tepelné</t>
  </si>
  <si>
    <t>135</t>
  </si>
  <si>
    <t>713121111</t>
  </si>
  <si>
    <t>Montáž tepelné izolace podlah rohožemi, pásy, deskami, dílci, bloky (izolační materiál ve specifikaci) kladenými volně jednovrstvá</t>
  </si>
  <si>
    <t>195641288</t>
  </si>
  <si>
    <t>136</t>
  </si>
  <si>
    <t>2830001/R</t>
  </si>
  <si>
    <t>podlahový polystyrén tl. 150mm</t>
  </si>
  <si>
    <t>256114722</t>
  </si>
  <si>
    <t>67,24*1,02</t>
  </si>
  <si>
    <t>137</t>
  </si>
  <si>
    <t>713191132</t>
  </si>
  <si>
    <t>Montáž tepelné izolace stavebních konstrukcí - doplňky a konstrukční součásti podlah, stropů vrchem nebo střech překrytím fólií separační z PE</t>
  </si>
  <si>
    <t>1474159401</t>
  </si>
  <si>
    <t>138</t>
  </si>
  <si>
    <t>283002/R</t>
  </si>
  <si>
    <t xml:space="preserve">fólie separační PE </t>
  </si>
  <si>
    <t>-338083421</t>
  </si>
  <si>
    <t>67,24*1,1</t>
  </si>
  <si>
    <t>139</t>
  </si>
  <si>
    <t>7130001/R</t>
  </si>
  <si>
    <t>Vyrovnávací podsyp 0-30mm - sušený,minerální porobetonový granulát</t>
  </si>
  <si>
    <t>-2019896528</t>
  </si>
  <si>
    <t>skladba P3</t>
  </si>
  <si>
    <t>m.č.2.1, 2.2, 2.3</t>
  </si>
  <si>
    <t>140</t>
  </si>
  <si>
    <t>713111111</t>
  </si>
  <si>
    <t>Montáž tepelné izolace stropů rohožemi, pásy, dílci, deskami, bloky (izolační materiál ve specifikaci) vrchem bez překrytí lepenkou kladenými volně</t>
  </si>
  <si>
    <t>1810268475</t>
  </si>
  <si>
    <t>141</t>
  </si>
  <si>
    <t>6310011/R</t>
  </si>
  <si>
    <t>minerální vata - akustická tl. 100 mm</t>
  </si>
  <si>
    <t>1216732352</t>
  </si>
  <si>
    <t>142</t>
  </si>
  <si>
    <t>713151111</t>
  </si>
  <si>
    <t>Montáž tepelné izolace střech šikmých rohožemi, pásy, deskami (izolační materiál ve specifikaci) kladenými volně mezi krokve</t>
  </si>
  <si>
    <t>865319899</t>
  </si>
  <si>
    <t>skladba S1 - 2 vrstvy</t>
  </si>
  <si>
    <t>14,6*6,4*2*2</t>
  </si>
  <si>
    <t>143</t>
  </si>
  <si>
    <t>tepelná izolace z kamenné vlny tl. 180mm</t>
  </si>
  <si>
    <t>412295376</t>
  </si>
  <si>
    <t>186,88*1,02</t>
  </si>
  <si>
    <t>144</t>
  </si>
  <si>
    <t>tepelná izolace z kamenné vlny tl. 100mm</t>
  </si>
  <si>
    <t>1074289086</t>
  </si>
  <si>
    <t>145</t>
  </si>
  <si>
    <t>7131001/R</t>
  </si>
  <si>
    <t>Parotěsná zábrana - komplet</t>
  </si>
  <si>
    <t>1988230169</t>
  </si>
  <si>
    <t>14,6*6,4*2</t>
  </si>
  <si>
    <t>146</t>
  </si>
  <si>
    <t>7131002/R</t>
  </si>
  <si>
    <t>Doplnění dutiny - minerální tepelná izolace - komplet</t>
  </si>
  <si>
    <t>-1142463881</t>
  </si>
  <si>
    <t>2.NP - podélné strany</t>
  </si>
  <si>
    <t>14*1*0,25*2</t>
  </si>
  <si>
    <t>14*0,85*0,85/2*2</t>
  </si>
  <si>
    <t>14*0,3*0,1*2</t>
  </si>
  <si>
    <t>147</t>
  </si>
  <si>
    <t>998713202</t>
  </si>
  <si>
    <t>Přesun hmot pro izolace tepelné stanovený procentní sazbou (%) z ceny vodorovná dopravní vzdálenost do 50 m v objektech výšky přes 6 do 12 m</t>
  </si>
  <si>
    <t>161683293</t>
  </si>
  <si>
    <t>725</t>
  </si>
  <si>
    <t>Zdravotechnika - zařizovací předměty</t>
  </si>
  <si>
    <t>včetně všech doplňků</t>
  </si>
  <si>
    <t>dle PD</t>
  </si>
  <si>
    <t>156</t>
  </si>
  <si>
    <t>998725202</t>
  </si>
  <si>
    <t>Přesun hmot pro zařizovací předměty stanovený procentní sazbou (%) z ceny vodorovná dopravní vzdálenost do 50 m v objektech výšky přes 6 do 12 m</t>
  </si>
  <si>
    <t>1365875953</t>
  </si>
  <si>
    <t>762</t>
  </si>
  <si>
    <t>Konstrukce tesařské</t>
  </si>
  <si>
    <t>6,4*11*2</t>
  </si>
  <si>
    <t>161</t>
  </si>
  <si>
    <t>7623001/R</t>
  </si>
  <si>
    <t>Přídavné krokve 60/100 - komplet</t>
  </si>
  <si>
    <t>203537314</t>
  </si>
  <si>
    <t>včetně nátěru krokví</t>
  </si>
  <si>
    <t>sanačním nátěrem</t>
  </si>
  <si>
    <t>včetně systém. držáků</t>
  </si>
  <si>
    <t>z pozink. plechu v. 180mm</t>
  </si>
  <si>
    <t>162</t>
  </si>
  <si>
    <t>762395000</t>
  </si>
  <si>
    <t>Spojovací prostředky krovů, bednění a laťování, nadstřešních konstrukcí svory, prkna, hřebíky, pásová ocel, vruty</t>
  </si>
  <si>
    <t>-1122660313</t>
  </si>
  <si>
    <t>2,621+0,372+140,8*0,1*0,06</t>
  </si>
  <si>
    <t>výměna a doplnění</t>
  </si>
  <si>
    <t>(demontáž vadných</t>
  </si>
  <si>
    <t>prvků včetně likvidace,</t>
  </si>
  <si>
    <t>montáž a dodávka</t>
  </si>
  <si>
    <t>164</t>
  </si>
  <si>
    <t>7629002/R</t>
  </si>
  <si>
    <t>Úprava stávajících krokví 160/130 mm skladba S1 - komplet</t>
  </si>
  <si>
    <t>-1029519586</t>
  </si>
  <si>
    <t>přebroušení a 2x nátěr</t>
  </si>
  <si>
    <t xml:space="preserve">tvrdým olejovoskem </t>
  </si>
  <si>
    <t>(bezbarvým, matným)</t>
  </si>
  <si>
    <t>166</t>
  </si>
  <si>
    <t>7629004/R</t>
  </si>
  <si>
    <t>Posun stávajícího stropního trámu + 2 krokve, před dozdívaný štít - komplet</t>
  </si>
  <si>
    <t>-149653345</t>
  </si>
  <si>
    <t>demontáž,montáž,</t>
  </si>
  <si>
    <t>vadných prvků</t>
  </si>
  <si>
    <t>očištění a nátěr proti</t>
  </si>
  <si>
    <t>plísním, dřevokazným</t>
  </si>
  <si>
    <t xml:space="preserve">houbám a hmyzu </t>
  </si>
  <si>
    <t>u obou štítů</t>
  </si>
  <si>
    <t>167</t>
  </si>
  <si>
    <t>7629005/R</t>
  </si>
  <si>
    <t>Posun stávajícího hambálku - komplet</t>
  </si>
  <si>
    <t>-1014978138</t>
  </si>
  <si>
    <t>168</t>
  </si>
  <si>
    <t>7629006/R</t>
  </si>
  <si>
    <t>Oprava stávajícího záklopu skladba P3 - komplet</t>
  </si>
  <si>
    <t>-1470797602</t>
  </si>
  <si>
    <t>cca 30% záklopu z fošen</t>
  </si>
  <si>
    <t>nového záklopu)</t>
  </si>
  <si>
    <t>m.č.2.2, 2.3</t>
  </si>
  <si>
    <t>27,35+28,05</t>
  </si>
  <si>
    <t>169</t>
  </si>
  <si>
    <t>7629012/R</t>
  </si>
  <si>
    <t>Doplnění stávajícího záklopu skladba P3 - komplet</t>
  </si>
  <si>
    <t>-78936157</t>
  </si>
  <si>
    <t>nový záklop z fošen - 100%</t>
  </si>
  <si>
    <t>(přednostně použít materiál</t>
  </si>
  <si>
    <t>z demontáže stávajícího</t>
  </si>
  <si>
    <t>záklopu)</t>
  </si>
  <si>
    <t>9,62</t>
  </si>
  <si>
    <t>170</t>
  </si>
  <si>
    <t>7629007/R</t>
  </si>
  <si>
    <t>Dřevěný rákosník 120/150 skladba P3 - komplet</t>
  </si>
  <si>
    <t>-1921733940</t>
  </si>
  <si>
    <t>nátěr proti plísním,</t>
  </si>
  <si>
    <t>dřevokazným houbám</t>
  </si>
  <si>
    <t xml:space="preserve">a hmyzu </t>
  </si>
  <si>
    <t>10*6,3</t>
  </si>
  <si>
    <t>3*2,26</t>
  </si>
  <si>
    <t>2,58</t>
  </si>
  <si>
    <t>171</t>
  </si>
  <si>
    <t>7629011/R</t>
  </si>
  <si>
    <t>Zednická výpomoc pro dřevěný rákosník 120/150 - kapsa - komplet</t>
  </si>
  <si>
    <t>1076109198</t>
  </si>
  <si>
    <t>vysekání, podbetonování,</t>
  </si>
  <si>
    <t>zapravení,....</t>
  </si>
  <si>
    <t>172</t>
  </si>
  <si>
    <t>7629008/R</t>
  </si>
  <si>
    <t>Podbití tl.26mm skladba P3 - komplet</t>
  </si>
  <si>
    <t>255016105</t>
  </si>
  <si>
    <t>173</t>
  </si>
  <si>
    <t>7629009/R</t>
  </si>
  <si>
    <t>Stropní lepené hranoly KVH 120/120 - komplet</t>
  </si>
  <si>
    <t>-155591986</t>
  </si>
  <si>
    <t>včetně konečné</t>
  </si>
  <si>
    <t>povrchové úpravy - nátěr</t>
  </si>
  <si>
    <t>3,34*4</t>
  </si>
  <si>
    <t>174</t>
  </si>
  <si>
    <t>998762202</t>
  </si>
  <si>
    <t>Přesun hmot pro konstrukce tesařské stanovený procentní sazbou (%) z ceny vodorovná dopravní vzdálenost do 50 m v objektech výšky přes 6 do 12 m</t>
  </si>
  <si>
    <t>112288743</t>
  </si>
  <si>
    <t>763</t>
  </si>
  <si>
    <t>Konstrukce suché výstavby</t>
  </si>
  <si>
    <t>175</t>
  </si>
  <si>
    <t>763121511</t>
  </si>
  <si>
    <t>Stěna předsazená ze sádrokartonových desek s nosnou konstrukcí z ocelových profilů CD a UD, s kotvením CD po 1 500 mm jednoduše opláštěná deskou standardní A tl. 12,5 mm, stěna tl. 39,5 mm, bez TI, EI 15</t>
  </si>
  <si>
    <t>-138799899</t>
  </si>
  <si>
    <t>podélné strany</t>
  </si>
  <si>
    <t>13*1,1*2</t>
  </si>
  <si>
    <t>176</t>
  </si>
  <si>
    <t>998763201</t>
  </si>
  <si>
    <t>Přesun hmot pro dřevostavby stanovený procentní sazbou (%) z ceny vodorovná dopravní vzdálenost do 50 m v objektech výšky přes 6 do 12 m</t>
  </si>
  <si>
    <t>1264119477</t>
  </si>
  <si>
    <t>764</t>
  </si>
  <si>
    <t>Konstrukce klempířské</t>
  </si>
  <si>
    <t>spojovací materiál,...</t>
  </si>
  <si>
    <t>192</t>
  </si>
  <si>
    <t>998764202</t>
  </si>
  <si>
    <t>Přesun hmot pro konstrukce klempířské stanovený procentní sazbou (%) z ceny vodorovná dopravní vzdálenost do 50 m v objektech výšky přes 6 do 12 m</t>
  </si>
  <si>
    <t>1376195357</t>
  </si>
  <si>
    <t>765</t>
  </si>
  <si>
    <t>Krytina skládaná</t>
  </si>
  <si>
    <t>195</t>
  </si>
  <si>
    <t>998765202</t>
  </si>
  <si>
    <t>Přesun hmot pro krytiny skládané stanovený procentní sazbou (%) z ceny vodorovná dopravní vzdálenost do 50 m v objektech výšky přes 6 do 12 m</t>
  </si>
  <si>
    <t>-235371551</t>
  </si>
  <si>
    <t>766</t>
  </si>
  <si>
    <t>Konstrukce truhlářské</t>
  </si>
  <si>
    <t>povrchové úpravy</t>
  </si>
  <si>
    <t>kotvení dle PD</t>
  </si>
  <si>
    <t xml:space="preserve">včetně konečné </t>
  </si>
  <si>
    <t>216</t>
  </si>
  <si>
    <t>998766202</t>
  </si>
  <si>
    <t>Přesun hmot pro konstrukce truhlářské stanovený procentní sazbou (%) z ceny vodorovná dopravní vzdálenost do 50 m v objektech výšky přes 6 do 12 m</t>
  </si>
  <si>
    <t>-42212668</t>
  </si>
  <si>
    <t>767</t>
  </si>
  <si>
    <t>Konstrukce zámečnické</t>
  </si>
  <si>
    <t>217</t>
  </si>
  <si>
    <t>7670001/R</t>
  </si>
  <si>
    <t>Ocelová atyp pevná stěna s dveřmi vel. 5875/4130/80 ozn. Z1 - komplet</t>
  </si>
  <si>
    <t>1646309328</t>
  </si>
  <si>
    <t>(kování,zámek,...)</t>
  </si>
  <si>
    <t>218</t>
  </si>
  <si>
    <t>7670002/R</t>
  </si>
  <si>
    <t>Ocelové atyp zábradlí vel. 830+2515/1000 ozn. Z2 - komplet</t>
  </si>
  <si>
    <t>152070058</t>
  </si>
  <si>
    <t>221</t>
  </si>
  <si>
    <t>7670005/R</t>
  </si>
  <si>
    <t>Obklad ocelovým plechem vel. 3760/380/4 ozn. Z5 - komplet</t>
  </si>
  <si>
    <t>-953308819</t>
  </si>
  <si>
    <t>222</t>
  </si>
  <si>
    <t>7670006/R</t>
  </si>
  <si>
    <t>Obklad ocelovým plechem vel. 2515/380/4 ozn. Z6 - komplet</t>
  </si>
  <si>
    <t>-81119369</t>
  </si>
  <si>
    <t>223</t>
  </si>
  <si>
    <t>7670007/R</t>
  </si>
  <si>
    <t>Obklad ocelovým plechem vel. 2905/380/4 ozn. Z7 - komplet</t>
  </si>
  <si>
    <t>-1188970100</t>
  </si>
  <si>
    <t>224</t>
  </si>
  <si>
    <t>7670008/R</t>
  </si>
  <si>
    <t>Atyp větrací kruhová mřížka průměr 150mm ozn. Z8 - komplet</t>
  </si>
  <si>
    <t>1149726662</t>
  </si>
  <si>
    <t>227</t>
  </si>
  <si>
    <t>998767202</t>
  </si>
  <si>
    <t>Přesun hmot pro zámečnické konstrukce stanovený procentní sazbou (%) z ceny vodorovná dopravní vzdálenost do 50 m v objektech výšky přes 6 do 12 m</t>
  </si>
  <si>
    <t>1698532986</t>
  </si>
  <si>
    <t>768</t>
  </si>
  <si>
    <t>Interiér</t>
  </si>
  <si>
    <t>240</t>
  </si>
  <si>
    <t>998768202</t>
  </si>
  <si>
    <t>-1191160460</t>
  </si>
  <si>
    <t>771</t>
  </si>
  <si>
    <t>Podlahy z dlaždic</t>
  </si>
  <si>
    <t>246</t>
  </si>
  <si>
    <t>998771202</t>
  </si>
  <si>
    <t>Přesun hmot pro podlahy z dlaždic stanovený procentní sazbou (%) z ceny vodorovná dopravní vzdálenost do 50 m v objektech výšky přes 6 do 12 m</t>
  </si>
  <si>
    <t>1120421759</t>
  </si>
  <si>
    <t>775</t>
  </si>
  <si>
    <t>Podlahy skládané</t>
  </si>
  <si>
    <t>247</t>
  </si>
  <si>
    <t>7750001/R</t>
  </si>
  <si>
    <t>Podlahová prkna dubová tl.22mm P+D, II.jakost - komplet</t>
  </si>
  <si>
    <t>1038346209</t>
  </si>
  <si>
    <t>tvrdý olejovosk,bezbarvý,</t>
  </si>
  <si>
    <t>matný</t>
  </si>
  <si>
    <t>šířka prken 200mm,</t>
  </si>
  <si>
    <t>lepené na podklad</t>
  </si>
  <si>
    <t>včetně ploché dubové</t>
  </si>
  <si>
    <t xml:space="preserve">lišty </t>
  </si>
  <si>
    <t>248</t>
  </si>
  <si>
    <t>7750002/R</t>
  </si>
  <si>
    <t>Podlaha - 2x sádrovláknitá deska tl.10mm - komplet</t>
  </si>
  <si>
    <t>2051077663</t>
  </si>
  <si>
    <t>spojovací materiál,..</t>
  </si>
  <si>
    <t>249</t>
  </si>
  <si>
    <t>7750003/R</t>
  </si>
  <si>
    <t>Podlaha - 1x dřevovláknitá deska tl.10mm - komplet</t>
  </si>
  <si>
    <t>-1237764499</t>
  </si>
  <si>
    <t>250</t>
  </si>
  <si>
    <t>998775202</t>
  </si>
  <si>
    <t>Přesun hmot pro podlahy skládané stanovený procentní sazbou (%) z ceny vodorovná dopravní vzdálenost do 50 m v objektech výšky přes 6 do 12 m</t>
  </si>
  <si>
    <t>-68704921</t>
  </si>
  <si>
    <t>777</t>
  </si>
  <si>
    <t>Podlahy lité</t>
  </si>
  <si>
    <t>252</t>
  </si>
  <si>
    <t>998777202</t>
  </si>
  <si>
    <t>Přesun hmot pro podlahy lité stanovený procentní sazbou (%) z ceny vodorovná dopravní vzdálenost do 50 m v objektech výšky přes 6 do 12 m</t>
  </si>
  <si>
    <t>-426555632</t>
  </si>
  <si>
    <t>781</t>
  </si>
  <si>
    <t>Dokončovací práce - obklady</t>
  </si>
  <si>
    <t>258</t>
  </si>
  <si>
    <t>998781202</t>
  </si>
  <si>
    <t>Přesun hmot pro obklady keramické stanovený procentní sazbou (%) z ceny vodorovná dopravní vzdálenost do 50 m v objektech výšky přes 6 do 12 m</t>
  </si>
  <si>
    <t>323956803</t>
  </si>
  <si>
    <t>784</t>
  </si>
  <si>
    <t>Dokončovací práce - malby a tapety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</si>
  <si>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</si>
  <si>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</si>
  <si>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</si>
  <si>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</si>
  <si>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</si>
  <si>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</si>
  <si>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</si>
  <si>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</si>
  <si>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</si>
  <si>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</si>
  <si>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</si>
  <si>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</si>
  <si>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</si>
  <si>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</si>
  <si>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</si>
  <si>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</si>
  <si>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</si>
  <si>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</si>
  <si>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</si>
  <si>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</si>
  <si>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</si>
  <si>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</si>
  <si>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</si>
  <si>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</si>
  <si>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</si>
  <si>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</si>
  <si>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</si>
  <si>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</si>
  <si>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</si>
  <si>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</si>
  <si>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</si>
  <si>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</si>
  <si>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</si>
  <si>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</si>
  <si>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</si>
  <si>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</si>
  <si>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</si>
  <si>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</si>
  <si>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</si>
  <si>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</si>
  <si>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</si>
  <si>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</si>
  <si>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</si>
  <si>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</si>
  <si>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</si>
  <si>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</si>
  <si>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</si>
  <si>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</si>
  <si>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</si>
  <si>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</si>
  <si>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</si>
  <si>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</si>
  <si>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</si>
  <si>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</si>
  <si>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</si>
  <si>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</si>
  <si>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</si>
  <si>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</si>
  <si>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</si>
  <si>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</si>
  <si>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</si>
  <si>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</si>
  <si>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</si>
  <si>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</si>
  <si>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</si>
  <si>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</si>
  <si>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</si>
  <si>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</si>
  <si>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</si>
  <si>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</si>
  <si>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</si>
  <si>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</si>
  <si>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</si>
  <si>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</si>
  <si>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</si>
  <si>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</si>
  <si>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</si>
  <si>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</si>
  <si>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</si>
  <si>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</si>
  <si>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</si>
  <si>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</si>
  <si>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</si>
  <si>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</si>
  <si>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</si>
  <si>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</si>
  <si>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</si>
  <si>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</si>
  <si>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</si>
  <si>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</si>
  <si>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</si>
  <si>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</si>
  <si>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</si>
  <si>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</si>
  <si>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</si>
  <si>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</si>
  <si>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</si>
  <si>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</si>
  <si>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</si>
  <si>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</si>
  <si>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</si>
  <si>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</si>
  <si>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</si>
  <si>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</si>
  <si>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</si>
  <si>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</si>
  <si>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</si>
  <si>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</si>
  <si>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</si>
  <si>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</si>
  <si>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</si>
  <si>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</si>
  <si>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</si>
  <si>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</si>
  <si>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</si>
  <si>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</si>
  <si>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</si>
  <si>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</si>
  <si>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</si>
  <si>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</si>
  <si>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</si>
  <si>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</si>
  <si>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</si>
  <si>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</si>
  <si>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</si>
  <si>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</si>
  <si>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</si>
  <si>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</si>
  <si>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</si>
  <si>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</si>
  <si>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</si>
  <si>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</si>
  <si>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</si>
  <si>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</si>
  <si>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</si>
  <si>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</si>
  <si>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</si>
  <si>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</si>
  <si>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</si>
  <si>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</si>
  <si>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</si>
  <si>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</si>
  <si>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</si>
  <si>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</si>
  <si>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</si>
  <si>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</si>
  <si>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</si>
  <si>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</si>
  <si>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</si>
  <si>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</si>
  <si>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</si>
  <si>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</si>
  <si>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</si>
  <si>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</si>
  <si>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</si>
  <si>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</si>
  <si>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</si>
  <si>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</si>
  <si>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</si>
  <si>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</si>
  <si>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</si>
  <si>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</si>
  <si>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</si>
  <si>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</si>
  <si>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</si>
  <si>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</si>
  <si>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</si>
  <si>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</si>
  <si>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</si>
  <si>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</si>
  <si>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</si>
  <si>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</si>
  <si>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</si>
  <si>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</si>
  <si>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</si>
  <si>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</si>
  <si>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</si>
  <si>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</si>
  <si>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</si>
  <si>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</si>
  <si>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</si>
  <si>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Výstaviště Flora Olomouc, a.s.</t>
  </si>
  <si>
    <t>Wolkerova 37/17, 779 00 Olomouc</t>
  </si>
  <si>
    <t>CZ25848526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</si>
</sst>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sz val="9"/>
      <color rgb="FF96969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sz val="8"/>
      <color theme="0"/>
      <name val="Trebuchet MS"/>
      <family val="2"/>
      <charset val="238"/>
    </font>
    <font>
      <sz val="7"/>
      <color theme="0"/>
      <name val="Trebuchet MS"/>
      <family val="2"/>
      <charset val="238"/>
    </font>
    <font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5" fillId="2" borderId="0" xfId="1" applyFill="1"/>
    <xf numFmtId="0" fontId="0" fillId="2" borderId="0" xfId="0" applyFill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0" fillId="0" borderId="7" xfId="0" applyBorder="1"/>
    <xf numFmtId="0" fontId="0" fillId="0" borderId="5" xfId="0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0" xfId="0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4" fontId="28" fillId="0" borderId="18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31" fillId="0" borderId="18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23" xfId="0" applyNumberFormat="1" applyFont="1" applyBorder="1" applyAlignment="1">
      <alignment vertical="center"/>
    </xf>
    <xf numFmtId="4" fontId="31" fillId="0" borderId="24" xfId="0" applyNumberFormat="1" applyFont="1" applyBorder="1" applyAlignment="1">
      <alignment vertical="center"/>
    </xf>
    <xf numFmtId="166" fontId="31" fillId="0" borderId="24" xfId="0" applyNumberFormat="1" applyFont="1" applyBorder="1" applyAlignment="1">
      <alignment vertical="center"/>
    </xf>
    <xf numFmtId="4" fontId="31" fillId="0" borderId="25" xfId="0" applyNumberFormat="1" applyFont="1" applyBorder="1" applyAlignment="1">
      <alignment vertical="center"/>
    </xf>
    <xf numFmtId="0" fontId="32" fillId="2" borderId="0" xfId="1" applyFont="1" applyFill="1" applyAlignment="1" applyProtection="1">
      <alignment vertical="center"/>
    </xf>
    <xf numFmtId="0" fontId="45" fillId="2" borderId="0" xfId="1" applyFill="1" applyProtection="1"/>
    <xf numFmtId="0" fontId="0" fillId="0" borderId="5" xfId="0" applyBorder="1" applyAlignment="1">
      <alignment horizontal="center" vertical="center" wrapText="1"/>
    </xf>
    <xf numFmtId="166" fontId="34" fillId="0" borderId="16" xfId="0" applyNumberFormat="1" applyFont="1" applyBorder="1"/>
    <xf numFmtId="166" fontId="34" fillId="0" borderId="17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18" xfId="0" applyFont="1" applyBorder="1"/>
    <xf numFmtId="166" fontId="8" fillId="0" borderId="0" xfId="0" applyNumberFormat="1" applyFont="1"/>
    <xf numFmtId="166" fontId="8" fillId="0" borderId="19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28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47" fillId="0" borderId="0" xfId="0" applyFont="1" applyAlignment="1">
      <alignment vertical="center"/>
    </xf>
    <xf numFmtId="0" fontId="47" fillId="0" borderId="5" xfId="0" applyFont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47" fillId="0" borderId="18" xfId="0" applyFont="1" applyBorder="1" applyAlignment="1">
      <alignment vertical="center"/>
    </xf>
    <xf numFmtId="0" fontId="47" fillId="0" borderId="19" xfId="0" applyFont="1" applyBorder="1" applyAlignment="1">
      <alignment vertical="center"/>
    </xf>
    <xf numFmtId="0" fontId="47" fillId="0" borderId="23" xfId="0" applyFont="1" applyBorder="1" applyAlignment="1">
      <alignment vertical="center"/>
    </xf>
    <xf numFmtId="0" fontId="47" fillId="0" borderId="24" xfId="0" applyFont="1" applyBorder="1" applyAlignment="1">
      <alignment vertical="center"/>
    </xf>
    <xf numFmtId="0" fontId="47" fillId="0" borderId="25" xfId="0" applyFont="1" applyBorder="1" applyAlignment="1">
      <alignment vertical="center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0" fillId="0" borderId="6" xfId="0" applyBorder="1" applyProtection="1"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5" fontId="2" fillId="0" borderId="0" xfId="0" applyNumberFormat="1" applyFont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4" fontId="23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9" xfId="0" applyFont="1" applyFill="1" applyBorder="1" applyAlignment="1" applyProtection="1">
      <alignment horizontal="left" vertical="center"/>
      <protection hidden="1"/>
    </xf>
    <xf numFmtId="0" fontId="0" fillId="4" borderId="10" xfId="0" applyFill="1" applyBorder="1" applyAlignment="1" applyProtection="1">
      <alignment vertical="center"/>
      <protection hidden="1"/>
    </xf>
    <xf numFmtId="0" fontId="3" fillId="4" borderId="10" xfId="0" applyFont="1" applyFill="1" applyBorder="1" applyAlignment="1" applyProtection="1">
      <alignment horizontal="right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4" fontId="3" fillId="4" borderId="10" xfId="0" applyNumberFormat="1" applyFont="1" applyFill="1" applyBorder="1" applyAlignment="1" applyProtection="1">
      <alignment vertical="center"/>
      <protection hidden="1"/>
    </xf>
    <xf numFmtId="0" fontId="0" fillId="4" borderId="27" xfId="0" applyFill="1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" fillId="4" borderId="0" xfId="0" applyFont="1" applyFill="1" applyAlignment="1" applyProtection="1">
      <alignment horizontal="right" vertical="center"/>
      <protection hidden="1"/>
    </xf>
    <xf numFmtId="0" fontId="0" fillId="4" borderId="6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vertical="center"/>
      <protection hidden="1"/>
    </xf>
    <xf numFmtId="4" fontId="6" fillId="0" borderId="24" xfId="0" applyNumberFormat="1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7" fillId="0" borderId="24" xfId="0" applyFont="1" applyBorder="1" applyAlignment="1" applyProtection="1">
      <alignment horizontal="left" vertical="center"/>
      <protection hidden="1"/>
    </xf>
    <xf numFmtId="0" fontId="7" fillId="0" borderId="24" xfId="0" applyFont="1" applyBorder="1" applyAlignment="1" applyProtection="1">
      <alignment vertical="center"/>
      <protection hidden="1"/>
    </xf>
    <xf numFmtId="4" fontId="7" fillId="0" borderId="24" xfId="0" applyNumberFormat="1" applyFont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2" fillId="4" borderId="20" xfId="0" applyFont="1" applyFill="1" applyBorder="1" applyAlignment="1" applyProtection="1">
      <alignment horizontal="center" vertical="center" wrapText="1"/>
      <protection hidden="1"/>
    </xf>
    <xf numFmtId="0" fontId="2" fillId="4" borderId="21" xfId="0" applyFont="1" applyFill="1" applyBorder="1" applyAlignment="1" applyProtection="1">
      <alignment horizontal="center" vertical="center" wrapText="1"/>
      <protection hidden="1"/>
    </xf>
    <xf numFmtId="0" fontId="2" fillId="4" borderId="22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4" fontId="23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0" fontId="8" fillId="0" borderId="5" xfId="0" applyFont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4" fontId="6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4" fontId="7" fillId="0" borderId="0" xfId="0" applyNumberFormat="1" applyFont="1" applyProtection="1"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5" xfId="0" applyFont="1" applyBorder="1" applyAlignment="1" applyProtection="1">
      <alignment vertic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167" fontId="47" fillId="0" borderId="0" xfId="0" applyNumberFormat="1" applyFont="1" applyAlignment="1" applyProtection="1">
      <alignment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49" fontId="0" fillId="0" borderId="28" xfId="0" applyNumberFormat="1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167" fontId="0" fillId="0" borderId="28" xfId="0" applyNumberFormat="1" applyBorder="1" applyAlignment="1" applyProtection="1">
      <alignment vertical="center"/>
      <protection hidden="1"/>
    </xf>
    <xf numFmtId="4" fontId="0" fillId="5" borderId="28" xfId="0" applyNumberFormat="1" applyFill="1" applyBorder="1" applyAlignment="1" applyProtection="1">
      <alignment vertical="center"/>
      <protection locked="0" hidden="1"/>
    </xf>
    <xf numFmtId="4" fontId="0" fillId="0" borderId="28" xfId="0" applyNumberForma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5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167" fontId="10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5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167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5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7" fontId="12" fillId="0" borderId="0" xfId="0" applyNumberFormat="1" applyFont="1" applyAlignment="1" applyProtection="1">
      <alignment vertical="center"/>
      <protection hidden="1"/>
    </xf>
    <xf numFmtId="0" fontId="37" fillId="0" borderId="28" xfId="0" applyFont="1" applyBorder="1" applyAlignment="1" applyProtection="1">
      <alignment horizontal="center" vertical="center"/>
      <protection hidden="1"/>
    </xf>
    <xf numFmtId="49" fontId="37" fillId="0" borderId="28" xfId="0" applyNumberFormat="1" applyFont="1" applyBorder="1" applyAlignment="1" applyProtection="1">
      <alignment horizontal="left" vertical="center" wrapText="1"/>
      <protection hidden="1"/>
    </xf>
    <xf numFmtId="0" fontId="37" fillId="0" borderId="28" xfId="0" applyFont="1" applyBorder="1" applyAlignment="1" applyProtection="1">
      <alignment horizontal="left" vertical="center" wrapText="1"/>
      <protection hidden="1"/>
    </xf>
    <xf numFmtId="0" fontId="37" fillId="0" borderId="28" xfId="0" applyFont="1" applyBorder="1" applyAlignment="1" applyProtection="1">
      <alignment horizontal="center" vertical="center" wrapText="1"/>
      <protection hidden="1"/>
    </xf>
    <xf numFmtId="167" fontId="37" fillId="0" borderId="28" xfId="0" applyNumberFormat="1" applyFont="1" applyBorder="1" applyAlignment="1" applyProtection="1">
      <alignment vertical="center"/>
      <protection hidden="1"/>
    </xf>
    <xf numFmtId="4" fontId="37" fillId="0" borderId="28" xfId="0" applyNumberFormat="1" applyFont="1" applyBorder="1" applyAlignment="1" applyProtection="1">
      <alignment vertical="center"/>
      <protection hidden="1"/>
    </xf>
    <xf numFmtId="4" fontId="37" fillId="5" borderId="28" xfId="0" applyNumberFormat="1" applyFont="1" applyFill="1" applyBorder="1" applyAlignment="1" applyProtection="1">
      <alignment vertical="center"/>
      <protection locked="0" hidden="1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4" fontId="3" fillId="3" borderId="10" xfId="0" applyNumberFormat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" fontId="19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32" fillId="2" borderId="0" xfId="1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9179AFCD-6611-4DC4-9A22-2FCDE5FD157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workbookViewId="0">
      <pane ySplit="1" topLeftCell="A40" activePane="bottomLeft" state="frozen"/>
      <selection pane="bottomLeft" activeCell="BE57" sqref="BE5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7" t="s">
        <v>0</v>
      </c>
      <c r="B1" s="18"/>
      <c r="C1" s="18"/>
      <c r="D1" s="19" t="s">
        <v>1</v>
      </c>
      <c r="E1" s="18"/>
      <c r="F1" s="18"/>
      <c r="G1" s="18"/>
      <c r="H1" s="18"/>
      <c r="I1" s="18"/>
      <c r="J1" s="18"/>
      <c r="K1" s="20" t="s">
        <v>2</v>
      </c>
      <c r="L1" s="20"/>
      <c r="M1" s="20"/>
      <c r="N1" s="20"/>
      <c r="O1" s="20"/>
      <c r="P1" s="20"/>
      <c r="Q1" s="20"/>
      <c r="R1" s="20"/>
      <c r="S1" s="20"/>
      <c r="T1" s="18"/>
      <c r="U1" s="18"/>
      <c r="V1" s="18"/>
      <c r="W1" s="20" t="s">
        <v>3</v>
      </c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17" t="s">
        <v>4</v>
      </c>
      <c r="BB1" s="17" t="s">
        <v>5</v>
      </c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D4" s="29" t="s">
        <v>11</v>
      </c>
      <c r="AQ4" s="30"/>
      <c r="AS4" s="31" t="s">
        <v>12</v>
      </c>
      <c r="BS4" s="24" t="s">
        <v>13</v>
      </c>
    </row>
    <row r="5" spans="1:74" ht="14.45" customHeight="1">
      <c r="B5" s="28"/>
      <c r="D5" s="32" t="s">
        <v>14</v>
      </c>
      <c r="K5" s="349" t="s">
        <v>15</v>
      </c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Q5" s="30"/>
      <c r="BS5" s="24" t="s">
        <v>8</v>
      </c>
    </row>
    <row r="6" spans="1:74" ht="36.950000000000003" customHeight="1">
      <c r="B6" s="28"/>
      <c r="D6" s="34" t="s">
        <v>16</v>
      </c>
      <c r="K6" s="351" t="s">
        <v>17</v>
      </c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Q6" s="30"/>
      <c r="BS6" s="24" t="s">
        <v>8</v>
      </c>
    </row>
    <row r="7" spans="1:74" ht="14.45" customHeight="1">
      <c r="B7" s="28"/>
      <c r="D7" s="35" t="s">
        <v>18</v>
      </c>
      <c r="K7" s="33" t="s">
        <v>19</v>
      </c>
      <c r="AK7" s="35" t="s">
        <v>20</v>
      </c>
      <c r="AN7" s="33" t="s">
        <v>19</v>
      </c>
      <c r="AQ7" s="30"/>
      <c r="BS7" s="24" t="s">
        <v>8</v>
      </c>
    </row>
    <row r="8" spans="1:74" ht="14.45" customHeight="1">
      <c r="B8" s="28"/>
      <c r="D8" s="35" t="s">
        <v>21</v>
      </c>
      <c r="K8" s="33" t="s">
        <v>22</v>
      </c>
      <c r="AK8" s="35" t="s">
        <v>23</v>
      </c>
      <c r="AN8" s="33"/>
      <c r="AQ8" s="30"/>
      <c r="BS8" s="24" t="s">
        <v>8</v>
      </c>
    </row>
    <row r="9" spans="1:74" ht="14.45" customHeight="1">
      <c r="B9" s="28"/>
      <c r="AQ9" s="30"/>
      <c r="BS9" s="24" t="s">
        <v>8</v>
      </c>
    </row>
    <row r="10" spans="1:74" ht="14.45" customHeight="1">
      <c r="B10" s="28"/>
      <c r="D10" s="35" t="s">
        <v>24</v>
      </c>
      <c r="K10" s="225" t="s">
        <v>746</v>
      </c>
      <c r="AK10" s="35" t="s">
        <v>25</v>
      </c>
      <c r="AN10" s="228">
        <v>25848526</v>
      </c>
      <c r="AQ10" s="30"/>
      <c r="BS10" s="24" t="s">
        <v>8</v>
      </c>
    </row>
    <row r="11" spans="1:74" ht="18.399999999999999" customHeight="1">
      <c r="B11" s="28"/>
      <c r="E11" s="33" t="s">
        <v>22</v>
      </c>
      <c r="K11" s="225" t="s">
        <v>747</v>
      </c>
      <c r="AK11" s="35" t="s">
        <v>26</v>
      </c>
      <c r="AN11" s="230" t="s">
        <v>748</v>
      </c>
      <c r="AQ11" s="30"/>
      <c r="BS11" s="24" t="s">
        <v>8</v>
      </c>
    </row>
    <row r="12" spans="1:74" ht="6.95" customHeight="1">
      <c r="B12" s="28"/>
      <c r="AQ12" s="30"/>
      <c r="BS12" s="24" t="s">
        <v>8</v>
      </c>
    </row>
    <row r="13" spans="1:74" ht="14.45" customHeight="1">
      <c r="B13" s="28"/>
      <c r="D13" s="35" t="s">
        <v>27</v>
      </c>
      <c r="AK13" s="35" t="s">
        <v>25</v>
      </c>
      <c r="AN13" s="33" t="s">
        <v>19</v>
      </c>
      <c r="AQ13" s="30"/>
      <c r="BS13" s="24" t="s">
        <v>8</v>
      </c>
    </row>
    <row r="14" spans="1:74" ht="15">
      <c r="B14" s="28"/>
      <c r="E14" s="33" t="s">
        <v>22</v>
      </c>
      <c r="AK14" s="35" t="s">
        <v>26</v>
      </c>
      <c r="AN14" s="33" t="s">
        <v>19</v>
      </c>
      <c r="AQ14" s="30"/>
      <c r="BS14" s="24" t="s">
        <v>8</v>
      </c>
    </row>
    <row r="15" spans="1:74" ht="6.95" customHeight="1">
      <c r="B15" s="28"/>
      <c r="AQ15" s="30"/>
      <c r="BS15" s="24" t="s">
        <v>6</v>
      </c>
    </row>
    <row r="16" spans="1:74" ht="14.45" customHeight="1">
      <c r="B16" s="28"/>
      <c r="D16" s="35" t="s">
        <v>28</v>
      </c>
      <c r="AK16" s="35" t="s">
        <v>25</v>
      </c>
      <c r="AN16" s="33" t="s">
        <v>19</v>
      </c>
      <c r="AQ16" s="30"/>
      <c r="BS16" s="24" t="s">
        <v>6</v>
      </c>
    </row>
    <row r="17" spans="2:71" ht="18.399999999999999" customHeight="1">
      <c r="B17" s="28"/>
      <c r="E17" s="33" t="s">
        <v>22</v>
      </c>
      <c r="AK17" s="35" t="s">
        <v>26</v>
      </c>
      <c r="AN17" s="33" t="s">
        <v>19</v>
      </c>
      <c r="AQ17" s="30"/>
      <c r="BS17" s="24" t="s">
        <v>29</v>
      </c>
    </row>
    <row r="18" spans="2:71" ht="6.95" customHeight="1">
      <c r="B18" s="28"/>
      <c r="AQ18" s="30"/>
      <c r="BS18" s="24" t="s">
        <v>8</v>
      </c>
    </row>
    <row r="19" spans="2:71" ht="14.45" customHeight="1">
      <c r="B19" s="28"/>
      <c r="D19" s="35" t="s">
        <v>30</v>
      </c>
      <c r="AQ19" s="30"/>
      <c r="BS19" s="24" t="s">
        <v>8</v>
      </c>
    </row>
    <row r="20" spans="2:71" ht="57" customHeight="1">
      <c r="B20" s="28"/>
      <c r="E20" s="357" t="s">
        <v>31</v>
      </c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Q20" s="30"/>
      <c r="BS20" s="24" t="s">
        <v>6</v>
      </c>
    </row>
    <row r="21" spans="2:71" ht="6.95" customHeight="1">
      <c r="B21" s="28"/>
      <c r="AQ21" s="30"/>
    </row>
    <row r="22" spans="2:71" ht="6.95" customHeight="1">
      <c r="B22" s="28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Q22" s="30"/>
    </row>
    <row r="23" spans="2:71" s="1" customFormat="1" ht="25.9" customHeight="1">
      <c r="B23" s="37"/>
      <c r="D23" s="38" t="s">
        <v>32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58">
        <f>ROUND(AG51,2)</f>
        <v>0</v>
      </c>
      <c r="AL23" s="359"/>
      <c r="AM23" s="359"/>
      <c r="AN23" s="359"/>
      <c r="AO23" s="359"/>
      <c r="AQ23" s="40"/>
    </row>
    <row r="24" spans="2:71" s="1" customFormat="1" ht="6.95" customHeight="1">
      <c r="B24" s="37"/>
      <c r="AQ24" s="40"/>
    </row>
    <row r="25" spans="2:71" s="1" customFormat="1">
      <c r="B25" s="37"/>
      <c r="L25" s="341" t="s">
        <v>33</v>
      </c>
      <c r="M25" s="341"/>
      <c r="N25" s="341"/>
      <c r="O25" s="341"/>
      <c r="W25" s="341" t="s">
        <v>34</v>
      </c>
      <c r="X25" s="341"/>
      <c r="Y25" s="341"/>
      <c r="Z25" s="341"/>
      <c r="AA25" s="341"/>
      <c r="AB25" s="341"/>
      <c r="AC25" s="341"/>
      <c r="AD25" s="341"/>
      <c r="AE25" s="341"/>
      <c r="AK25" s="341" t="s">
        <v>35</v>
      </c>
      <c r="AL25" s="341"/>
      <c r="AM25" s="341"/>
      <c r="AN25" s="341"/>
      <c r="AO25" s="341"/>
      <c r="AQ25" s="40"/>
    </row>
    <row r="26" spans="2:71" s="2" customFormat="1" ht="14.45" customHeight="1">
      <c r="B26" s="41"/>
      <c r="D26" s="42" t="s">
        <v>36</v>
      </c>
      <c r="F26" s="42" t="s">
        <v>37</v>
      </c>
      <c r="L26" s="348">
        <v>0.21</v>
      </c>
      <c r="M26" s="343"/>
      <c r="N26" s="343"/>
      <c r="O26" s="343"/>
      <c r="W26" s="342" t="e">
        <f>ROUND(AZ51,2)</f>
        <v>#REF!</v>
      </c>
      <c r="X26" s="343"/>
      <c r="Y26" s="343"/>
      <c r="Z26" s="343"/>
      <c r="AA26" s="343"/>
      <c r="AB26" s="343"/>
      <c r="AC26" s="343"/>
      <c r="AD26" s="343"/>
      <c r="AE26" s="343"/>
      <c r="AK26" s="342" t="e">
        <f>ROUND(AV51,2)</f>
        <v>#REF!</v>
      </c>
      <c r="AL26" s="343"/>
      <c r="AM26" s="343"/>
      <c r="AN26" s="343"/>
      <c r="AO26" s="343"/>
      <c r="AQ26" s="43"/>
    </row>
    <row r="27" spans="2:71" s="2" customFormat="1" ht="14.45" customHeight="1">
      <c r="B27" s="41"/>
      <c r="F27" s="42" t="s">
        <v>38</v>
      </c>
      <c r="L27" s="348">
        <v>0.15</v>
      </c>
      <c r="M27" s="343"/>
      <c r="N27" s="343"/>
      <c r="O27" s="343"/>
      <c r="W27" s="342" t="e">
        <f>ROUND(BA51,2)</f>
        <v>#REF!</v>
      </c>
      <c r="X27" s="343"/>
      <c r="Y27" s="343"/>
      <c r="Z27" s="343"/>
      <c r="AA27" s="343"/>
      <c r="AB27" s="343"/>
      <c r="AC27" s="343"/>
      <c r="AD27" s="343"/>
      <c r="AE27" s="343"/>
      <c r="AK27" s="342" t="e">
        <f>ROUND(AW51,2)</f>
        <v>#REF!</v>
      </c>
      <c r="AL27" s="343"/>
      <c r="AM27" s="343"/>
      <c r="AN27" s="343"/>
      <c r="AO27" s="343"/>
      <c r="AQ27" s="43"/>
    </row>
    <row r="28" spans="2:71" s="2" customFormat="1" ht="14.45" hidden="1" customHeight="1">
      <c r="B28" s="41"/>
      <c r="F28" s="42" t="s">
        <v>39</v>
      </c>
      <c r="L28" s="348">
        <v>0.21</v>
      </c>
      <c r="M28" s="343"/>
      <c r="N28" s="343"/>
      <c r="O28" s="343"/>
      <c r="W28" s="342" t="e">
        <f>ROUND(BB51,2)</f>
        <v>#REF!</v>
      </c>
      <c r="X28" s="343"/>
      <c r="Y28" s="343"/>
      <c r="Z28" s="343"/>
      <c r="AA28" s="343"/>
      <c r="AB28" s="343"/>
      <c r="AC28" s="343"/>
      <c r="AD28" s="343"/>
      <c r="AE28" s="343"/>
      <c r="AK28" s="342">
        <v>0</v>
      </c>
      <c r="AL28" s="343"/>
      <c r="AM28" s="343"/>
      <c r="AN28" s="343"/>
      <c r="AO28" s="343"/>
      <c r="AQ28" s="43"/>
    </row>
    <row r="29" spans="2:71" s="2" customFormat="1" ht="14.45" hidden="1" customHeight="1">
      <c r="B29" s="41"/>
      <c r="F29" s="42" t="s">
        <v>40</v>
      </c>
      <c r="L29" s="348">
        <v>0.15</v>
      </c>
      <c r="M29" s="343"/>
      <c r="N29" s="343"/>
      <c r="O29" s="343"/>
      <c r="W29" s="342" t="e">
        <f>ROUND(BC51,2)</f>
        <v>#REF!</v>
      </c>
      <c r="X29" s="343"/>
      <c r="Y29" s="343"/>
      <c r="Z29" s="343"/>
      <c r="AA29" s="343"/>
      <c r="AB29" s="343"/>
      <c r="AC29" s="343"/>
      <c r="AD29" s="343"/>
      <c r="AE29" s="343"/>
      <c r="AK29" s="342">
        <v>0</v>
      </c>
      <c r="AL29" s="343"/>
      <c r="AM29" s="343"/>
      <c r="AN29" s="343"/>
      <c r="AO29" s="343"/>
      <c r="AQ29" s="43"/>
    </row>
    <row r="30" spans="2:71" s="2" customFormat="1" ht="14.45" hidden="1" customHeight="1">
      <c r="B30" s="41"/>
      <c r="F30" s="42" t="s">
        <v>41</v>
      </c>
      <c r="L30" s="348">
        <v>0</v>
      </c>
      <c r="M30" s="343"/>
      <c r="N30" s="343"/>
      <c r="O30" s="343"/>
      <c r="W30" s="342" t="e">
        <f>ROUND(BD51,2)</f>
        <v>#REF!</v>
      </c>
      <c r="X30" s="343"/>
      <c r="Y30" s="343"/>
      <c r="Z30" s="343"/>
      <c r="AA30" s="343"/>
      <c r="AB30" s="343"/>
      <c r="AC30" s="343"/>
      <c r="AD30" s="343"/>
      <c r="AE30" s="343"/>
      <c r="AK30" s="342">
        <v>0</v>
      </c>
      <c r="AL30" s="343"/>
      <c r="AM30" s="343"/>
      <c r="AN30" s="343"/>
      <c r="AO30" s="343"/>
      <c r="AQ30" s="43"/>
    </row>
    <row r="31" spans="2:71" s="1" customFormat="1" ht="6.95" customHeight="1">
      <c r="B31" s="37"/>
      <c r="AQ31" s="40"/>
    </row>
    <row r="32" spans="2:71" s="1" customFormat="1" ht="25.9" customHeight="1">
      <c r="B32" s="37"/>
      <c r="C32" s="44"/>
      <c r="D32" s="45" t="s">
        <v>42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 t="s">
        <v>43</v>
      </c>
      <c r="U32" s="46"/>
      <c r="V32" s="46"/>
      <c r="W32" s="46"/>
      <c r="X32" s="344" t="s">
        <v>44</v>
      </c>
      <c r="Y32" s="345"/>
      <c r="Z32" s="345"/>
      <c r="AA32" s="345"/>
      <c r="AB32" s="345"/>
      <c r="AC32" s="46"/>
      <c r="AD32" s="46"/>
      <c r="AE32" s="46"/>
      <c r="AF32" s="46"/>
      <c r="AG32" s="46"/>
      <c r="AH32" s="46"/>
      <c r="AI32" s="46"/>
      <c r="AJ32" s="46"/>
      <c r="AK32" s="346">
        <f>AN51</f>
        <v>0</v>
      </c>
      <c r="AL32" s="345"/>
      <c r="AM32" s="345"/>
      <c r="AN32" s="345"/>
      <c r="AO32" s="347"/>
      <c r="AP32" s="44"/>
      <c r="AQ32" s="48"/>
    </row>
    <row r="33" spans="2:56" s="1" customFormat="1" ht="6.95" customHeight="1">
      <c r="B33" s="37"/>
      <c r="AQ33" s="40"/>
    </row>
    <row r="34" spans="2:56" s="1" customFormat="1" ht="6.95" customHeight="1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1"/>
    </row>
    <row r="38" spans="2:56" s="1" customFormat="1" ht="6.95" customHeight="1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37"/>
    </row>
    <row r="39" spans="2:56" s="1" customFormat="1" ht="36.950000000000003" customHeight="1">
      <c r="B39" s="37"/>
      <c r="C39" s="29" t="s">
        <v>45</v>
      </c>
      <c r="AR39" s="37"/>
    </row>
    <row r="40" spans="2:56" s="1" customFormat="1" ht="6.95" customHeight="1">
      <c r="B40" s="37"/>
      <c r="AR40" s="37"/>
    </row>
    <row r="41" spans="2:56" s="3" customFormat="1" ht="14.45" customHeight="1">
      <c r="B41" s="54"/>
      <c r="C41" s="35" t="s">
        <v>14</v>
      </c>
      <c r="L41" s="3" t="str">
        <f>K5</f>
        <v>VZ181003</v>
      </c>
      <c r="AR41" s="54"/>
    </row>
    <row r="42" spans="2:56" s="4" customFormat="1" ht="36.950000000000003" customHeight="1">
      <c r="B42" s="55"/>
      <c r="C42" s="56" t="s">
        <v>16</v>
      </c>
      <c r="L42" s="336" t="str">
        <f>K6</f>
        <v>Zázemí zahradníků Rozária</v>
      </c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R42" s="55"/>
    </row>
    <row r="43" spans="2:56" s="1" customFormat="1" ht="6.95" customHeight="1">
      <c r="B43" s="37"/>
      <c r="AR43" s="37"/>
    </row>
    <row r="44" spans="2:56" s="1" customFormat="1" ht="15">
      <c r="B44" s="37"/>
      <c r="C44" s="35" t="s">
        <v>21</v>
      </c>
      <c r="L44" s="57" t="str">
        <f>IF(K8="","",K8)</f>
        <v xml:space="preserve"> </v>
      </c>
      <c r="AI44" s="35" t="s">
        <v>23</v>
      </c>
      <c r="AM44" s="340" t="str">
        <f>IF(AN8= "","",AN8)</f>
        <v/>
      </c>
      <c r="AN44" s="340"/>
      <c r="AR44" s="37"/>
    </row>
    <row r="45" spans="2:56" s="1" customFormat="1" ht="6.95" customHeight="1">
      <c r="B45" s="37"/>
      <c r="AR45" s="37"/>
    </row>
    <row r="46" spans="2:56" s="1" customFormat="1" ht="15">
      <c r="B46" s="37"/>
      <c r="C46" s="35" t="s">
        <v>24</v>
      </c>
      <c r="L46" s="3" t="str">
        <f>IF(E11= "","",E11)</f>
        <v xml:space="preserve"> </v>
      </c>
      <c r="AI46" s="35" t="s">
        <v>28</v>
      </c>
      <c r="AM46" s="329" t="str">
        <f>IF(E17="","",E17)</f>
        <v xml:space="preserve"> </v>
      </c>
      <c r="AN46" s="329"/>
      <c r="AO46" s="329"/>
      <c r="AP46" s="329"/>
      <c r="AR46" s="37"/>
      <c r="AS46" s="325" t="s">
        <v>46</v>
      </c>
      <c r="AT46" s="326"/>
      <c r="AU46" s="58"/>
      <c r="AV46" s="58"/>
      <c r="AW46" s="58"/>
      <c r="AX46" s="58"/>
      <c r="AY46" s="58"/>
      <c r="AZ46" s="58"/>
      <c r="BA46" s="58"/>
      <c r="BB46" s="58"/>
      <c r="BC46" s="58"/>
      <c r="BD46" s="59"/>
    </row>
    <row r="47" spans="2:56" s="1" customFormat="1" ht="15">
      <c r="B47" s="37"/>
      <c r="C47" s="35" t="s">
        <v>27</v>
      </c>
      <c r="L47" s="3" t="str">
        <f>IF(E14="","",E14)</f>
        <v xml:space="preserve"> </v>
      </c>
      <c r="AR47" s="37"/>
      <c r="AS47" s="327"/>
      <c r="AT47" s="328"/>
      <c r="BD47" s="60"/>
    </row>
    <row r="48" spans="2:56" s="1" customFormat="1" ht="10.9" customHeight="1">
      <c r="B48" s="37"/>
      <c r="AR48" s="37"/>
      <c r="AS48" s="327"/>
      <c r="AT48" s="328"/>
      <c r="BD48" s="60"/>
    </row>
    <row r="49" spans="1:91" s="1" customFormat="1" ht="29.25" customHeight="1">
      <c r="B49" s="37"/>
      <c r="C49" s="338" t="s">
        <v>47</v>
      </c>
      <c r="D49" s="331"/>
      <c r="E49" s="331"/>
      <c r="F49" s="331"/>
      <c r="G49" s="331"/>
      <c r="H49" s="61"/>
      <c r="I49" s="330" t="s">
        <v>48</v>
      </c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9" t="s">
        <v>49</v>
      </c>
      <c r="AH49" s="331"/>
      <c r="AI49" s="331"/>
      <c r="AJ49" s="331"/>
      <c r="AK49" s="331"/>
      <c r="AL49" s="331"/>
      <c r="AM49" s="331"/>
      <c r="AN49" s="330" t="s">
        <v>50</v>
      </c>
      <c r="AO49" s="331"/>
      <c r="AP49" s="331"/>
      <c r="AQ49" s="62"/>
      <c r="AR49" s="37"/>
      <c r="AS49" s="63" t="s">
        <v>52</v>
      </c>
      <c r="AT49" s="64" t="s">
        <v>53</v>
      </c>
      <c r="AU49" s="64" t="s">
        <v>54</v>
      </c>
      <c r="AV49" s="64" t="s">
        <v>55</v>
      </c>
      <c r="AW49" s="64" t="s">
        <v>56</v>
      </c>
      <c r="AX49" s="64" t="s">
        <v>57</v>
      </c>
      <c r="AY49" s="64" t="s">
        <v>58</v>
      </c>
      <c r="AZ49" s="64" t="s">
        <v>59</v>
      </c>
      <c r="BA49" s="64" t="s">
        <v>60</v>
      </c>
      <c r="BB49" s="64" t="s">
        <v>61</v>
      </c>
      <c r="BC49" s="64" t="s">
        <v>62</v>
      </c>
      <c r="BD49" s="65" t="s">
        <v>63</v>
      </c>
    </row>
    <row r="50" spans="1:91" s="1" customFormat="1" ht="10.9" customHeight="1">
      <c r="B50" s="37"/>
      <c r="AR50" s="37"/>
      <c r="AS50" s="66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9"/>
    </row>
    <row r="51" spans="1:91" s="4" customFormat="1" ht="32.450000000000003" customHeight="1">
      <c r="B51" s="55"/>
      <c r="C51" s="67" t="s">
        <v>64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333">
        <f>ROUND(AG52+AG54+AG56,2)</f>
        <v>0</v>
      </c>
      <c r="AH51" s="333"/>
      <c r="AI51" s="333"/>
      <c r="AJ51" s="333"/>
      <c r="AK51" s="333"/>
      <c r="AL51" s="333"/>
      <c r="AM51" s="333"/>
      <c r="AN51" s="334">
        <f>AG51*1.21</f>
        <v>0</v>
      </c>
      <c r="AO51" s="334"/>
      <c r="AP51" s="334"/>
      <c r="AQ51" s="69" t="s">
        <v>19</v>
      </c>
      <c r="AR51" s="55"/>
      <c r="AS51" s="70">
        <f>ROUND(AS52+AS54+AS56,2)</f>
        <v>0</v>
      </c>
      <c r="AT51" s="71" t="e">
        <f t="shared" ref="AT51:AT57" si="0">ROUND(SUM(AV51:AW51),2)</f>
        <v>#REF!</v>
      </c>
      <c r="AU51" s="72" t="e">
        <f>ROUND(AU52+AU54+AU56,5)</f>
        <v>#REF!</v>
      </c>
      <c r="AV51" s="71" t="e">
        <f>ROUND(AZ51*L26,2)</f>
        <v>#REF!</v>
      </c>
      <c r="AW51" s="71" t="e">
        <f>ROUND(BA51*L27,2)</f>
        <v>#REF!</v>
      </c>
      <c r="AX51" s="71" t="e">
        <f>ROUND(BB51*L26,2)</f>
        <v>#REF!</v>
      </c>
      <c r="AY51" s="71" t="e">
        <f>ROUND(BC51*L27,2)</f>
        <v>#REF!</v>
      </c>
      <c r="AZ51" s="71" t="e">
        <f>ROUND(AZ52+AZ54+AZ56,2)</f>
        <v>#REF!</v>
      </c>
      <c r="BA51" s="71" t="e">
        <f>ROUND(BA52+BA54+BA56,2)</f>
        <v>#REF!</v>
      </c>
      <c r="BB51" s="71" t="e">
        <f>ROUND(BB52+BB54+BB56,2)</f>
        <v>#REF!</v>
      </c>
      <c r="BC51" s="71" t="e">
        <f>ROUND(BC52+BC54+BC56,2)</f>
        <v>#REF!</v>
      </c>
      <c r="BD51" s="73" t="e">
        <f>ROUND(BD52+BD54+BD56,2)</f>
        <v>#REF!</v>
      </c>
      <c r="BS51" s="56" t="s">
        <v>65</v>
      </c>
      <c r="BT51" s="56" t="s">
        <v>66</v>
      </c>
      <c r="BU51" s="74" t="s">
        <v>67</v>
      </c>
      <c r="BV51" s="56" t="s">
        <v>68</v>
      </c>
      <c r="BW51" s="56" t="s">
        <v>7</v>
      </c>
      <c r="BX51" s="56" t="s">
        <v>69</v>
      </c>
      <c r="CL51" s="56" t="s">
        <v>19</v>
      </c>
    </row>
    <row r="52" spans="1:91" s="5" customFormat="1" ht="16.5" customHeight="1">
      <c r="B52" s="75"/>
      <c r="C52" s="76"/>
      <c r="D52" s="335" t="s">
        <v>70</v>
      </c>
      <c r="E52" s="335"/>
      <c r="F52" s="335"/>
      <c r="G52" s="335"/>
      <c r="H52" s="335"/>
      <c r="I52" s="77"/>
      <c r="J52" s="335" t="s">
        <v>71</v>
      </c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56">
        <f>ROUND(AG53,2)</f>
        <v>0</v>
      </c>
      <c r="AH52" s="355"/>
      <c r="AI52" s="355"/>
      <c r="AJ52" s="355"/>
      <c r="AK52" s="355"/>
      <c r="AL52" s="355"/>
      <c r="AM52" s="355"/>
      <c r="AN52" s="354">
        <f>AN53</f>
        <v>0</v>
      </c>
      <c r="AO52" s="355"/>
      <c r="AP52" s="355"/>
      <c r="AQ52" s="78"/>
      <c r="AR52" s="75"/>
      <c r="AS52" s="79">
        <f>ROUND(AS53,2)</f>
        <v>0</v>
      </c>
      <c r="AT52" s="80" t="e">
        <f t="shared" si="0"/>
        <v>#REF!</v>
      </c>
      <c r="AU52" s="81" t="e">
        <f>ROUND(AU53,5)</f>
        <v>#REF!</v>
      </c>
      <c r="AV52" s="80" t="e">
        <f>ROUND(AZ52*L26,2)</f>
        <v>#REF!</v>
      </c>
      <c r="AW52" s="80" t="e">
        <f>ROUND(BA52*L27,2)</f>
        <v>#REF!</v>
      </c>
      <c r="AX52" s="80" t="e">
        <f>ROUND(BB52*L26,2)</f>
        <v>#REF!</v>
      </c>
      <c r="AY52" s="80" t="e">
        <f>ROUND(BC52*L27,2)</f>
        <v>#REF!</v>
      </c>
      <c r="AZ52" s="80" t="e">
        <f>ROUND(AZ53,2)</f>
        <v>#REF!</v>
      </c>
      <c r="BA52" s="80" t="e">
        <f>ROUND(BA53,2)</f>
        <v>#REF!</v>
      </c>
      <c r="BB52" s="80" t="e">
        <f>ROUND(BB53,2)</f>
        <v>#REF!</v>
      </c>
      <c r="BC52" s="80" t="e">
        <f>ROUND(BC53,2)</f>
        <v>#REF!</v>
      </c>
      <c r="BD52" s="82" t="e">
        <f>ROUND(BD53,2)</f>
        <v>#REF!</v>
      </c>
      <c r="BS52" s="83" t="s">
        <v>65</v>
      </c>
      <c r="BT52" s="83" t="s">
        <v>73</v>
      </c>
      <c r="BU52" s="83" t="s">
        <v>67</v>
      </c>
      <c r="BV52" s="83" t="s">
        <v>68</v>
      </c>
      <c r="BW52" s="83" t="s">
        <v>74</v>
      </c>
      <c r="BX52" s="83" t="s">
        <v>7</v>
      </c>
      <c r="CL52" s="83" t="s">
        <v>19</v>
      </c>
      <c r="CM52" s="83" t="s">
        <v>75</v>
      </c>
    </row>
    <row r="53" spans="1:91" s="6" customFormat="1" ht="16.5" customHeight="1">
      <c r="A53" s="84" t="s">
        <v>76</v>
      </c>
      <c r="B53" s="85"/>
      <c r="C53" s="9"/>
      <c r="D53" s="9"/>
      <c r="E53" s="332" t="s">
        <v>70</v>
      </c>
      <c r="F53" s="332"/>
      <c r="G53" s="332"/>
      <c r="H53" s="332"/>
      <c r="I53" s="332"/>
      <c r="J53" s="9"/>
      <c r="K53" s="332" t="s">
        <v>71</v>
      </c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52">
        <f>'D.1.1 - Architektonicko-s.. (3)'!J60</f>
        <v>0</v>
      </c>
      <c r="AH53" s="353"/>
      <c r="AI53" s="353"/>
      <c r="AJ53" s="353"/>
      <c r="AK53" s="353"/>
      <c r="AL53" s="353"/>
      <c r="AM53" s="353"/>
      <c r="AN53" s="352">
        <f>AG53*1.21</f>
        <v>0</v>
      </c>
      <c r="AO53" s="353"/>
      <c r="AP53" s="353"/>
      <c r="AQ53" s="86"/>
      <c r="AR53" s="85"/>
      <c r="AS53" s="87">
        <v>0</v>
      </c>
      <c r="AT53" s="88" t="e">
        <f t="shared" si="0"/>
        <v>#REF!</v>
      </c>
      <c r="AU53" s="89" t="e">
        <f>#REF!</f>
        <v>#REF!</v>
      </c>
      <c r="AV53" s="88" t="e">
        <f>#REF!</f>
        <v>#REF!</v>
      </c>
      <c r="AW53" s="88" t="e">
        <f>#REF!</f>
        <v>#REF!</v>
      </c>
      <c r="AX53" s="88" t="e">
        <f>#REF!</f>
        <v>#REF!</v>
      </c>
      <c r="AY53" s="88" t="e">
        <f>#REF!</f>
        <v>#REF!</v>
      </c>
      <c r="AZ53" s="88" t="e">
        <f>#REF!</f>
        <v>#REF!</v>
      </c>
      <c r="BA53" s="88" t="e">
        <f>#REF!</f>
        <v>#REF!</v>
      </c>
      <c r="BB53" s="88" t="e">
        <f>#REF!</f>
        <v>#REF!</v>
      </c>
      <c r="BC53" s="88" t="e">
        <f>#REF!</f>
        <v>#REF!</v>
      </c>
      <c r="BD53" s="90" t="e">
        <f>#REF!</f>
        <v>#REF!</v>
      </c>
      <c r="BT53" s="91" t="s">
        <v>75</v>
      </c>
      <c r="BV53" s="91" t="s">
        <v>68</v>
      </c>
      <c r="BW53" s="91" t="s">
        <v>78</v>
      </c>
      <c r="BX53" s="91" t="s">
        <v>74</v>
      </c>
      <c r="CL53" s="91" t="s">
        <v>19</v>
      </c>
    </row>
    <row r="54" spans="1:91" s="5" customFormat="1" ht="16.5" customHeight="1">
      <c r="B54" s="75"/>
      <c r="C54" s="76"/>
      <c r="D54" s="335" t="s">
        <v>79</v>
      </c>
      <c r="E54" s="335"/>
      <c r="F54" s="335"/>
      <c r="G54" s="335"/>
      <c r="H54" s="335"/>
      <c r="I54" s="77"/>
      <c r="J54" s="335" t="s">
        <v>80</v>
      </c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56">
        <f>ROUND(AG55,2)</f>
        <v>0</v>
      </c>
      <c r="AH54" s="355"/>
      <c r="AI54" s="355"/>
      <c r="AJ54" s="355"/>
      <c r="AK54" s="355"/>
      <c r="AL54" s="355"/>
      <c r="AM54" s="355"/>
      <c r="AN54" s="354">
        <f>AN55</f>
        <v>0</v>
      </c>
      <c r="AO54" s="355"/>
      <c r="AP54" s="355"/>
      <c r="AQ54" s="78"/>
      <c r="AR54" s="75"/>
      <c r="AS54" s="79">
        <f>ROUND(AS55,2)</f>
        <v>0</v>
      </c>
      <c r="AT54" s="80" t="e">
        <f t="shared" si="0"/>
        <v>#REF!</v>
      </c>
      <c r="AU54" s="81" t="e">
        <f>ROUND(AU55,5)</f>
        <v>#REF!</v>
      </c>
      <c r="AV54" s="80" t="e">
        <f>ROUND(AZ54*L26,2)</f>
        <v>#REF!</v>
      </c>
      <c r="AW54" s="80" t="e">
        <f>ROUND(BA54*L27,2)</f>
        <v>#REF!</v>
      </c>
      <c r="AX54" s="80" t="e">
        <f>ROUND(BB54*L26,2)</f>
        <v>#REF!</v>
      </c>
      <c r="AY54" s="80" t="e">
        <f>ROUND(BC54*L27,2)</f>
        <v>#REF!</v>
      </c>
      <c r="AZ54" s="80" t="e">
        <f>ROUND(AZ55,2)</f>
        <v>#REF!</v>
      </c>
      <c r="BA54" s="80" t="e">
        <f>ROUND(BA55,2)</f>
        <v>#REF!</v>
      </c>
      <c r="BB54" s="80" t="e">
        <f>ROUND(BB55,2)</f>
        <v>#REF!</v>
      </c>
      <c r="BC54" s="80" t="e">
        <f>ROUND(BC55,2)</f>
        <v>#REF!</v>
      </c>
      <c r="BD54" s="82" t="e">
        <f>ROUND(BD55,2)</f>
        <v>#REF!</v>
      </c>
      <c r="BS54" s="83" t="s">
        <v>65</v>
      </c>
      <c r="BT54" s="83" t="s">
        <v>73</v>
      </c>
      <c r="BU54" s="83" t="s">
        <v>67</v>
      </c>
      <c r="BV54" s="83" t="s">
        <v>68</v>
      </c>
      <c r="BW54" s="83" t="s">
        <v>81</v>
      </c>
      <c r="BX54" s="83" t="s">
        <v>7</v>
      </c>
      <c r="CL54" s="83" t="s">
        <v>19</v>
      </c>
      <c r="CM54" s="83" t="s">
        <v>75</v>
      </c>
    </row>
    <row r="55" spans="1:91" s="6" customFormat="1" ht="16.5" customHeight="1">
      <c r="A55" s="84" t="s">
        <v>76</v>
      </c>
      <c r="B55" s="85"/>
      <c r="C55" s="9"/>
      <c r="D55" s="9"/>
      <c r="E55" s="332" t="s">
        <v>79</v>
      </c>
      <c r="F55" s="332"/>
      <c r="G55" s="332"/>
      <c r="H55" s="332"/>
      <c r="I55" s="332"/>
      <c r="J55" s="9"/>
      <c r="K55" s="332" t="s">
        <v>80</v>
      </c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52">
        <v>0</v>
      </c>
      <c r="AH55" s="353"/>
      <c r="AI55" s="353"/>
      <c r="AJ55" s="353"/>
      <c r="AK55" s="353"/>
      <c r="AL55" s="353"/>
      <c r="AM55" s="353"/>
      <c r="AN55" s="352">
        <f>AG55*1.21</f>
        <v>0</v>
      </c>
      <c r="AO55" s="353"/>
      <c r="AP55" s="353"/>
      <c r="AQ55" s="86"/>
      <c r="AR55" s="85"/>
      <c r="AS55" s="87">
        <v>0</v>
      </c>
      <c r="AT55" s="88" t="e">
        <f t="shared" si="0"/>
        <v>#REF!</v>
      </c>
      <c r="AU55" s="89" t="e">
        <f>#REF!</f>
        <v>#REF!</v>
      </c>
      <c r="AV55" s="88" t="e">
        <f>#REF!</f>
        <v>#REF!</v>
      </c>
      <c r="AW55" s="88" t="e">
        <f>#REF!</f>
        <v>#REF!</v>
      </c>
      <c r="AX55" s="88" t="e">
        <f>#REF!</f>
        <v>#REF!</v>
      </c>
      <c r="AY55" s="88" t="e">
        <f>#REF!</f>
        <v>#REF!</v>
      </c>
      <c r="AZ55" s="88" t="e">
        <f>#REF!</f>
        <v>#REF!</v>
      </c>
      <c r="BA55" s="88" t="e">
        <f>#REF!</f>
        <v>#REF!</v>
      </c>
      <c r="BB55" s="88" t="e">
        <f>#REF!</f>
        <v>#REF!</v>
      </c>
      <c r="BC55" s="88" t="e">
        <f>#REF!</f>
        <v>#REF!</v>
      </c>
      <c r="BD55" s="90" t="e">
        <f>#REF!</f>
        <v>#REF!</v>
      </c>
      <c r="BT55" s="91" t="s">
        <v>75</v>
      </c>
      <c r="BV55" s="91" t="s">
        <v>68</v>
      </c>
      <c r="BW55" s="91" t="s">
        <v>82</v>
      </c>
      <c r="BX55" s="91" t="s">
        <v>81</v>
      </c>
      <c r="CL55" s="91" t="s">
        <v>19</v>
      </c>
    </row>
    <row r="56" spans="1:91" s="5" customFormat="1" ht="16.5" customHeight="1">
      <c r="B56" s="75"/>
      <c r="C56" s="76"/>
      <c r="D56" s="335" t="s">
        <v>83</v>
      </c>
      <c r="E56" s="335"/>
      <c r="F56" s="335"/>
      <c r="G56" s="335"/>
      <c r="H56" s="335"/>
      <c r="I56" s="77"/>
      <c r="J56" s="335" t="s">
        <v>84</v>
      </c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56">
        <f>ROUND(AG57,2)</f>
        <v>0</v>
      </c>
      <c r="AH56" s="355"/>
      <c r="AI56" s="355"/>
      <c r="AJ56" s="355"/>
      <c r="AK56" s="355"/>
      <c r="AL56" s="355"/>
      <c r="AM56" s="355"/>
      <c r="AN56" s="354">
        <f>AN57</f>
        <v>0</v>
      </c>
      <c r="AO56" s="355"/>
      <c r="AP56" s="355"/>
      <c r="AQ56" s="78"/>
      <c r="AR56" s="75"/>
      <c r="AS56" s="79">
        <f>ROUND(AS57,2)</f>
        <v>0</v>
      </c>
      <c r="AT56" s="80" t="e">
        <f t="shared" si="0"/>
        <v>#REF!</v>
      </c>
      <c r="AU56" s="81" t="e">
        <f>ROUND(AU57,5)</f>
        <v>#REF!</v>
      </c>
      <c r="AV56" s="80" t="e">
        <f>ROUND(AZ56*L26,2)</f>
        <v>#REF!</v>
      </c>
      <c r="AW56" s="80" t="e">
        <f>ROUND(BA56*L27,2)</f>
        <v>#REF!</v>
      </c>
      <c r="AX56" s="80" t="e">
        <f>ROUND(BB56*L26,2)</f>
        <v>#REF!</v>
      </c>
      <c r="AY56" s="80" t="e">
        <f>ROUND(BC56*L27,2)</f>
        <v>#REF!</v>
      </c>
      <c r="AZ56" s="80" t="e">
        <f>ROUND(AZ57,2)</f>
        <v>#REF!</v>
      </c>
      <c r="BA56" s="80" t="e">
        <f>ROUND(BA57,2)</f>
        <v>#REF!</v>
      </c>
      <c r="BB56" s="80" t="e">
        <f>ROUND(BB57,2)</f>
        <v>#REF!</v>
      </c>
      <c r="BC56" s="80" t="e">
        <f>ROUND(BC57,2)</f>
        <v>#REF!</v>
      </c>
      <c r="BD56" s="82" t="e">
        <f>ROUND(BD57,2)</f>
        <v>#REF!</v>
      </c>
      <c r="BS56" s="83" t="s">
        <v>65</v>
      </c>
      <c r="BT56" s="83" t="s">
        <v>73</v>
      </c>
      <c r="BU56" s="83" t="s">
        <v>67</v>
      </c>
      <c r="BV56" s="83" t="s">
        <v>68</v>
      </c>
      <c r="BW56" s="83" t="s">
        <v>86</v>
      </c>
      <c r="BX56" s="83" t="s">
        <v>7</v>
      </c>
      <c r="CL56" s="83" t="s">
        <v>19</v>
      </c>
      <c r="CM56" s="83" t="s">
        <v>75</v>
      </c>
    </row>
    <row r="57" spans="1:91" s="6" customFormat="1" ht="16.5" customHeight="1">
      <c r="A57" s="84" t="s">
        <v>76</v>
      </c>
      <c r="B57" s="85"/>
      <c r="C57" s="9"/>
      <c r="D57" s="9"/>
      <c r="E57" s="332" t="s">
        <v>83</v>
      </c>
      <c r="F57" s="332"/>
      <c r="G57" s="332"/>
      <c r="H57" s="332"/>
      <c r="I57" s="332"/>
      <c r="J57" s="9"/>
      <c r="K57" s="332" t="s">
        <v>84</v>
      </c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52">
        <v>0</v>
      </c>
      <c r="AH57" s="353"/>
      <c r="AI57" s="353"/>
      <c r="AJ57" s="353"/>
      <c r="AK57" s="353"/>
      <c r="AL57" s="353"/>
      <c r="AM57" s="353"/>
      <c r="AN57" s="352">
        <f>AG57*1.21</f>
        <v>0</v>
      </c>
      <c r="AO57" s="353"/>
      <c r="AP57" s="353"/>
      <c r="AQ57" s="86"/>
      <c r="AR57" s="85"/>
      <c r="AS57" s="92">
        <v>0</v>
      </c>
      <c r="AT57" s="93" t="e">
        <f t="shared" si="0"/>
        <v>#REF!</v>
      </c>
      <c r="AU57" s="94" t="e">
        <f>#REF!</f>
        <v>#REF!</v>
      </c>
      <c r="AV57" s="93" t="e">
        <f>#REF!</f>
        <v>#REF!</v>
      </c>
      <c r="AW57" s="93" t="e">
        <f>#REF!</f>
        <v>#REF!</v>
      </c>
      <c r="AX57" s="93" t="e">
        <f>#REF!</f>
        <v>#REF!</v>
      </c>
      <c r="AY57" s="93" t="e">
        <f>#REF!</f>
        <v>#REF!</v>
      </c>
      <c r="AZ57" s="93" t="e">
        <f>#REF!</f>
        <v>#REF!</v>
      </c>
      <c r="BA57" s="93" t="e">
        <f>#REF!</f>
        <v>#REF!</v>
      </c>
      <c r="BB57" s="93" t="e">
        <f>#REF!</f>
        <v>#REF!</v>
      </c>
      <c r="BC57" s="93" t="e">
        <f>#REF!</f>
        <v>#REF!</v>
      </c>
      <c r="BD57" s="95" t="e">
        <f>#REF!</f>
        <v>#REF!</v>
      </c>
      <c r="BT57" s="91" t="s">
        <v>75</v>
      </c>
      <c r="BV57" s="91" t="s">
        <v>68</v>
      </c>
      <c r="BW57" s="91" t="s">
        <v>87</v>
      </c>
      <c r="BX57" s="91" t="s">
        <v>86</v>
      </c>
      <c r="CL57" s="91" t="s">
        <v>19</v>
      </c>
    </row>
    <row r="58" spans="1:91" s="1" customFormat="1" ht="30" customHeight="1">
      <c r="B58" s="37"/>
      <c r="AR58" s="37"/>
    </row>
    <row r="59" spans="1:91" s="1" customFormat="1" ht="6.95" customHeight="1"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37"/>
    </row>
  </sheetData>
  <mergeCells count="59">
    <mergeCell ref="AR2:BE2"/>
    <mergeCell ref="AN57:AP57"/>
    <mergeCell ref="AN53:AP53"/>
    <mergeCell ref="AN52:AP52"/>
    <mergeCell ref="AG52:AM52"/>
    <mergeCell ref="AG53:AM53"/>
    <mergeCell ref="AN54:AP54"/>
    <mergeCell ref="AG54:AM54"/>
    <mergeCell ref="AN55:AP55"/>
    <mergeCell ref="AG55:AM55"/>
    <mergeCell ref="AN56:AP56"/>
    <mergeCell ref="AG56:AM56"/>
    <mergeCell ref="AG57:AM57"/>
    <mergeCell ref="E20:AN20"/>
    <mergeCell ref="AK23:AO23"/>
    <mergeCell ref="W25:AE25"/>
    <mergeCell ref="L30:O30"/>
    <mergeCell ref="K5:AO5"/>
    <mergeCell ref="K6:AO6"/>
    <mergeCell ref="L29:O29"/>
    <mergeCell ref="L25:O25"/>
    <mergeCell ref="L26:O26"/>
    <mergeCell ref="L27:O27"/>
    <mergeCell ref="L28:O28"/>
    <mergeCell ref="W27:AE27"/>
    <mergeCell ref="AK27:AO27"/>
    <mergeCell ref="W28:AE28"/>
    <mergeCell ref="AK28:AO28"/>
    <mergeCell ref="W29:AE29"/>
    <mergeCell ref="AK29:AO29"/>
    <mergeCell ref="AK25:AO25"/>
    <mergeCell ref="W26:AE26"/>
    <mergeCell ref="AK26:AO26"/>
    <mergeCell ref="X32:AB32"/>
    <mergeCell ref="AK32:AO32"/>
    <mergeCell ref="W30:AE30"/>
    <mergeCell ref="AK30:AO30"/>
    <mergeCell ref="L42:AO42"/>
    <mergeCell ref="C49:G49"/>
    <mergeCell ref="I49:AF49"/>
    <mergeCell ref="AG49:AM49"/>
    <mergeCell ref="AM44:AN44"/>
    <mergeCell ref="D56:H56"/>
    <mergeCell ref="J56:AF56"/>
    <mergeCell ref="E57:I57"/>
    <mergeCell ref="K57:AF57"/>
    <mergeCell ref="D52:H52"/>
    <mergeCell ref="J52:AF52"/>
    <mergeCell ref="E53:I53"/>
    <mergeCell ref="K53:AF53"/>
    <mergeCell ref="D54:H54"/>
    <mergeCell ref="J54:AF54"/>
    <mergeCell ref="AS46:AT48"/>
    <mergeCell ref="AM46:AP46"/>
    <mergeCell ref="AN49:AP49"/>
    <mergeCell ref="E55:I55"/>
    <mergeCell ref="K55:AF55"/>
    <mergeCell ref="AG51:AM51"/>
    <mergeCell ref="AN51:AP51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3" location="'D.1.1 - Architektonicko-s...'!C2" display="/" xr:uid="{00000000-0004-0000-0000-000002000000}"/>
    <hyperlink ref="A55" location="'D.1.4 - Technika prostřed...'!C2" display="/" xr:uid="{00000000-0004-0000-0000-000003000000}"/>
    <hyperlink ref="A57" location="'VRN - Vedlejší rozpočtové...'!C2" display="/" xr:uid="{00000000-0004-0000-0000-000004000000}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BB70-2AC4-46FE-9A16-5342F636DBD6}">
  <sheetPr>
    <pageSetUpPr fitToPage="1"/>
  </sheetPr>
  <dimension ref="A1:BR553"/>
  <sheetViews>
    <sheetView showGridLines="0" tabSelected="1" workbookViewId="0">
      <pane ySplit="1" topLeftCell="A2" activePane="bottomLeft" state="frozen"/>
      <selection pane="bottomLeft" activeCell="L113" sqref="L11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customWidth="1"/>
    <col min="10" max="10" width="23.5" customWidth="1"/>
    <col min="11" max="11" width="15.5" customWidth="1"/>
    <col min="12" max="12" width="157.33203125" customWidth="1"/>
    <col min="16" max="16" width="11.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1" spans="1:70" ht="21.75" customHeight="1">
      <c r="A1" s="22"/>
      <c r="B1" s="18"/>
      <c r="C1" s="18"/>
      <c r="D1" s="19" t="s">
        <v>1</v>
      </c>
      <c r="E1" s="18"/>
      <c r="F1" s="96" t="s">
        <v>88</v>
      </c>
      <c r="G1" s="360" t="s">
        <v>89</v>
      </c>
      <c r="H1" s="360"/>
      <c r="I1" s="18"/>
      <c r="J1" s="96" t="s">
        <v>90</v>
      </c>
      <c r="K1" s="19" t="s">
        <v>91</v>
      </c>
      <c r="L1" s="96" t="s">
        <v>92</v>
      </c>
      <c r="M1" s="96"/>
      <c r="N1" s="96"/>
      <c r="O1" s="96"/>
      <c r="P1" s="96"/>
      <c r="Q1" s="96"/>
      <c r="R1" s="96"/>
      <c r="S1" s="96"/>
      <c r="T1" s="96"/>
      <c r="U1" s="97"/>
      <c r="V1" s="97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24" t="s">
        <v>78</v>
      </c>
    </row>
    <row r="3" spans="1:70" ht="6.95" customHeight="1">
      <c r="A3" s="217"/>
      <c r="B3" s="218"/>
      <c r="C3" s="219"/>
      <c r="D3" s="219"/>
      <c r="E3" s="219"/>
      <c r="F3" s="219"/>
      <c r="G3" s="219"/>
      <c r="H3" s="219"/>
      <c r="I3" s="219"/>
      <c r="J3" s="219"/>
      <c r="K3" s="220"/>
      <c r="AT3" s="24" t="s">
        <v>75</v>
      </c>
    </row>
    <row r="4" spans="1:70" ht="36.950000000000003" customHeight="1">
      <c r="A4" s="217"/>
      <c r="B4" s="221"/>
      <c r="C4" s="217"/>
      <c r="D4" s="222" t="s">
        <v>93</v>
      </c>
      <c r="E4" s="217"/>
      <c r="F4" s="217"/>
      <c r="G4" s="217"/>
      <c r="H4" s="217"/>
      <c r="I4" s="217"/>
      <c r="J4" s="217"/>
      <c r="K4" s="223"/>
      <c r="M4" s="31" t="s">
        <v>12</v>
      </c>
      <c r="AT4" s="24" t="s">
        <v>6</v>
      </c>
    </row>
    <row r="5" spans="1:70" ht="6.95" customHeight="1">
      <c r="A5" s="217"/>
      <c r="B5" s="221"/>
      <c r="C5" s="217"/>
      <c r="D5" s="217"/>
      <c r="E5" s="217"/>
      <c r="F5" s="217"/>
      <c r="G5" s="217"/>
      <c r="H5" s="217"/>
      <c r="I5" s="217"/>
      <c r="J5" s="217"/>
      <c r="K5" s="223"/>
    </row>
    <row r="6" spans="1:70" ht="15">
      <c r="A6" s="217"/>
      <c r="B6" s="221"/>
      <c r="C6" s="217"/>
      <c r="D6" s="224" t="s">
        <v>16</v>
      </c>
      <c r="E6" s="217"/>
      <c r="F6" s="217"/>
      <c r="G6" s="217"/>
      <c r="H6" s="217"/>
      <c r="I6" s="217"/>
      <c r="J6" s="217"/>
      <c r="K6" s="223"/>
    </row>
    <row r="7" spans="1:70" ht="16.5" customHeight="1">
      <c r="A7" s="217"/>
      <c r="B7" s="221"/>
      <c r="C7" s="217"/>
      <c r="D7" s="217"/>
      <c r="E7" s="363" t="str">
        <f>'Rekapitulace stavby'!K6</f>
        <v>Zázemí zahradníků Rozária</v>
      </c>
      <c r="F7" s="364"/>
      <c r="G7" s="364"/>
      <c r="H7" s="364"/>
      <c r="I7" s="217"/>
      <c r="J7" s="217"/>
      <c r="K7" s="223"/>
    </row>
    <row r="8" spans="1:70" ht="15">
      <c r="A8" s="217"/>
      <c r="B8" s="221"/>
      <c r="C8" s="217"/>
      <c r="D8" s="224" t="s">
        <v>94</v>
      </c>
      <c r="E8" s="217"/>
      <c r="F8" s="217"/>
      <c r="G8" s="217"/>
      <c r="H8" s="217"/>
      <c r="I8" s="217"/>
      <c r="J8" s="217"/>
      <c r="K8" s="223"/>
    </row>
    <row r="9" spans="1:70" s="1" customFormat="1" ht="16.5" customHeight="1">
      <c r="A9" s="225"/>
      <c r="B9" s="226"/>
      <c r="C9" s="225"/>
      <c r="D9" s="225"/>
      <c r="E9" s="363" t="s">
        <v>95</v>
      </c>
      <c r="F9" s="362"/>
      <c r="G9" s="362"/>
      <c r="H9" s="362"/>
      <c r="I9" s="225"/>
      <c r="J9" s="225"/>
      <c r="K9" s="227"/>
    </row>
    <row r="10" spans="1:70" s="1" customFormat="1" ht="15">
      <c r="A10" s="225"/>
      <c r="B10" s="226"/>
      <c r="C10" s="225"/>
      <c r="D10" s="224" t="s">
        <v>96</v>
      </c>
      <c r="E10" s="225"/>
      <c r="F10" s="225"/>
      <c r="G10" s="225"/>
      <c r="H10" s="225"/>
      <c r="I10" s="225"/>
      <c r="J10" s="225"/>
      <c r="K10" s="227"/>
    </row>
    <row r="11" spans="1:70" s="1" customFormat="1" ht="36.950000000000003" customHeight="1">
      <c r="A11" s="225"/>
      <c r="B11" s="226"/>
      <c r="C11" s="225"/>
      <c r="D11" s="225"/>
      <c r="E11" s="361" t="s">
        <v>95</v>
      </c>
      <c r="F11" s="362"/>
      <c r="G11" s="362"/>
      <c r="H11" s="362"/>
      <c r="I11" s="225"/>
      <c r="J11" s="225"/>
      <c r="K11" s="227"/>
    </row>
    <row r="12" spans="1:70" s="1" customFormat="1">
      <c r="A12" s="225"/>
      <c r="B12" s="226"/>
      <c r="C12" s="225"/>
      <c r="D12" s="225"/>
      <c r="E12" s="225"/>
      <c r="F12" s="225"/>
      <c r="G12" s="225"/>
      <c r="H12" s="225"/>
      <c r="I12" s="225"/>
      <c r="J12" s="225"/>
      <c r="K12" s="227"/>
    </row>
    <row r="13" spans="1:70" s="1" customFormat="1" ht="14.45" customHeight="1">
      <c r="A13" s="225"/>
      <c r="B13" s="226"/>
      <c r="C13" s="225"/>
      <c r="D13" s="224" t="s">
        <v>18</v>
      </c>
      <c r="E13" s="225"/>
      <c r="F13" s="228" t="s">
        <v>19</v>
      </c>
      <c r="G13" s="225"/>
      <c r="H13" s="225"/>
      <c r="I13" s="224" t="s">
        <v>20</v>
      </c>
      <c r="J13" s="228" t="s">
        <v>19</v>
      </c>
      <c r="K13" s="227"/>
    </row>
    <row r="14" spans="1:70" s="1" customFormat="1" ht="14.45" customHeight="1">
      <c r="A14" s="225"/>
      <c r="B14" s="226"/>
      <c r="C14" s="225"/>
      <c r="D14" s="224" t="s">
        <v>21</v>
      </c>
      <c r="E14" s="225"/>
      <c r="F14" s="228" t="s">
        <v>22</v>
      </c>
      <c r="G14" s="225"/>
      <c r="H14" s="225"/>
      <c r="I14" s="224" t="s">
        <v>23</v>
      </c>
      <c r="J14" s="229"/>
      <c r="K14" s="227"/>
    </row>
    <row r="15" spans="1:70" s="1" customFormat="1" ht="10.9" customHeight="1">
      <c r="A15" s="225"/>
      <c r="B15" s="226"/>
      <c r="C15" s="225"/>
      <c r="D15" s="225"/>
      <c r="E15" s="225"/>
      <c r="F15" s="225"/>
      <c r="G15" s="225"/>
      <c r="H15" s="225"/>
      <c r="I15" s="225"/>
      <c r="J15" s="225"/>
      <c r="K15" s="227"/>
    </row>
    <row r="16" spans="1:70" s="1" customFormat="1" ht="14.45" customHeight="1">
      <c r="A16" s="225"/>
      <c r="B16" s="226"/>
      <c r="C16" s="225"/>
      <c r="D16" s="224" t="s">
        <v>24</v>
      </c>
      <c r="E16" s="225"/>
      <c r="F16" s="225" t="s">
        <v>746</v>
      </c>
      <c r="G16" s="225"/>
      <c r="H16" s="225"/>
      <c r="I16" s="224" t="s">
        <v>25</v>
      </c>
      <c r="J16" s="228">
        <v>25848526</v>
      </c>
      <c r="K16" s="227"/>
    </row>
    <row r="17" spans="1:11" s="1" customFormat="1" ht="18" customHeight="1">
      <c r="A17" s="225"/>
      <c r="B17" s="226"/>
      <c r="C17" s="225"/>
      <c r="D17" s="225"/>
      <c r="E17" s="228" t="str">
        <f>IF('Rekapitulace stavby'!E11="","",'Rekapitulace stavby'!E11)</f>
        <v xml:space="preserve"> </v>
      </c>
      <c r="F17" s="225" t="s">
        <v>747</v>
      </c>
      <c r="G17" s="225"/>
      <c r="H17" s="225"/>
      <c r="I17" s="224" t="s">
        <v>26</v>
      </c>
      <c r="J17" s="230" t="s">
        <v>748</v>
      </c>
      <c r="K17" s="227"/>
    </row>
    <row r="18" spans="1:11" s="1" customFormat="1" ht="6.95" customHeight="1">
      <c r="A18" s="225"/>
      <c r="B18" s="226"/>
      <c r="C18" s="225"/>
      <c r="D18" s="225"/>
      <c r="E18" s="225"/>
      <c r="F18" s="225"/>
      <c r="G18" s="225"/>
      <c r="H18" s="225"/>
      <c r="I18" s="225"/>
      <c r="J18" s="225"/>
      <c r="K18" s="227"/>
    </row>
    <row r="19" spans="1:11" s="1" customFormat="1" ht="14.45" customHeight="1">
      <c r="A19" s="225"/>
      <c r="B19" s="226"/>
      <c r="C19" s="225"/>
      <c r="D19" s="224" t="s">
        <v>27</v>
      </c>
      <c r="E19" s="225"/>
      <c r="F19" s="225"/>
      <c r="G19" s="225"/>
      <c r="H19" s="225"/>
      <c r="I19" s="224" t="s">
        <v>25</v>
      </c>
      <c r="J19" s="228" t="str">
        <f>IF('Rekapitulace stavby'!AN13="Vyplň údaj","",IF('Rekapitulace stavby'!AN13="","",'Rekapitulace stavby'!AN13))</f>
        <v/>
      </c>
      <c r="K19" s="227"/>
    </row>
    <row r="20" spans="1:11" s="1" customFormat="1" ht="18" customHeight="1">
      <c r="A20" s="225"/>
      <c r="B20" s="226"/>
      <c r="C20" s="225"/>
      <c r="D20" s="225"/>
      <c r="E20" s="228" t="str">
        <f>IF('Rekapitulace stavby'!E14="Vyplň údaj","",IF('Rekapitulace stavby'!E14="","",'Rekapitulace stavby'!E14))</f>
        <v xml:space="preserve"> </v>
      </c>
      <c r="F20" s="225"/>
      <c r="G20" s="225"/>
      <c r="H20" s="225"/>
      <c r="I20" s="224" t="s">
        <v>26</v>
      </c>
      <c r="J20" s="228" t="str">
        <f>IF('Rekapitulace stavby'!AN14="Vyplň údaj","",IF('Rekapitulace stavby'!AN14="","",'Rekapitulace stavby'!AN14))</f>
        <v/>
      </c>
      <c r="K20" s="227"/>
    </row>
    <row r="21" spans="1:11" s="1" customFormat="1" ht="6.95" customHeight="1">
      <c r="A21" s="225"/>
      <c r="B21" s="226"/>
      <c r="C21" s="225"/>
      <c r="D21" s="225"/>
      <c r="E21" s="225"/>
      <c r="F21" s="225"/>
      <c r="G21" s="225"/>
      <c r="H21" s="225"/>
      <c r="I21" s="225"/>
      <c r="J21" s="225"/>
      <c r="K21" s="227"/>
    </row>
    <row r="22" spans="1:11" s="1" customFormat="1" ht="14.45" customHeight="1">
      <c r="A22" s="225"/>
      <c r="B22" s="226"/>
      <c r="C22" s="225"/>
      <c r="D22" s="224" t="s">
        <v>28</v>
      </c>
      <c r="E22" s="225"/>
      <c r="F22" s="225"/>
      <c r="G22" s="225"/>
      <c r="H22" s="225"/>
      <c r="I22" s="224" t="s">
        <v>25</v>
      </c>
      <c r="J22" s="228" t="str">
        <f>IF('Rekapitulace stavby'!AN16="","",'Rekapitulace stavby'!AN16)</f>
        <v/>
      </c>
      <c r="K22" s="227"/>
    </row>
    <row r="23" spans="1:11" s="1" customFormat="1" ht="18" customHeight="1">
      <c r="A23" s="225"/>
      <c r="B23" s="226"/>
      <c r="C23" s="225"/>
      <c r="D23" s="225"/>
      <c r="E23" s="228" t="str">
        <f>IF('Rekapitulace stavby'!E17="","",'Rekapitulace stavby'!E17)</f>
        <v xml:space="preserve"> </v>
      </c>
      <c r="F23" s="225"/>
      <c r="G23" s="225"/>
      <c r="H23" s="225"/>
      <c r="I23" s="224" t="s">
        <v>26</v>
      </c>
      <c r="J23" s="228" t="str">
        <f>IF('Rekapitulace stavby'!AN17="","",'Rekapitulace stavby'!AN17)</f>
        <v/>
      </c>
      <c r="K23" s="227"/>
    </row>
    <row r="24" spans="1:11" s="1" customFormat="1" ht="6.95" customHeight="1">
      <c r="A24" s="225"/>
      <c r="B24" s="226"/>
      <c r="C24" s="225"/>
      <c r="D24" s="225"/>
      <c r="E24" s="225"/>
      <c r="F24" s="225"/>
      <c r="G24" s="225"/>
      <c r="H24" s="225"/>
      <c r="I24" s="225"/>
      <c r="J24" s="225"/>
      <c r="K24" s="227"/>
    </row>
    <row r="25" spans="1:11" s="1" customFormat="1" ht="14.45" customHeight="1">
      <c r="A25" s="225"/>
      <c r="B25" s="226"/>
      <c r="C25" s="225"/>
      <c r="D25" s="224" t="s">
        <v>30</v>
      </c>
      <c r="E25" s="225"/>
      <c r="F25" s="225"/>
      <c r="G25" s="225"/>
      <c r="H25" s="225"/>
      <c r="I25" s="225"/>
      <c r="J25" s="225"/>
      <c r="K25" s="227"/>
    </row>
    <row r="26" spans="1:11" s="7" customFormat="1" ht="16.5" customHeight="1">
      <c r="A26" s="231"/>
      <c r="B26" s="232"/>
      <c r="C26" s="231"/>
      <c r="D26" s="231"/>
      <c r="E26" s="365" t="s">
        <v>19</v>
      </c>
      <c r="F26" s="365"/>
      <c r="G26" s="365"/>
      <c r="H26" s="365"/>
      <c r="I26" s="231"/>
      <c r="J26" s="231"/>
      <c r="K26" s="233"/>
    </row>
    <row r="27" spans="1:11" s="1" customFormat="1" ht="6.95" customHeight="1">
      <c r="A27" s="225"/>
      <c r="B27" s="226"/>
      <c r="C27" s="225"/>
      <c r="D27" s="225"/>
      <c r="E27" s="225"/>
      <c r="F27" s="225"/>
      <c r="G27" s="225"/>
      <c r="H27" s="225"/>
      <c r="I27" s="225"/>
      <c r="J27" s="225"/>
      <c r="K27" s="227"/>
    </row>
    <row r="28" spans="1:11" s="1" customFormat="1" ht="6.95" customHeight="1">
      <c r="A28" s="225"/>
      <c r="B28" s="226"/>
      <c r="C28" s="225"/>
      <c r="D28" s="234"/>
      <c r="E28" s="234"/>
      <c r="F28" s="234"/>
      <c r="G28" s="234"/>
      <c r="H28" s="234"/>
      <c r="I28" s="234"/>
      <c r="J28" s="234"/>
      <c r="K28" s="235"/>
    </row>
    <row r="29" spans="1:11" s="1" customFormat="1" ht="25.35" customHeight="1">
      <c r="A29" s="225"/>
      <c r="B29" s="226"/>
      <c r="C29" s="225"/>
      <c r="D29" s="236" t="s">
        <v>32</v>
      </c>
      <c r="E29" s="225"/>
      <c r="F29" s="225"/>
      <c r="G29" s="225"/>
      <c r="H29" s="225"/>
      <c r="I29" s="225"/>
      <c r="J29" s="237">
        <f>ROUND(J114,2)</f>
        <v>0</v>
      </c>
      <c r="K29" s="227"/>
    </row>
    <row r="30" spans="1:11" s="1" customFormat="1" ht="6.95" customHeight="1">
      <c r="A30" s="225"/>
      <c r="B30" s="226"/>
      <c r="C30" s="225"/>
      <c r="D30" s="234"/>
      <c r="E30" s="234"/>
      <c r="F30" s="234"/>
      <c r="G30" s="234"/>
      <c r="H30" s="234"/>
      <c r="I30" s="234"/>
      <c r="J30" s="234"/>
      <c r="K30" s="235"/>
    </row>
    <row r="31" spans="1:11" s="1" customFormat="1" ht="14.45" customHeight="1">
      <c r="A31" s="225"/>
      <c r="B31" s="226"/>
      <c r="C31" s="225"/>
      <c r="D31" s="225"/>
      <c r="E31" s="225"/>
      <c r="F31" s="238" t="s">
        <v>34</v>
      </c>
      <c r="G31" s="225"/>
      <c r="H31" s="225"/>
      <c r="I31" s="238" t="s">
        <v>33</v>
      </c>
      <c r="J31" s="238" t="s">
        <v>35</v>
      </c>
      <c r="K31" s="227"/>
    </row>
    <row r="32" spans="1:11" s="1" customFormat="1" ht="14.45" customHeight="1">
      <c r="A32" s="225"/>
      <c r="B32" s="226"/>
      <c r="C32" s="225"/>
      <c r="D32" s="239" t="s">
        <v>36</v>
      </c>
      <c r="E32" s="239" t="s">
        <v>37</v>
      </c>
      <c r="F32" s="240">
        <f>ROUND(SUM(BE114:BE552), 2)</f>
        <v>0</v>
      </c>
      <c r="G32" s="225"/>
      <c r="H32" s="225"/>
      <c r="I32" s="241">
        <v>0.21</v>
      </c>
      <c r="J32" s="240">
        <f>ROUND(ROUND((SUM(BE114:BE552)), 2)*I32, 2)</f>
        <v>0</v>
      </c>
      <c r="K32" s="227"/>
    </row>
    <row r="33" spans="1:11" s="1" customFormat="1" ht="14.45" customHeight="1">
      <c r="A33" s="225"/>
      <c r="B33" s="226"/>
      <c r="C33" s="225"/>
      <c r="D33" s="225"/>
      <c r="E33" s="239" t="s">
        <v>38</v>
      </c>
      <c r="F33" s="240">
        <f>ROUND(SUM(BF114:BF552), 2)</f>
        <v>0</v>
      </c>
      <c r="G33" s="225"/>
      <c r="H33" s="225"/>
      <c r="I33" s="241">
        <v>0.15</v>
      </c>
      <c r="J33" s="240">
        <f>ROUND(ROUND((SUM(BF114:BF552)), 2)*I33, 2)</f>
        <v>0</v>
      </c>
      <c r="K33" s="227"/>
    </row>
    <row r="34" spans="1:11" s="1" customFormat="1" ht="14.45" hidden="1" customHeight="1">
      <c r="A34" s="225"/>
      <c r="B34" s="226"/>
      <c r="C34" s="225"/>
      <c r="D34" s="225"/>
      <c r="E34" s="239" t="s">
        <v>39</v>
      </c>
      <c r="F34" s="240">
        <f>ROUND(SUM(BG114:BG552), 2)</f>
        <v>0</v>
      </c>
      <c r="G34" s="225"/>
      <c r="H34" s="225"/>
      <c r="I34" s="241">
        <v>0.21</v>
      </c>
      <c r="J34" s="240">
        <v>0</v>
      </c>
      <c r="K34" s="227"/>
    </row>
    <row r="35" spans="1:11" s="1" customFormat="1" ht="14.45" hidden="1" customHeight="1">
      <c r="A35" s="225"/>
      <c r="B35" s="226"/>
      <c r="C35" s="225"/>
      <c r="D35" s="225"/>
      <c r="E35" s="239" t="s">
        <v>40</v>
      </c>
      <c r="F35" s="240">
        <f>ROUND(SUM(BH114:BH552), 2)</f>
        <v>0</v>
      </c>
      <c r="G35" s="225"/>
      <c r="H35" s="225"/>
      <c r="I35" s="241">
        <v>0.15</v>
      </c>
      <c r="J35" s="240">
        <v>0</v>
      </c>
      <c r="K35" s="227"/>
    </row>
    <row r="36" spans="1:11" s="1" customFormat="1" ht="14.45" hidden="1" customHeight="1">
      <c r="A36" s="225"/>
      <c r="B36" s="226"/>
      <c r="C36" s="225"/>
      <c r="D36" s="225"/>
      <c r="E36" s="239" t="s">
        <v>41</v>
      </c>
      <c r="F36" s="240">
        <f>ROUND(SUM(BI114:BI552), 2)</f>
        <v>0</v>
      </c>
      <c r="G36" s="225"/>
      <c r="H36" s="225"/>
      <c r="I36" s="241">
        <v>0</v>
      </c>
      <c r="J36" s="240">
        <v>0</v>
      </c>
      <c r="K36" s="227"/>
    </row>
    <row r="37" spans="1:11" s="1" customFormat="1" ht="6.95" customHeight="1">
      <c r="A37" s="225"/>
      <c r="B37" s="226"/>
      <c r="C37" s="225"/>
      <c r="D37" s="225"/>
      <c r="E37" s="225"/>
      <c r="F37" s="225"/>
      <c r="G37" s="225"/>
      <c r="H37" s="225"/>
      <c r="I37" s="225"/>
      <c r="J37" s="225"/>
      <c r="K37" s="227"/>
    </row>
    <row r="38" spans="1:11" s="1" customFormat="1" ht="25.35" customHeight="1">
      <c r="A38" s="225"/>
      <c r="B38" s="226"/>
      <c r="C38" s="242"/>
      <c r="D38" s="243" t="s">
        <v>42</v>
      </c>
      <c r="E38" s="244"/>
      <c r="F38" s="244"/>
      <c r="G38" s="245" t="s">
        <v>43</v>
      </c>
      <c r="H38" s="246" t="s">
        <v>44</v>
      </c>
      <c r="I38" s="244"/>
      <c r="J38" s="247">
        <f>SUM(J29:J36)</f>
        <v>0</v>
      </c>
      <c r="K38" s="248"/>
    </row>
    <row r="39" spans="1:11" s="1" customFormat="1" ht="14.45" customHeight="1">
      <c r="A39" s="225"/>
      <c r="B39" s="249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</row>
    <row r="41" spans="1:11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</row>
    <row r="42" spans="1:11">
      <c r="A42" s="217"/>
      <c r="B42" s="217"/>
      <c r="C42" s="217"/>
      <c r="D42" s="217"/>
      <c r="E42" s="217"/>
      <c r="F42" s="217"/>
      <c r="G42" s="217"/>
      <c r="H42" s="217"/>
      <c r="I42" s="217"/>
      <c r="J42" s="217"/>
      <c r="K42" s="217"/>
    </row>
    <row r="43" spans="1:11" s="1" customFormat="1" ht="6.95" customHeight="1">
      <c r="A43" s="225"/>
      <c r="B43" s="252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s="1" customFormat="1" ht="36.950000000000003" customHeight="1">
      <c r="A44" s="225"/>
      <c r="B44" s="226"/>
      <c r="C44" s="222" t="s">
        <v>97</v>
      </c>
      <c r="D44" s="225"/>
      <c r="E44" s="225"/>
      <c r="F44" s="225"/>
      <c r="G44" s="225"/>
      <c r="H44" s="225"/>
      <c r="I44" s="225"/>
      <c r="J44" s="225"/>
      <c r="K44" s="227"/>
    </row>
    <row r="45" spans="1:11" s="1" customFormat="1" ht="6.95" customHeight="1">
      <c r="A45" s="225"/>
      <c r="B45" s="226"/>
      <c r="C45" s="225"/>
      <c r="D45" s="225"/>
      <c r="E45" s="225"/>
      <c r="F45" s="225"/>
      <c r="G45" s="225"/>
      <c r="H45" s="225"/>
      <c r="I45" s="225"/>
      <c r="J45" s="225"/>
      <c r="K45" s="227"/>
    </row>
    <row r="46" spans="1:11" s="1" customFormat="1" ht="14.45" customHeight="1">
      <c r="A46" s="225"/>
      <c r="B46" s="226"/>
      <c r="C46" s="224" t="s">
        <v>16</v>
      </c>
      <c r="D46" s="225"/>
      <c r="E46" s="225"/>
      <c r="F46" s="225"/>
      <c r="G46" s="225"/>
      <c r="H46" s="225"/>
      <c r="I46" s="225"/>
      <c r="J46" s="225"/>
      <c r="K46" s="227"/>
    </row>
    <row r="47" spans="1:11" s="1" customFormat="1" ht="16.5" customHeight="1">
      <c r="A47" s="225"/>
      <c r="B47" s="226"/>
      <c r="C47" s="225"/>
      <c r="D47" s="225"/>
      <c r="E47" s="363" t="str">
        <f>E7</f>
        <v>Zázemí zahradníků Rozária</v>
      </c>
      <c r="F47" s="364"/>
      <c r="G47" s="364"/>
      <c r="H47" s="364"/>
      <c r="I47" s="225"/>
      <c r="J47" s="225"/>
      <c r="K47" s="227"/>
    </row>
    <row r="48" spans="1:11" ht="15">
      <c r="A48" s="217"/>
      <c r="B48" s="221"/>
      <c r="C48" s="224" t="s">
        <v>94</v>
      </c>
      <c r="D48" s="217"/>
      <c r="E48" s="217"/>
      <c r="F48" s="217"/>
      <c r="G48" s="217"/>
      <c r="H48" s="217"/>
      <c r="I48" s="217"/>
      <c r="J48" s="217"/>
      <c r="K48" s="223"/>
    </row>
    <row r="49" spans="1:47" s="1" customFormat="1" ht="16.5" customHeight="1">
      <c r="A49" s="225"/>
      <c r="B49" s="226"/>
      <c r="C49" s="225"/>
      <c r="D49" s="225"/>
      <c r="E49" s="363" t="s">
        <v>95</v>
      </c>
      <c r="F49" s="362"/>
      <c r="G49" s="362"/>
      <c r="H49" s="362"/>
      <c r="I49" s="225"/>
      <c r="J49" s="225"/>
      <c r="K49" s="227"/>
    </row>
    <row r="50" spans="1:47" s="1" customFormat="1" ht="14.45" customHeight="1">
      <c r="A50" s="225"/>
      <c r="B50" s="226"/>
      <c r="C50" s="224" t="s">
        <v>96</v>
      </c>
      <c r="D50" s="225"/>
      <c r="E50" s="225"/>
      <c r="F50" s="225"/>
      <c r="G50" s="225"/>
      <c r="H50" s="225"/>
      <c r="I50" s="225"/>
      <c r="J50" s="225"/>
      <c r="K50" s="227"/>
    </row>
    <row r="51" spans="1:47" s="1" customFormat="1" ht="17.25" customHeight="1">
      <c r="A51" s="225"/>
      <c r="B51" s="226"/>
      <c r="C51" s="225"/>
      <c r="D51" s="225"/>
      <c r="E51" s="361" t="str">
        <f>E11</f>
        <v>D.1.1 - Architektonicko-stavební část</v>
      </c>
      <c r="F51" s="362"/>
      <c r="G51" s="362"/>
      <c r="H51" s="362"/>
      <c r="I51" s="225"/>
      <c r="J51" s="225"/>
      <c r="K51" s="227"/>
    </row>
    <row r="52" spans="1:47" s="1" customFormat="1" ht="6.95" customHeight="1">
      <c r="A52" s="225"/>
      <c r="B52" s="226"/>
      <c r="C52" s="225"/>
      <c r="D52" s="225"/>
      <c r="E52" s="225"/>
      <c r="F52" s="225"/>
      <c r="G52" s="225"/>
      <c r="H52" s="225"/>
      <c r="I52" s="225"/>
      <c r="J52" s="225"/>
      <c r="K52" s="227"/>
    </row>
    <row r="53" spans="1:47" s="1" customFormat="1" ht="18" customHeight="1">
      <c r="A53" s="225"/>
      <c r="B53" s="226"/>
      <c r="C53" s="224" t="s">
        <v>21</v>
      </c>
      <c r="D53" s="225"/>
      <c r="E53" s="225"/>
      <c r="F53" s="228" t="str">
        <f>F14</f>
        <v xml:space="preserve"> </v>
      </c>
      <c r="G53" s="225"/>
      <c r="H53" s="225"/>
      <c r="I53" s="224" t="s">
        <v>23</v>
      </c>
      <c r="J53" s="229" t="str">
        <f>IF(J14="","",J14)</f>
        <v/>
      </c>
      <c r="K53" s="227"/>
    </row>
    <row r="54" spans="1:47" s="1" customFormat="1" ht="6.95" customHeight="1">
      <c r="A54" s="225"/>
      <c r="B54" s="226"/>
      <c r="C54" s="225"/>
      <c r="D54" s="225"/>
      <c r="E54" s="225"/>
      <c r="F54" s="225"/>
      <c r="G54" s="225"/>
      <c r="H54" s="225"/>
      <c r="I54" s="225"/>
      <c r="J54" s="225"/>
      <c r="K54" s="227"/>
    </row>
    <row r="55" spans="1:47" s="1" customFormat="1" ht="15">
      <c r="A55" s="225"/>
      <c r="B55" s="226"/>
      <c r="C55" s="224" t="s">
        <v>24</v>
      </c>
      <c r="D55" s="225"/>
      <c r="E55" s="225"/>
      <c r="F55" s="228" t="str">
        <f>E17</f>
        <v xml:space="preserve"> </v>
      </c>
      <c r="G55" s="225"/>
      <c r="H55" s="225"/>
      <c r="I55" s="224" t="s">
        <v>28</v>
      </c>
      <c r="J55" s="365" t="str">
        <f>E23</f>
        <v xml:space="preserve"> </v>
      </c>
      <c r="K55" s="227"/>
    </row>
    <row r="56" spans="1:47" s="1" customFormat="1" ht="14.45" customHeight="1">
      <c r="A56" s="225"/>
      <c r="B56" s="226"/>
      <c r="C56" s="224" t="s">
        <v>27</v>
      </c>
      <c r="D56" s="225"/>
      <c r="E56" s="225"/>
      <c r="F56" s="228" t="str">
        <f>IF(E20="","",E20)</f>
        <v xml:space="preserve"> </v>
      </c>
      <c r="G56" s="225"/>
      <c r="H56" s="225"/>
      <c r="I56" s="225"/>
      <c r="J56" s="366"/>
      <c r="K56" s="227"/>
    </row>
    <row r="57" spans="1:47" s="1" customFormat="1" ht="10.35" customHeight="1">
      <c r="A57" s="225"/>
      <c r="B57" s="226"/>
      <c r="C57" s="225"/>
      <c r="D57" s="225"/>
      <c r="E57" s="225"/>
      <c r="F57" s="225"/>
      <c r="G57" s="225"/>
      <c r="H57" s="225"/>
      <c r="I57" s="225"/>
      <c r="J57" s="225"/>
      <c r="K57" s="227"/>
    </row>
    <row r="58" spans="1:47" s="1" customFormat="1" ht="29.25" customHeight="1">
      <c r="A58" s="225"/>
      <c r="B58" s="226"/>
      <c r="C58" s="255" t="s">
        <v>98</v>
      </c>
      <c r="D58" s="242"/>
      <c r="E58" s="242"/>
      <c r="F58" s="242"/>
      <c r="G58" s="242"/>
      <c r="H58" s="242"/>
      <c r="I58" s="242"/>
      <c r="J58" s="256" t="s">
        <v>99</v>
      </c>
      <c r="K58" s="257"/>
    </row>
    <row r="59" spans="1:47" s="1" customFormat="1" ht="10.35" customHeight="1">
      <c r="A59" s="225"/>
      <c r="B59" s="226"/>
      <c r="C59" s="225"/>
      <c r="D59" s="225"/>
      <c r="E59" s="225"/>
      <c r="F59" s="225"/>
      <c r="G59" s="225"/>
      <c r="H59" s="225"/>
      <c r="I59" s="225"/>
      <c r="J59" s="225"/>
      <c r="K59" s="227"/>
    </row>
    <row r="60" spans="1:47" s="1" customFormat="1" ht="29.25" customHeight="1">
      <c r="A60" s="225"/>
      <c r="B60" s="226"/>
      <c r="C60" s="258" t="s">
        <v>100</v>
      </c>
      <c r="D60" s="225"/>
      <c r="E60" s="225"/>
      <c r="F60" s="225"/>
      <c r="G60" s="225"/>
      <c r="H60" s="225"/>
      <c r="I60" s="225"/>
      <c r="J60" s="237">
        <f>J114</f>
        <v>0</v>
      </c>
      <c r="K60" s="227"/>
      <c r="AU60" s="24" t="s">
        <v>101</v>
      </c>
    </row>
    <row r="61" spans="1:47" s="8" customFormat="1" ht="24.95" customHeight="1">
      <c r="A61" s="259"/>
      <c r="B61" s="260"/>
      <c r="C61" s="259"/>
      <c r="D61" s="261" t="s">
        <v>102</v>
      </c>
      <c r="E61" s="262"/>
      <c r="F61" s="262"/>
      <c r="G61" s="262"/>
      <c r="H61" s="262"/>
      <c r="I61" s="262"/>
      <c r="J61" s="263">
        <f>J115</f>
        <v>0</v>
      </c>
      <c r="K61" s="264"/>
    </row>
    <row r="62" spans="1:47" s="9" customFormat="1" ht="19.899999999999999" customHeight="1">
      <c r="A62" s="265"/>
      <c r="B62" s="266"/>
      <c r="C62" s="265"/>
      <c r="D62" s="267" t="s">
        <v>103</v>
      </c>
      <c r="E62" s="268"/>
      <c r="F62" s="268"/>
      <c r="G62" s="268"/>
      <c r="H62" s="268"/>
      <c r="I62" s="268"/>
      <c r="J62" s="269">
        <f>J116</f>
        <v>0</v>
      </c>
      <c r="K62" s="270"/>
    </row>
    <row r="63" spans="1:47" s="9" customFormat="1" ht="19.899999999999999" customHeight="1">
      <c r="A63" s="265"/>
      <c r="B63" s="266"/>
      <c r="C63" s="265"/>
      <c r="D63" s="267" t="s">
        <v>104</v>
      </c>
      <c r="E63" s="268"/>
      <c r="F63" s="268"/>
      <c r="G63" s="268"/>
      <c r="H63" s="268"/>
      <c r="I63" s="268"/>
      <c r="J63" s="269">
        <f>J118</f>
        <v>0</v>
      </c>
      <c r="K63" s="270"/>
    </row>
    <row r="64" spans="1:47" s="9" customFormat="1" ht="19.899999999999999" customHeight="1">
      <c r="A64" s="265"/>
      <c r="B64" s="266"/>
      <c r="C64" s="265"/>
      <c r="D64" s="267" t="s">
        <v>105</v>
      </c>
      <c r="E64" s="268"/>
      <c r="F64" s="268"/>
      <c r="G64" s="268"/>
      <c r="H64" s="268"/>
      <c r="I64" s="268"/>
      <c r="J64" s="269">
        <f>J120</f>
        <v>0</v>
      </c>
      <c r="K64" s="270"/>
    </row>
    <row r="65" spans="1:11" s="9" customFormat="1" ht="19.899999999999999" customHeight="1">
      <c r="A65" s="265"/>
      <c r="B65" s="266"/>
      <c r="C65" s="265"/>
      <c r="D65" s="267" t="s">
        <v>106</v>
      </c>
      <c r="E65" s="268"/>
      <c r="F65" s="268"/>
      <c r="G65" s="268"/>
      <c r="H65" s="268"/>
      <c r="I65" s="268"/>
      <c r="J65" s="269">
        <f>J131</f>
        <v>0</v>
      </c>
      <c r="K65" s="270"/>
    </row>
    <row r="66" spans="1:11" s="9" customFormat="1" ht="19.899999999999999" customHeight="1">
      <c r="A66" s="265"/>
      <c r="B66" s="266"/>
      <c r="C66" s="265"/>
      <c r="D66" s="267" t="s">
        <v>107</v>
      </c>
      <c r="E66" s="268"/>
      <c r="F66" s="268"/>
      <c r="G66" s="268"/>
      <c r="H66" s="268"/>
      <c r="I66" s="268"/>
      <c r="J66" s="269">
        <f>J133</f>
        <v>0</v>
      </c>
      <c r="K66" s="270"/>
    </row>
    <row r="67" spans="1:11" s="9" customFormat="1" ht="19.899999999999999" customHeight="1">
      <c r="A67" s="265"/>
      <c r="B67" s="266"/>
      <c r="C67" s="265"/>
      <c r="D67" s="267" t="s">
        <v>108</v>
      </c>
      <c r="E67" s="268"/>
      <c r="F67" s="268"/>
      <c r="G67" s="268"/>
      <c r="H67" s="268"/>
      <c r="I67" s="268"/>
      <c r="J67" s="269">
        <f>J135</f>
        <v>0</v>
      </c>
      <c r="K67" s="270"/>
    </row>
    <row r="68" spans="1:11" s="9" customFormat="1" ht="19.899999999999999" customHeight="1">
      <c r="A68" s="265"/>
      <c r="B68" s="266"/>
      <c r="C68" s="265"/>
      <c r="D68" s="267" t="s">
        <v>109</v>
      </c>
      <c r="E68" s="268"/>
      <c r="F68" s="268"/>
      <c r="G68" s="268"/>
      <c r="H68" s="268"/>
      <c r="I68" s="268"/>
      <c r="J68" s="269">
        <f>J137</f>
        <v>0</v>
      </c>
      <c r="K68" s="270"/>
    </row>
    <row r="69" spans="1:11" s="9" customFormat="1" ht="19.899999999999999" customHeight="1">
      <c r="A69" s="265"/>
      <c r="B69" s="266"/>
      <c r="C69" s="265"/>
      <c r="D69" s="267" t="s">
        <v>110</v>
      </c>
      <c r="E69" s="268"/>
      <c r="F69" s="268"/>
      <c r="G69" s="268"/>
      <c r="H69" s="268"/>
      <c r="I69" s="268"/>
      <c r="J69" s="269">
        <f>J139</f>
        <v>0</v>
      </c>
      <c r="K69" s="270"/>
    </row>
    <row r="70" spans="1:11" s="9" customFormat="1" ht="19.899999999999999" customHeight="1">
      <c r="A70" s="265"/>
      <c r="B70" s="266"/>
      <c r="C70" s="265"/>
      <c r="D70" s="267" t="s">
        <v>111</v>
      </c>
      <c r="E70" s="268"/>
      <c r="F70" s="268"/>
      <c r="G70" s="268"/>
      <c r="H70" s="268"/>
      <c r="I70" s="268"/>
      <c r="J70" s="269">
        <f>J141</f>
        <v>0</v>
      </c>
      <c r="K70" s="270"/>
    </row>
    <row r="71" spans="1:11" s="9" customFormat="1" ht="19.899999999999999" customHeight="1">
      <c r="A71" s="265"/>
      <c r="B71" s="266"/>
      <c r="C71" s="265"/>
      <c r="D71" s="267" t="s">
        <v>112</v>
      </c>
      <c r="E71" s="268"/>
      <c r="F71" s="268"/>
      <c r="G71" s="268"/>
      <c r="H71" s="268"/>
      <c r="I71" s="268"/>
      <c r="J71" s="269">
        <f>J143</f>
        <v>0</v>
      </c>
      <c r="K71" s="270"/>
    </row>
    <row r="72" spans="1:11" s="9" customFormat="1" ht="19.899999999999999" customHeight="1">
      <c r="A72" s="265"/>
      <c r="B72" s="266"/>
      <c r="C72" s="265"/>
      <c r="D72" s="267" t="s">
        <v>113</v>
      </c>
      <c r="E72" s="268"/>
      <c r="F72" s="268"/>
      <c r="G72" s="268"/>
      <c r="H72" s="268"/>
      <c r="I72" s="268"/>
      <c r="J72" s="269">
        <f>J145</f>
        <v>0</v>
      </c>
      <c r="K72" s="270"/>
    </row>
    <row r="73" spans="1:11" s="9" customFormat="1" ht="19.899999999999999" customHeight="1">
      <c r="A73" s="265"/>
      <c r="B73" s="266"/>
      <c r="C73" s="265"/>
      <c r="D73" s="267" t="s">
        <v>114</v>
      </c>
      <c r="E73" s="268"/>
      <c r="F73" s="268"/>
      <c r="G73" s="268"/>
      <c r="H73" s="268"/>
      <c r="I73" s="268"/>
      <c r="J73" s="269">
        <f>J160</f>
        <v>0</v>
      </c>
      <c r="K73" s="270"/>
    </row>
    <row r="74" spans="1:11" s="9" customFormat="1" ht="19.899999999999999" customHeight="1">
      <c r="A74" s="265"/>
      <c r="B74" s="266"/>
      <c r="C74" s="265"/>
      <c r="D74" s="267" t="s">
        <v>115</v>
      </c>
      <c r="E74" s="268"/>
      <c r="F74" s="268"/>
      <c r="G74" s="268"/>
      <c r="H74" s="268"/>
      <c r="I74" s="268"/>
      <c r="J74" s="269">
        <f>J162</f>
        <v>0</v>
      </c>
      <c r="K74" s="270"/>
    </row>
    <row r="75" spans="1:11" s="9" customFormat="1" ht="19.899999999999999" customHeight="1">
      <c r="A75" s="265"/>
      <c r="B75" s="266"/>
      <c r="C75" s="265"/>
      <c r="D75" s="267" t="s">
        <v>116</v>
      </c>
      <c r="E75" s="268"/>
      <c r="F75" s="268"/>
      <c r="G75" s="268"/>
      <c r="H75" s="268"/>
      <c r="I75" s="268"/>
      <c r="J75" s="269">
        <f>J164</f>
        <v>0</v>
      </c>
      <c r="K75" s="270"/>
    </row>
    <row r="76" spans="1:11" s="9" customFormat="1" ht="19.899999999999999" customHeight="1">
      <c r="A76" s="265"/>
      <c r="B76" s="266"/>
      <c r="C76" s="265"/>
      <c r="D76" s="267" t="s">
        <v>117</v>
      </c>
      <c r="E76" s="268"/>
      <c r="F76" s="268"/>
      <c r="G76" s="268"/>
      <c r="H76" s="268"/>
      <c r="I76" s="268"/>
      <c r="J76" s="269">
        <f>J189</f>
        <v>0</v>
      </c>
      <c r="K76" s="270"/>
    </row>
    <row r="77" spans="1:11" s="8" customFormat="1" ht="24.95" customHeight="1">
      <c r="A77" s="259"/>
      <c r="B77" s="260"/>
      <c r="C77" s="259"/>
      <c r="D77" s="261" t="s">
        <v>118</v>
      </c>
      <c r="E77" s="262"/>
      <c r="F77" s="262"/>
      <c r="G77" s="262"/>
      <c r="H77" s="262"/>
      <c r="I77" s="262"/>
      <c r="J77" s="263">
        <f>J191</f>
        <v>0</v>
      </c>
      <c r="K77" s="264"/>
    </row>
    <row r="78" spans="1:11" s="9" customFormat="1" ht="19.899999999999999" customHeight="1">
      <c r="A78" s="265"/>
      <c r="B78" s="266"/>
      <c r="C78" s="265"/>
      <c r="D78" s="267" t="s">
        <v>119</v>
      </c>
      <c r="E78" s="268"/>
      <c r="F78" s="268"/>
      <c r="G78" s="268"/>
      <c r="H78" s="268"/>
      <c r="I78" s="268"/>
      <c r="J78" s="269">
        <f>J192</f>
        <v>0</v>
      </c>
      <c r="K78" s="270"/>
    </row>
    <row r="79" spans="1:11" s="9" customFormat="1" ht="19.899999999999999" customHeight="1">
      <c r="A79" s="265"/>
      <c r="B79" s="266"/>
      <c r="C79" s="265"/>
      <c r="D79" s="267" t="s">
        <v>120</v>
      </c>
      <c r="E79" s="268"/>
      <c r="F79" s="268"/>
      <c r="G79" s="268"/>
      <c r="H79" s="268"/>
      <c r="I79" s="268"/>
      <c r="J79" s="269">
        <f>J194</f>
        <v>0</v>
      </c>
      <c r="K79" s="270"/>
    </row>
    <row r="80" spans="1:11" s="9" customFormat="1" ht="19.899999999999999" customHeight="1">
      <c r="A80" s="265"/>
      <c r="B80" s="266"/>
      <c r="C80" s="265"/>
      <c r="D80" s="267" t="s">
        <v>121</v>
      </c>
      <c r="E80" s="268"/>
      <c r="F80" s="268"/>
      <c r="G80" s="268"/>
      <c r="H80" s="268"/>
      <c r="I80" s="268"/>
      <c r="J80" s="269">
        <f>J269</f>
        <v>0</v>
      </c>
      <c r="K80" s="270"/>
    </row>
    <row r="81" spans="1:11" s="9" customFormat="1" ht="19.899999999999999" customHeight="1">
      <c r="A81" s="265"/>
      <c r="B81" s="266"/>
      <c r="C81" s="265"/>
      <c r="D81" s="267" t="s">
        <v>122</v>
      </c>
      <c r="E81" s="268"/>
      <c r="F81" s="268"/>
      <c r="G81" s="268"/>
      <c r="H81" s="268"/>
      <c r="I81" s="268"/>
      <c r="J81" s="269">
        <f>J271</f>
        <v>0</v>
      </c>
      <c r="K81" s="270"/>
    </row>
    <row r="82" spans="1:11" s="9" customFormat="1" ht="19.899999999999999" customHeight="1">
      <c r="A82" s="265"/>
      <c r="B82" s="266"/>
      <c r="C82" s="265"/>
      <c r="D82" s="267" t="s">
        <v>123</v>
      </c>
      <c r="E82" s="268"/>
      <c r="F82" s="268"/>
      <c r="G82" s="268"/>
      <c r="H82" s="268"/>
      <c r="I82" s="268"/>
      <c r="J82" s="269">
        <f>J419</f>
        <v>0</v>
      </c>
      <c r="K82" s="270"/>
    </row>
    <row r="83" spans="1:11" s="9" customFormat="1" ht="19.899999999999999" customHeight="1">
      <c r="A83" s="265"/>
      <c r="B83" s="266"/>
      <c r="C83" s="265"/>
      <c r="D83" s="267" t="s">
        <v>124</v>
      </c>
      <c r="E83" s="268"/>
      <c r="F83" s="268"/>
      <c r="G83" s="268"/>
      <c r="H83" s="268"/>
      <c r="I83" s="268"/>
      <c r="J83" s="269">
        <f>J425</f>
        <v>0</v>
      </c>
      <c r="K83" s="270"/>
    </row>
    <row r="84" spans="1:11" s="9" customFormat="1" ht="19.899999999999999" customHeight="1">
      <c r="A84" s="265"/>
      <c r="B84" s="266"/>
      <c r="C84" s="265"/>
      <c r="D84" s="267" t="s">
        <v>125</v>
      </c>
      <c r="E84" s="268"/>
      <c r="F84" s="268"/>
      <c r="G84" s="268"/>
      <c r="H84" s="268"/>
      <c r="I84" s="268"/>
      <c r="J84" s="269">
        <f>J427</f>
        <v>0</v>
      </c>
      <c r="K84" s="270"/>
    </row>
    <row r="85" spans="1:11" s="9" customFormat="1" ht="19.899999999999999" customHeight="1">
      <c r="A85" s="265"/>
      <c r="B85" s="266"/>
      <c r="C85" s="265"/>
      <c r="D85" s="267" t="s">
        <v>126</v>
      </c>
      <c r="E85" s="268"/>
      <c r="F85" s="268"/>
      <c r="G85" s="268"/>
      <c r="H85" s="268"/>
      <c r="I85" s="268"/>
      <c r="J85" s="269">
        <f>J429</f>
        <v>0</v>
      </c>
      <c r="K85" s="270"/>
    </row>
    <row r="86" spans="1:11" s="9" customFormat="1" ht="19.899999999999999" customHeight="1">
      <c r="A86" s="265"/>
      <c r="B86" s="266"/>
      <c r="C86" s="265"/>
      <c r="D86" s="267" t="s">
        <v>127</v>
      </c>
      <c r="E86" s="268"/>
      <c r="F86" s="268"/>
      <c r="G86" s="268"/>
      <c r="H86" s="268"/>
      <c r="I86" s="268"/>
      <c r="J86" s="269">
        <f>J431</f>
        <v>0</v>
      </c>
      <c r="K86" s="270"/>
    </row>
    <row r="87" spans="1:11" s="9" customFormat="1" ht="19.899999999999999" customHeight="1">
      <c r="A87" s="265"/>
      <c r="B87" s="266"/>
      <c r="C87" s="265"/>
      <c r="D87" s="267" t="s">
        <v>128</v>
      </c>
      <c r="E87" s="268"/>
      <c r="F87" s="268"/>
      <c r="G87" s="268"/>
      <c r="H87" s="268"/>
      <c r="I87" s="268"/>
      <c r="J87" s="269">
        <f>J500</f>
        <v>0</v>
      </c>
      <c r="K87" s="270"/>
    </row>
    <row r="88" spans="1:11" s="9" customFormat="1" ht="19.899999999999999" customHeight="1">
      <c r="A88" s="265"/>
      <c r="B88" s="266"/>
      <c r="C88" s="265"/>
      <c r="D88" s="267" t="s">
        <v>129</v>
      </c>
      <c r="E88" s="268"/>
      <c r="F88" s="268"/>
      <c r="G88" s="268"/>
      <c r="H88" s="268"/>
      <c r="I88" s="268"/>
      <c r="J88" s="269">
        <f>J502</f>
        <v>0</v>
      </c>
      <c r="K88" s="270"/>
    </row>
    <row r="89" spans="1:11" s="9" customFormat="1" ht="19.899999999999999" customHeight="1">
      <c r="A89" s="265"/>
      <c r="B89" s="266"/>
      <c r="C89" s="265"/>
      <c r="D89" s="267" t="s">
        <v>130</v>
      </c>
      <c r="E89" s="268"/>
      <c r="F89" s="268"/>
      <c r="G89" s="268"/>
      <c r="H89" s="268"/>
      <c r="I89" s="268"/>
      <c r="J89" s="269">
        <f>J504</f>
        <v>0</v>
      </c>
      <c r="K89" s="270"/>
    </row>
    <row r="90" spans="1:11" s="9" customFormat="1" ht="19.899999999999999" customHeight="1">
      <c r="A90" s="265"/>
      <c r="B90" s="266"/>
      <c r="C90" s="265"/>
      <c r="D90" s="267" t="s">
        <v>131</v>
      </c>
      <c r="E90" s="268"/>
      <c r="F90" s="268"/>
      <c r="G90" s="268"/>
      <c r="H90" s="268"/>
      <c r="I90" s="268"/>
      <c r="J90" s="269">
        <f>J547</f>
        <v>0</v>
      </c>
      <c r="K90" s="270"/>
    </row>
    <row r="91" spans="1:11" s="9" customFormat="1" ht="19.899999999999999" customHeight="1">
      <c r="A91" s="265"/>
      <c r="B91" s="266"/>
      <c r="C91" s="265"/>
      <c r="D91" s="267" t="s">
        <v>132</v>
      </c>
      <c r="E91" s="268"/>
      <c r="F91" s="268"/>
      <c r="G91" s="268"/>
      <c r="H91" s="268"/>
      <c r="I91" s="268"/>
      <c r="J91" s="269">
        <f>J549</f>
        <v>0</v>
      </c>
      <c r="K91" s="270"/>
    </row>
    <row r="92" spans="1:11" s="9" customFormat="1" ht="19.899999999999999" customHeight="1">
      <c r="A92" s="265"/>
      <c r="B92" s="266"/>
      <c r="C92" s="265"/>
      <c r="D92" s="267" t="s">
        <v>133</v>
      </c>
      <c r="E92" s="268"/>
      <c r="F92" s="268"/>
      <c r="G92" s="268"/>
      <c r="H92" s="268"/>
      <c r="I92" s="268"/>
      <c r="J92" s="269">
        <f>J551</f>
        <v>0</v>
      </c>
      <c r="K92" s="270"/>
    </row>
    <row r="93" spans="1:11" s="1" customFormat="1" ht="21.75" customHeight="1">
      <c r="A93" s="225"/>
      <c r="B93" s="226"/>
      <c r="C93" s="225"/>
      <c r="D93" s="225"/>
      <c r="E93" s="225"/>
      <c r="F93" s="225"/>
      <c r="G93" s="225"/>
      <c r="H93" s="225"/>
      <c r="I93" s="225"/>
      <c r="J93" s="225"/>
      <c r="K93" s="227"/>
    </row>
    <row r="94" spans="1:11" s="1" customFormat="1" ht="6.95" customHeight="1">
      <c r="A94" s="225"/>
      <c r="B94" s="249"/>
      <c r="C94" s="250"/>
      <c r="D94" s="250"/>
      <c r="E94" s="250"/>
      <c r="F94" s="250"/>
      <c r="G94" s="250"/>
      <c r="H94" s="250"/>
      <c r="I94" s="250"/>
      <c r="J94" s="250"/>
      <c r="K94" s="251"/>
    </row>
    <row r="95" spans="1:11">
      <c r="A95" s="217"/>
      <c r="B95" s="217"/>
      <c r="C95" s="217"/>
      <c r="D95" s="217"/>
      <c r="E95" s="217"/>
      <c r="F95" s="217"/>
      <c r="G95" s="217"/>
      <c r="H95" s="217"/>
      <c r="I95" s="217"/>
      <c r="J95" s="217"/>
      <c r="K95" s="217"/>
    </row>
    <row r="96" spans="1:11">
      <c r="A96" s="217"/>
      <c r="B96" s="217"/>
      <c r="C96" s="217"/>
      <c r="D96" s="217"/>
      <c r="E96" s="217"/>
      <c r="F96" s="217"/>
      <c r="G96" s="217"/>
      <c r="H96" s="217"/>
      <c r="I96" s="217"/>
      <c r="J96" s="217"/>
      <c r="K96" s="217"/>
    </row>
    <row r="97" spans="1:12">
      <c r="A97" s="217"/>
      <c r="B97" s="217"/>
      <c r="C97" s="217"/>
      <c r="D97" s="217"/>
      <c r="E97" s="217"/>
      <c r="F97" s="217"/>
      <c r="G97" s="217"/>
      <c r="H97" s="217"/>
      <c r="I97" s="217"/>
      <c r="J97" s="217"/>
      <c r="K97" s="217"/>
    </row>
    <row r="98" spans="1:12" s="1" customFormat="1" ht="6.95" customHeight="1">
      <c r="A98" s="225"/>
      <c r="B98" s="252"/>
      <c r="C98" s="253"/>
      <c r="D98" s="253"/>
      <c r="E98" s="253"/>
      <c r="F98" s="253"/>
      <c r="G98" s="253"/>
      <c r="H98" s="253"/>
      <c r="I98" s="253"/>
      <c r="J98" s="253"/>
      <c r="K98" s="253"/>
      <c r="L98" s="37"/>
    </row>
    <row r="99" spans="1:12" s="1" customFormat="1" ht="36.950000000000003" customHeight="1">
      <c r="A99" s="225"/>
      <c r="B99" s="226"/>
      <c r="C99" s="222" t="s">
        <v>134</v>
      </c>
      <c r="D99" s="225"/>
      <c r="E99" s="225"/>
      <c r="F99" s="225"/>
      <c r="G99" s="225"/>
      <c r="H99" s="225"/>
      <c r="I99" s="225"/>
      <c r="J99" s="225"/>
      <c r="K99" s="225"/>
      <c r="L99" s="37"/>
    </row>
    <row r="100" spans="1:12" s="1" customFormat="1" ht="6.95" customHeight="1">
      <c r="A100" s="225"/>
      <c r="B100" s="226"/>
      <c r="C100" s="225"/>
      <c r="D100" s="225"/>
      <c r="E100" s="225"/>
      <c r="F100" s="225"/>
      <c r="G100" s="225"/>
      <c r="H100" s="225"/>
      <c r="I100" s="225"/>
      <c r="J100" s="225"/>
      <c r="K100" s="225"/>
      <c r="L100" s="37"/>
    </row>
    <row r="101" spans="1:12" s="1" customFormat="1" ht="14.45" customHeight="1">
      <c r="A101" s="225"/>
      <c r="B101" s="226"/>
      <c r="C101" s="224" t="s">
        <v>16</v>
      </c>
      <c r="D101" s="225"/>
      <c r="E101" s="225"/>
      <c r="F101" s="225"/>
      <c r="G101" s="225"/>
      <c r="H101" s="225"/>
      <c r="I101" s="225"/>
      <c r="J101" s="225"/>
      <c r="K101" s="225"/>
      <c r="L101" s="37"/>
    </row>
    <row r="102" spans="1:12" s="1" customFormat="1" ht="16.5" customHeight="1">
      <c r="A102" s="225"/>
      <c r="B102" s="226"/>
      <c r="C102" s="225"/>
      <c r="D102" s="225"/>
      <c r="E102" s="363" t="str">
        <f>E7</f>
        <v>Zázemí zahradníků Rozária</v>
      </c>
      <c r="F102" s="364"/>
      <c r="G102" s="364"/>
      <c r="H102" s="364"/>
      <c r="I102" s="225"/>
      <c r="J102" s="225"/>
      <c r="K102" s="225"/>
      <c r="L102" s="37"/>
    </row>
    <row r="103" spans="1:12" ht="15">
      <c r="A103" s="217"/>
      <c r="B103" s="221"/>
      <c r="C103" s="224" t="s">
        <v>94</v>
      </c>
      <c r="D103" s="217"/>
      <c r="E103" s="217"/>
      <c r="F103" s="217"/>
      <c r="G103" s="217"/>
      <c r="H103" s="217"/>
      <c r="I103" s="217"/>
      <c r="J103" s="217"/>
      <c r="K103" s="217"/>
      <c r="L103" s="28"/>
    </row>
    <row r="104" spans="1:12" s="1" customFormat="1" ht="16.5" customHeight="1">
      <c r="A104" s="225"/>
      <c r="B104" s="226"/>
      <c r="C104" s="225"/>
      <c r="D104" s="225"/>
      <c r="E104" s="363" t="s">
        <v>95</v>
      </c>
      <c r="F104" s="362"/>
      <c r="G104" s="362"/>
      <c r="H104" s="362"/>
      <c r="I104" s="225"/>
      <c r="J104" s="225"/>
      <c r="K104" s="225"/>
      <c r="L104" s="37"/>
    </row>
    <row r="105" spans="1:12" s="1" customFormat="1" ht="14.45" customHeight="1">
      <c r="A105" s="225"/>
      <c r="B105" s="226"/>
      <c r="C105" s="224" t="s">
        <v>96</v>
      </c>
      <c r="D105" s="225"/>
      <c r="E105" s="225"/>
      <c r="F105" s="225"/>
      <c r="G105" s="225"/>
      <c r="H105" s="225"/>
      <c r="I105" s="225"/>
      <c r="J105" s="225"/>
      <c r="K105" s="225"/>
      <c r="L105" s="37"/>
    </row>
    <row r="106" spans="1:12" s="1" customFormat="1" ht="17.25" customHeight="1">
      <c r="A106" s="225"/>
      <c r="B106" s="226"/>
      <c r="C106" s="225"/>
      <c r="D106" s="225"/>
      <c r="E106" s="361" t="str">
        <f>E11</f>
        <v>D.1.1 - Architektonicko-stavební část</v>
      </c>
      <c r="F106" s="362"/>
      <c r="G106" s="362"/>
      <c r="H106" s="362"/>
      <c r="I106" s="225"/>
      <c r="J106" s="225"/>
      <c r="K106" s="225"/>
      <c r="L106" s="37"/>
    </row>
    <row r="107" spans="1:12" s="1" customFormat="1" ht="6.95" customHeight="1">
      <c r="A107" s="225"/>
      <c r="B107" s="226"/>
      <c r="C107" s="225"/>
      <c r="D107" s="225"/>
      <c r="E107" s="225"/>
      <c r="F107" s="225"/>
      <c r="G107" s="225"/>
      <c r="H107" s="225"/>
      <c r="I107" s="225"/>
      <c r="J107" s="225"/>
      <c r="K107" s="225"/>
      <c r="L107" s="37"/>
    </row>
    <row r="108" spans="1:12" s="1" customFormat="1" ht="18" customHeight="1">
      <c r="A108" s="225"/>
      <c r="B108" s="226"/>
      <c r="C108" s="224" t="s">
        <v>21</v>
      </c>
      <c r="D108" s="225"/>
      <c r="E108" s="225"/>
      <c r="F108" s="228" t="str">
        <f>F14</f>
        <v xml:space="preserve"> </v>
      </c>
      <c r="G108" s="225"/>
      <c r="H108" s="225"/>
      <c r="I108" s="224" t="s">
        <v>23</v>
      </c>
      <c r="J108" s="229" t="str">
        <f>IF(J14="","",J14)</f>
        <v/>
      </c>
      <c r="K108" s="225"/>
      <c r="L108" s="37"/>
    </row>
    <row r="109" spans="1:12" s="1" customFormat="1" ht="6.95" customHeight="1">
      <c r="A109" s="225"/>
      <c r="B109" s="226"/>
      <c r="C109" s="225"/>
      <c r="D109" s="225"/>
      <c r="E109" s="225"/>
      <c r="F109" s="225"/>
      <c r="G109" s="225"/>
      <c r="H109" s="225"/>
      <c r="I109" s="225"/>
      <c r="J109" s="225"/>
      <c r="K109" s="225"/>
      <c r="L109" s="37"/>
    </row>
    <row r="110" spans="1:12" s="1" customFormat="1" ht="15">
      <c r="A110" s="225"/>
      <c r="B110" s="226"/>
      <c r="C110" s="224" t="s">
        <v>24</v>
      </c>
      <c r="D110" s="225"/>
      <c r="E110" s="225"/>
      <c r="F110" s="228" t="str">
        <f>E17</f>
        <v xml:space="preserve"> </v>
      </c>
      <c r="G110" s="225"/>
      <c r="H110" s="225"/>
      <c r="I110" s="224" t="s">
        <v>28</v>
      </c>
      <c r="J110" s="228" t="str">
        <f>E23</f>
        <v xml:space="preserve"> </v>
      </c>
      <c r="K110" s="225"/>
      <c r="L110" s="37"/>
    </row>
    <row r="111" spans="1:12" s="1" customFormat="1" ht="14.45" customHeight="1">
      <c r="A111" s="225"/>
      <c r="B111" s="226"/>
      <c r="C111" s="224" t="s">
        <v>27</v>
      </c>
      <c r="D111" s="225"/>
      <c r="E111" s="225"/>
      <c r="F111" s="228" t="str">
        <f>IF(E20="","",E20)</f>
        <v xml:space="preserve"> </v>
      </c>
      <c r="G111" s="225"/>
      <c r="H111" s="225"/>
      <c r="I111" s="225"/>
      <c r="J111" s="225"/>
      <c r="K111" s="225"/>
      <c r="L111" s="37"/>
    </row>
    <row r="112" spans="1:12" s="1" customFormat="1" ht="10.35" customHeight="1">
      <c r="A112" s="225"/>
      <c r="B112" s="226"/>
      <c r="C112" s="225"/>
      <c r="D112" s="225"/>
      <c r="E112" s="225"/>
      <c r="F112" s="225"/>
      <c r="G112" s="225"/>
      <c r="H112" s="225"/>
      <c r="I112" s="225"/>
      <c r="J112" s="225"/>
      <c r="K112" s="225"/>
      <c r="L112" s="37"/>
    </row>
    <row r="113" spans="1:65" s="10" customFormat="1" ht="29.25" customHeight="1">
      <c r="A113" s="271"/>
      <c r="B113" s="272"/>
      <c r="C113" s="273" t="s">
        <v>135</v>
      </c>
      <c r="D113" s="274" t="s">
        <v>51</v>
      </c>
      <c r="E113" s="274" t="s">
        <v>47</v>
      </c>
      <c r="F113" s="274" t="s">
        <v>136</v>
      </c>
      <c r="G113" s="274" t="s">
        <v>137</v>
      </c>
      <c r="H113" s="274" t="s">
        <v>138</v>
      </c>
      <c r="I113" s="274" t="s">
        <v>139</v>
      </c>
      <c r="J113" s="274" t="s">
        <v>99</v>
      </c>
      <c r="K113" s="275"/>
      <c r="L113" s="98"/>
      <c r="M113" s="63" t="s">
        <v>141</v>
      </c>
      <c r="N113" s="64" t="s">
        <v>36</v>
      </c>
      <c r="O113" s="64" t="s">
        <v>142</v>
      </c>
      <c r="P113" s="64" t="s">
        <v>143</v>
      </c>
      <c r="Q113" s="64" t="s">
        <v>144</v>
      </c>
      <c r="R113" s="64" t="s">
        <v>145</v>
      </c>
      <c r="S113" s="64" t="s">
        <v>146</v>
      </c>
      <c r="T113" s="65" t="s">
        <v>147</v>
      </c>
    </row>
    <row r="114" spans="1:65" s="1" customFormat="1" ht="29.25" customHeight="1">
      <c r="A114" s="225"/>
      <c r="B114" s="226"/>
      <c r="C114" s="276" t="s">
        <v>100</v>
      </c>
      <c r="D114" s="225"/>
      <c r="E114" s="225"/>
      <c r="F114" s="225"/>
      <c r="G114" s="225"/>
      <c r="H114" s="225"/>
      <c r="I114" s="225"/>
      <c r="J114" s="277">
        <f>BK114</f>
        <v>0</v>
      </c>
      <c r="K114" s="225"/>
      <c r="L114" s="37"/>
      <c r="M114" s="66"/>
      <c r="N114" s="58"/>
      <c r="O114" s="58"/>
      <c r="P114" s="99">
        <f>P115+P191</f>
        <v>215.61814600000002</v>
      </c>
      <c r="Q114" s="58"/>
      <c r="R114" s="99">
        <f>R115+R191</f>
        <v>28.677071140000006</v>
      </c>
      <c r="S114" s="58"/>
      <c r="T114" s="100">
        <f>T115+T191</f>
        <v>2.672304</v>
      </c>
      <c r="AT114" s="24" t="s">
        <v>65</v>
      </c>
      <c r="AU114" s="24" t="s">
        <v>101</v>
      </c>
      <c r="BK114" s="101">
        <f>BK115+BK191</f>
        <v>0</v>
      </c>
    </row>
    <row r="115" spans="1:65" s="11" customFormat="1" ht="37.35" customHeight="1">
      <c r="A115" s="278"/>
      <c r="B115" s="279"/>
      <c r="C115" s="278"/>
      <c r="D115" s="280" t="s">
        <v>65</v>
      </c>
      <c r="E115" s="281" t="s">
        <v>148</v>
      </c>
      <c r="F115" s="281" t="s">
        <v>149</v>
      </c>
      <c r="G115" s="278"/>
      <c r="H115" s="278"/>
      <c r="I115" s="278"/>
      <c r="J115" s="282">
        <f>BK115</f>
        <v>0</v>
      </c>
      <c r="K115" s="278"/>
      <c r="L115" s="102"/>
      <c r="M115" s="104"/>
      <c r="P115" s="105">
        <f>P116+P118+P120+P131+P133+P135+P137+P139+P141+P143+P145+P160+P162+P164+P189</f>
        <v>145.39694600000001</v>
      </c>
      <c r="R115" s="105">
        <f>R116+R118+R120+R131+R133+R135+R137+R139+R141+R143+R145+R160+R162+R164+R189</f>
        <v>27.626795040000005</v>
      </c>
      <c r="T115" s="106">
        <f>T116+T118+T120+T131+T133+T135+T137+T139+T141+T143+T145+T160+T162+T164+T189</f>
        <v>2.672304</v>
      </c>
      <c r="AR115" s="103" t="s">
        <v>73</v>
      </c>
      <c r="AT115" s="107" t="s">
        <v>65</v>
      </c>
      <c r="AU115" s="107" t="s">
        <v>66</v>
      </c>
      <c r="AY115" s="103" t="s">
        <v>150</v>
      </c>
      <c r="BK115" s="108">
        <f>BK116+BK118+BK120+BK131+BK133+BK135+BK137+BK139+BK141+BK143+BK145+BK160+BK162+BK164+BK189</f>
        <v>0</v>
      </c>
    </row>
    <row r="116" spans="1:65" s="11" customFormat="1" ht="19.899999999999999" customHeight="1">
      <c r="A116" s="278"/>
      <c r="B116" s="279"/>
      <c r="C116" s="278"/>
      <c r="D116" s="280" t="s">
        <v>65</v>
      </c>
      <c r="E116" s="283" t="s">
        <v>73</v>
      </c>
      <c r="F116" s="283" t="s">
        <v>151</v>
      </c>
      <c r="G116" s="278"/>
      <c r="H116" s="278"/>
      <c r="I116" s="278"/>
      <c r="J116" s="284">
        <f>BK116</f>
        <v>0</v>
      </c>
      <c r="K116" s="278"/>
      <c r="L116" s="102"/>
      <c r="M116" s="104"/>
      <c r="P116" s="105">
        <f>SUM(P117:P117)</f>
        <v>0</v>
      </c>
      <c r="R116" s="105">
        <f>SUM(R117:R117)</f>
        <v>0</v>
      </c>
      <c r="T116" s="106">
        <f>SUM(T117:T117)</f>
        <v>0</v>
      </c>
      <c r="AR116" s="103" t="s">
        <v>73</v>
      </c>
      <c r="AT116" s="107" t="s">
        <v>65</v>
      </c>
      <c r="AU116" s="107" t="s">
        <v>73</v>
      </c>
      <c r="AY116" s="103" t="s">
        <v>150</v>
      </c>
      <c r="BK116" s="108">
        <f>SUM(BK117:BK117)</f>
        <v>0</v>
      </c>
    </row>
    <row r="117" spans="1:65" s="209" customFormat="1">
      <c r="A117" s="285"/>
      <c r="B117" s="286"/>
      <c r="C117" s="285"/>
      <c r="D117" s="287" t="s">
        <v>156</v>
      </c>
      <c r="E117" s="288" t="s">
        <v>19</v>
      </c>
      <c r="F117" s="289" t="s">
        <v>163</v>
      </c>
      <c r="G117" s="285"/>
      <c r="H117" s="290">
        <v>7.5</v>
      </c>
      <c r="I117" s="285"/>
      <c r="J117" s="285"/>
      <c r="K117" s="285"/>
      <c r="L117" s="210"/>
      <c r="M117" s="212"/>
      <c r="T117" s="213"/>
      <c r="AT117" s="211" t="s">
        <v>156</v>
      </c>
      <c r="AU117" s="211" t="s">
        <v>75</v>
      </c>
      <c r="AV117" s="209" t="s">
        <v>75</v>
      </c>
      <c r="AW117" s="209" t="s">
        <v>29</v>
      </c>
      <c r="AX117" s="209" t="s">
        <v>73</v>
      </c>
      <c r="AY117" s="211" t="s">
        <v>150</v>
      </c>
    </row>
    <row r="118" spans="1:65" s="11" customFormat="1" ht="29.85" customHeight="1">
      <c r="A118" s="278"/>
      <c r="B118" s="279"/>
      <c r="C118" s="278"/>
      <c r="D118" s="280" t="s">
        <v>65</v>
      </c>
      <c r="E118" s="283" t="s">
        <v>164</v>
      </c>
      <c r="F118" s="283" t="s">
        <v>165</v>
      </c>
      <c r="G118" s="278"/>
      <c r="H118" s="278"/>
      <c r="I118" s="278"/>
      <c r="J118" s="284">
        <f>BK118</f>
        <v>0</v>
      </c>
      <c r="K118" s="278"/>
      <c r="L118" s="102"/>
      <c r="M118" s="104"/>
      <c r="P118" s="105">
        <f>SUM(P119:P119)</f>
        <v>0</v>
      </c>
      <c r="R118" s="105">
        <f>SUM(R119:R119)</f>
        <v>0</v>
      </c>
      <c r="T118" s="106">
        <f>SUM(T119:T119)</f>
        <v>0</v>
      </c>
      <c r="AR118" s="103" t="s">
        <v>73</v>
      </c>
      <c r="AT118" s="107" t="s">
        <v>65</v>
      </c>
      <c r="AU118" s="107" t="s">
        <v>73</v>
      </c>
      <c r="AY118" s="103" t="s">
        <v>150</v>
      </c>
      <c r="BK118" s="108">
        <f>SUM(BK119:BK119)</f>
        <v>0</v>
      </c>
    </row>
    <row r="119" spans="1:65" s="209" customFormat="1">
      <c r="A119" s="285"/>
      <c r="B119" s="286"/>
      <c r="C119" s="285"/>
      <c r="D119" s="287" t="s">
        <v>156</v>
      </c>
      <c r="E119" s="288" t="s">
        <v>19</v>
      </c>
      <c r="F119" s="289" t="s">
        <v>158</v>
      </c>
      <c r="G119" s="285"/>
      <c r="H119" s="290">
        <v>4.08</v>
      </c>
      <c r="I119" s="285"/>
      <c r="J119" s="285"/>
      <c r="K119" s="285"/>
      <c r="L119" s="210"/>
      <c r="M119" s="212"/>
      <c r="T119" s="213"/>
      <c r="AT119" s="211" t="s">
        <v>156</v>
      </c>
      <c r="AU119" s="211" t="s">
        <v>75</v>
      </c>
      <c r="AV119" s="209" t="s">
        <v>155</v>
      </c>
      <c r="AW119" s="209" t="s">
        <v>29</v>
      </c>
      <c r="AX119" s="209" t="s">
        <v>73</v>
      </c>
      <c r="AY119" s="211" t="s">
        <v>150</v>
      </c>
    </row>
    <row r="120" spans="1:65" s="11" customFormat="1" ht="29.85" customHeight="1">
      <c r="A120" s="278"/>
      <c r="B120" s="279"/>
      <c r="C120" s="278"/>
      <c r="D120" s="280" t="s">
        <v>65</v>
      </c>
      <c r="E120" s="283" t="s">
        <v>171</v>
      </c>
      <c r="F120" s="283" t="s">
        <v>172</v>
      </c>
      <c r="G120" s="278"/>
      <c r="H120" s="278"/>
      <c r="I120" s="278"/>
      <c r="J120" s="284">
        <f>BK120</f>
        <v>0</v>
      </c>
      <c r="K120" s="278"/>
      <c r="L120" s="102"/>
      <c r="M120" s="104"/>
      <c r="P120" s="105">
        <f>SUM(P121:P130)</f>
        <v>62.609040000000007</v>
      </c>
      <c r="R120" s="105">
        <f>SUM(R121:R130)</f>
        <v>14.428895040000002</v>
      </c>
      <c r="T120" s="106">
        <f>SUM(T121:T130)</f>
        <v>0</v>
      </c>
      <c r="AR120" s="103" t="s">
        <v>73</v>
      </c>
      <c r="AT120" s="107" t="s">
        <v>65</v>
      </c>
      <c r="AU120" s="107" t="s">
        <v>73</v>
      </c>
      <c r="AY120" s="103" t="s">
        <v>150</v>
      </c>
      <c r="BK120" s="108">
        <f>SUM(BK121:BK130)</f>
        <v>0</v>
      </c>
    </row>
    <row r="121" spans="1:65" s="1" customFormat="1" ht="25.5" customHeight="1">
      <c r="A121" s="225"/>
      <c r="B121" s="226"/>
      <c r="C121" s="291" t="s">
        <v>174</v>
      </c>
      <c r="D121" s="291" t="s">
        <v>152</v>
      </c>
      <c r="E121" s="292" t="s">
        <v>175</v>
      </c>
      <c r="F121" s="293" t="s">
        <v>176</v>
      </c>
      <c r="G121" s="294" t="s">
        <v>177</v>
      </c>
      <c r="H121" s="295">
        <v>40.648000000000003</v>
      </c>
      <c r="I121" s="296"/>
      <c r="J121" s="297">
        <f>ROUND(I121*H121,2)</f>
        <v>0</v>
      </c>
      <c r="K121" s="293"/>
      <c r="L121" s="37"/>
      <c r="M121" s="109" t="s">
        <v>19</v>
      </c>
      <c r="N121" s="110" t="s">
        <v>37</v>
      </c>
      <c r="O121" s="111">
        <v>1.48</v>
      </c>
      <c r="P121" s="111">
        <f>O121*H121</f>
        <v>60.159040000000005</v>
      </c>
      <c r="Q121" s="111">
        <v>0.34598000000000001</v>
      </c>
      <c r="R121" s="111">
        <f>Q121*H121</f>
        <v>14.063395040000001</v>
      </c>
      <c r="S121" s="111">
        <v>0</v>
      </c>
      <c r="T121" s="112">
        <f>S121*H121</f>
        <v>0</v>
      </c>
      <c r="AR121" s="24" t="s">
        <v>155</v>
      </c>
      <c r="AT121" s="24" t="s">
        <v>152</v>
      </c>
      <c r="AU121" s="24" t="s">
        <v>75</v>
      </c>
      <c r="AY121" s="24" t="s">
        <v>150</v>
      </c>
      <c r="BE121" s="113">
        <f>IF(N121="základní",J121,0)</f>
        <v>0</v>
      </c>
      <c r="BF121" s="113">
        <f>IF(N121="snížená",J121,0)</f>
        <v>0</v>
      </c>
      <c r="BG121" s="113">
        <f>IF(N121="zákl. přenesená",J121,0)</f>
        <v>0</v>
      </c>
      <c r="BH121" s="113">
        <f>IF(N121="sníž. přenesená",J121,0)</f>
        <v>0</v>
      </c>
      <c r="BI121" s="113">
        <f>IF(N121="nulová",J121,0)</f>
        <v>0</v>
      </c>
      <c r="BJ121" s="24" t="s">
        <v>73</v>
      </c>
      <c r="BK121" s="113">
        <f>ROUND(I121*H121,2)</f>
        <v>0</v>
      </c>
      <c r="BL121" s="24" t="s">
        <v>155</v>
      </c>
      <c r="BM121" s="24" t="s">
        <v>178</v>
      </c>
    </row>
    <row r="122" spans="1:65" s="12" customFormat="1">
      <c r="A122" s="298"/>
      <c r="B122" s="299"/>
      <c r="C122" s="298"/>
      <c r="D122" s="300" t="s">
        <v>156</v>
      </c>
      <c r="E122" s="301" t="s">
        <v>19</v>
      </c>
      <c r="F122" s="302" t="s">
        <v>179</v>
      </c>
      <c r="G122" s="298"/>
      <c r="H122" s="301" t="s">
        <v>19</v>
      </c>
      <c r="I122" s="298"/>
      <c r="J122" s="298"/>
      <c r="K122" s="298"/>
      <c r="L122" s="114"/>
      <c r="M122" s="116"/>
      <c r="T122" s="117"/>
      <c r="AT122" s="115" t="s">
        <v>156</v>
      </c>
      <c r="AU122" s="115" t="s">
        <v>75</v>
      </c>
      <c r="AV122" s="12" t="s">
        <v>73</v>
      </c>
      <c r="AW122" s="12" t="s">
        <v>29</v>
      </c>
      <c r="AX122" s="12" t="s">
        <v>66</v>
      </c>
      <c r="AY122" s="115" t="s">
        <v>150</v>
      </c>
    </row>
    <row r="123" spans="1:65" s="13" customFormat="1">
      <c r="A123" s="303"/>
      <c r="B123" s="304"/>
      <c r="C123" s="303"/>
      <c r="D123" s="300" t="s">
        <v>156</v>
      </c>
      <c r="E123" s="305" t="s">
        <v>19</v>
      </c>
      <c r="F123" s="306" t="s">
        <v>180</v>
      </c>
      <c r="G123" s="303"/>
      <c r="H123" s="307">
        <v>15.135999999999999</v>
      </c>
      <c r="I123" s="303"/>
      <c r="J123" s="303"/>
      <c r="K123" s="303"/>
      <c r="L123" s="118"/>
      <c r="M123" s="120"/>
      <c r="T123" s="121"/>
      <c r="AT123" s="119" t="s">
        <v>156</v>
      </c>
      <c r="AU123" s="119" t="s">
        <v>75</v>
      </c>
      <c r="AV123" s="13" t="s">
        <v>75</v>
      </c>
      <c r="AW123" s="13" t="s">
        <v>29</v>
      </c>
      <c r="AX123" s="13" t="s">
        <v>66</v>
      </c>
      <c r="AY123" s="119" t="s">
        <v>150</v>
      </c>
    </row>
    <row r="124" spans="1:65" s="13" customFormat="1">
      <c r="A124" s="303"/>
      <c r="B124" s="304"/>
      <c r="C124" s="303"/>
      <c r="D124" s="300" t="s">
        <v>156</v>
      </c>
      <c r="E124" s="305" t="s">
        <v>19</v>
      </c>
      <c r="F124" s="306" t="s">
        <v>181</v>
      </c>
      <c r="G124" s="303"/>
      <c r="H124" s="307">
        <v>26.832000000000001</v>
      </c>
      <c r="I124" s="303"/>
      <c r="J124" s="303"/>
      <c r="K124" s="303"/>
      <c r="L124" s="118"/>
      <c r="M124" s="120"/>
      <c r="T124" s="121"/>
      <c r="AT124" s="119" t="s">
        <v>156</v>
      </c>
      <c r="AU124" s="119" t="s">
        <v>75</v>
      </c>
      <c r="AV124" s="13" t="s">
        <v>75</v>
      </c>
      <c r="AW124" s="13" t="s">
        <v>29</v>
      </c>
      <c r="AX124" s="13" t="s">
        <v>66</v>
      </c>
      <c r="AY124" s="119" t="s">
        <v>150</v>
      </c>
    </row>
    <row r="125" spans="1:65" s="13" customFormat="1">
      <c r="A125" s="303"/>
      <c r="B125" s="304"/>
      <c r="C125" s="303"/>
      <c r="D125" s="300" t="s">
        <v>156</v>
      </c>
      <c r="E125" s="305" t="s">
        <v>19</v>
      </c>
      <c r="F125" s="306" t="s">
        <v>182</v>
      </c>
      <c r="G125" s="303"/>
      <c r="H125" s="307">
        <v>-1.32</v>
      </c>
      <c r="I125" s="303"/>
      <c r="J125" s="303"/>
      <c r="K125" s="303"/>
      <c r="L125" s="118"/>
      <c r="M125" s="120"/>
      <c r="T125" s="121"/>
      <c r="AT125" s="119" t="s">
        <v>156</v>
      </c>
      <c r="AU125" s="119" t="s">
        <v>75</v>
      </c>
      <c r="AV125" s="13" t="s">
        <v>75</v>
      </c>
      <c r="AW125" s="13" t="s">
        <v>29</v>
      </c>
      <c r="AX125" s="13" t="s">
        <v>66</v>
      </c>
      <c r="AY125" s="119" t="s">
        <v>150</v>
      </c>
    </row>
    <row r="126" spans="1:65" s="14" customFormat="1">
      <c r="A126" s="308"/>
      <c r="B126" s="309"/>
      <c r="C126" s="308"/>
      <c r="D126" s="300" t="s">
        <v>156</v>
      </c>
      <c r="E126" s="310" t="s">
        <v>19</v>
      </c>
      <c r="F126" s="311" t="s">
        <v>158</v>
      </c>
      <c r="G126" s="308"/>
      <c r="H126" s="312">
        <v>40.648000000000003</v>
      </c>
      <c r="I126" s="308"/>
      <c r="J126" s="308"/>
      <c r="K126" s="308"/>
      <c r="L126" s="122"/>
      <c r="M126" s="124"/>
      <c r="T126" s="125"/>
      <c r="AT126" s="123" t="s">
        <v>156</v>
      </c>
      <c r="AU126" s="123" t="s">
        <v>75</v>
      </c>
      <c r="AV126" s="14" t="s">
        <v>155</v>
      </c>
      <c r="AW126" s="14" t="s">
        <v>29</v>
      </c>
      <c r="AX126" s="14" t="s">
        <v>73</v>
      </c>
      <c r="AY126" s="123" t="s">
        <v>150</v>
      </c>
    </row>
    <row r="127" spans="1:65" s="1" customFormat="1" ht="25.5" customHeight="1">
      <c r="A127" s="225"/>
      <c r="B127" s="226"/>
      <c r="C127" s="291" t="s">
        <v>164</v>
      </c>
      <c r="D127" s="291" t="s">
        <v>152</v>
      </c>
      <c r="E127" s="292" t="s">
        <v>185</v>
      </c>
      <c r="F127" s="293" t="s">
        <v>186</v>
      </c>
      <c r="G127" s="294" t="s">
        <v>187</v>
      </c>
      <c r="H127" s="295">
        <v>10</v>
      </c>
      <c r="I127" s="296"/>
      <c r="J127" s="297">
        <f>ROUND(I127*H127,2)</f>
        <v>0</v>
      </c>
      <c r="K127" s="293"/>
      <c r="L127" s="37"/>
      <c r="M127" s="109" t="s">
        <v>19</v>
      </c>
      <c r="N127" s="110" t="s">
        <v>37</v>
      </c>
      <c r="O127" s="111">
        <v>0.245</v>
      </c>
      <c r="P127" s="111">
        <f>O127*H127</f>
        <v>2.4500000000000002</v>
      </c>
      <c r="Q127" s="111">
        <v>3.6549999999999999E-2</v>
      </c>
      <c r="R127" s="111">
        <f>Q127*H127</f>
        <v>0.36549999999999999</v>
      </c>
      <c r="S127" s="111">
        <v>0</v>
      </c>
      <c r="T127" s="112">
        <f>S127*H127</f>
        <v>0</v>
      </c>
      <c r="AR127" s="24" t="s">
        <v>155</v>
      </c>
      <c r="AT127" s="24" t="s">
        <v>152</v>
      </c>
      <c r="AU127" s="24" t="s">
        <v>75</v>
      </c>
      <c r="AY127" s="24" t="s">
        <v>150</v>
      </c>
      <c r="BE127" s="113">
        <f>IF(N127="základní",J127,0)</f>
        <v>0</v>
      </c>
      <c r="BF127" s="113">
        <f>IF(N127="snížená",J127,0)</f>
        <v>0</v>
      </c>
      <c r="BG127" s="113">
        <f>IF(N127="zákl. přenesená",J127,0)</f>
        <v>0</v>
      </c>
      <c r="BH127" s="113">
        <f>IF(N127="sníž. přenesená",J127,0)</f>
        <v>0</v>
      </c>
      <c r="BI127" s="113">
        <f>IF(N127="nulová",J127,0)</f>
        <v>0</v>
      </c>
      <c r="BJ127" s="24" t="s">
        <v>73</v>
      </c>
      <c r="BK127" s="113">
        <f>ROUND(I127*H127,2)</f>
        <v>0</v>
      </c>
      <c r="BL127" s="24" t="s">
        <v>155</v>
      </c>
      <c r="BM127" s="24" t="s">
        <v>188</v>
      </c>
    </row>
    <row r="128" spans="1:65" s="12" customFormat="1">
      <c r="A128" s="298"/>
      <c r="B128" s="299"/>
      <c r="C128" s="298"/>
      <c r="D128" s="300" t="s">
        <v>156</v>
      </c>
      <c r="E128" s="301" t="s">
        <v>19</v>
      </c>
      <c r="F128" s="302" t="s">
        <v>189</v>
      </c>
      <c r="G128" s="298"/>
      <c r="H128" s="301" t="s">
        <v>19</v>
      </c>
      <c r="I128" s="298"/>
      <c r="J128" s="298"/>
      <c r="K128" s="298"/>
      <c r="L128" s="114"/>
      <c r="M128" s="116"/>
      <c r="T128" s="117"/>
      <c r="AT128" s="115" t="s">
        <v>156</v>
      </c>
      <c r="AU128" s="115" t="s">
        <v>75</v>
      </c>
      <c r="AV128" s="12" t="s">
        <v>73</v>
      </c>
      <c r="AW128" s="12" t="s">
        <v>29</v>
      </c>
      <c r="AX128" s="12" t="s">
        <v>66</v>
      </c>
      <c r="AY128" s="115" t="s">
        <v>150</v>
      </c>
    </row>
    <row r="129" spans="1:63" s="13" customFormat="1">
      <c r="A129" s="303"/>
      <c r="B129" s="304"/>
      <c r="C129" s="303"/>
      <c r="D129" s="300" t="s">
        <v>156</v>
      </c>
      <c r="E129" s="305" t="s">
        <v>19</v>
      </c>
      <c r="F129" s="306" t="s">
        <v>190</v>
      </c>
      <c r="G129" s="303"/>
      <c r="H129" s="307">
        <v>10</v>
      </c>
      <c r="I129" s="303"/>
      <c r="J129" s="303"/>
      <c r="K129" s="303"/>
      <c r="L129" s="118"/>
      <c r="M129" s="120"/>
      <c r="T129" s="121"/>
      <c r="AT129" s="119" t="s">
        <v>156</v>
      </c>
      <c r="AU129" s="119" t="s">
        <v>75</v>
      </c>
      <c r="AV129" s="13" t="s">
        <v>75</v>
      </c>
      <c r="AW129" s="13" t="s">
        <v>29</v>
      </c>
      <c r="AX129" s="13" t="s">
        <v>73</v>
      </c>
      <c r="AY129" s="119" t="s">
        <v>150</v>
      </c>
    </row>
    <row r="130" spans="1:63" s="209" customFormat="1">
      <c r="A130" s="285"/>
      <c r="B130" s="286"/>
      <c r="C130" s="285"/>
      <c r="D130" s="287" t="s">
        <v>156</v>
      </c>
      <c r="E130" s="288" t="s">
        <v>19</v>
      </c>
      <c r="F130" s="289" t="s">
        <v>75</v>
      </c>
      <c r="G130" s="285"/>
      <c r="H130" s="290">
        <v>2</v>
      </c>
      <c r="I130" s="285"/>
      <c r="J130" s="285"/>
      <c r="K130" s="285"/>
      <c r="L130" s="210"/>
      <c r="M130" s="212"/>
      <c r="T130" s="213"/>
      <c r="AT130" s="211" t="s">
        <v>156</v>
      </c>
      <c r="AU130" s="211" t="s">
        <v>75</v>
      </c>
      <c r="AV130" s="209" t="s">
        <v>75</v>
      </c>
      <c r="AW130" s="209" t="s">
        <v>29</v>
      </c>
      <c r="AX130" s="209" t="s">
        <v>73</v>
      </c>
      <c r="AY130" s="211" t="s">
        <v>150</v>
      </c>
    </row>
    <row r="131" spans="1:63" s="11" customFormat="1" ht="29.85" customHeight="1">
      <c r="A131" s="278"/>
      <c r="B131" s="279"/>
      <c r="C131" s="278"/>
      <c r="D131" s="280" t="s">
        <v>65</v>
      </c>
      <c r="E131" s="283" t="s">
        <v>200</v>
      </c>
      <c r="F131" s="283" t="s">
        <v>201</v>
      </c>
      <c r="G131" s="278"/>
      <c r="H131" s="278"/>
      <c r="I131" s="278"/>
      <c r="J131" s="284">
        <f>BK131</f>
        <v>0</v>
      </c>
      <c r="K131" s="278"/>
      <c r="L131" s="102"/>
      <c r="M131" s="104"/>
      <c r="P131" s="105">
        <f>SUM(P132:P132)</f>
        <v>0</v>
      </c>
      <c r="R131" s="105">
        <f>SUM(R132:R132)</f>
        <v>0</v>
      </c>
      <c r="T131" s="106">
        <f>SUM(T132:T132)</f>
        <v>0</v>
      </c>
      <c r="AR131" s="103" t="s">
        <v>73</v>
      </c>
      <c r="AT131" s="107" t="s">
        <v>65</v>
      </c>
      <c r="AU131" s="107" t="s">
        <v>73</v>
      </c>
      <c r="AY131" s="103" t="s">
        <v>150</v>
      </c>
      <c r="BK131" s="108">
        <f>SUM(BK132:BK132)</f>
        <v>0</v>
      </c>
    </row>
    <row r="132" spans="1:63" s="209" customFormat="1">
      <c r="A132" s="285"/>
      <c r="B132" s="286"/>
      <c r="C132" s="285"/>
      <c r="D132" s="287" t="s">
        <v>156</v>
      </c>
      <c r="E132" s="288" t="s">
        <v>19</v>
      </c>
      <c r="F132" s="289" t="s">
        <v>202</v>
      </c>
      <c r="G132" s="285"/>
      <c r="H132" s="290">
        <v>9.52</v>
      </c>
      <c r="I132" s="285"/>
      <c r="J132" s="285"/>
      <c r="K132" s="285"/>
      <c r="L132" s="210"/>
      <c r="M132" s="212"/>
      <c r="T132" s="213"/>
      <c r="AT132" s="211" t="s">
        <v>156</v>
      </c>
      <c r="AU132" s="211" t="s">
        <v>75</v>
      </c>
      <c r="AV132" s="209" t="s">
        <v>75</v>
      </c>
      <c r="AW132" s="209" t="s">
        <v>29</v>
      </c>
      <c r="AX132" s="209" t="s">
        <v>73</v>
      </c>
      <c r="AY132" s="211" t="s">
        <v>150</v>
      </c>
    </row>
    <row r="133" spans="1:63" s="11" customFormat="1" ht="29.85" customHeight="1">
      <c r="A133" s="278"/>
      <c r="B133" s="279"/>
      <c r="C133" s="278"/>
      <c r="D133" s="280" t="s">
        <v>65</v>
      </c>
      <c r="E133" s="283" t="s">
        <v>203</v>
      </c>
      <c r="F133" s="283" t="s">
        <v>204</v>
      </c>
      <c r="G133" s="278"/>
      <c r="H133" s="278"/>
      <c r="I133" s="278"/>
      <c r="J133" s="284">
        <f>BK133</f>
        <v>0</v>
      </c>
      <c r="K133" s="278"/>
      <c r="L133" s="102"/>
      <c r="M133" s="104"/>
      <c r="P133" s="105">
        <f>SUM(P134:P134)</f>
        <v>0</v>
      </c>
      <c r="R133" s="105">
        <f>SUM(R134:R134)</f>
        <v>0</v>
      </c>
      <c r="T133" s="106">
        <f>SUM(T134:T134)</f>
        <v>0</v>
      </c>
      <c r="AR133" s="103" t="s">
        <v>73</v>
      </c>
      <c r="AT133" s="107" t="s">
        <v>65</v>
      </c>
      <c r="AU133" s="107" t="s">
        <v>73</v>
      </c>
      <c r="AY133" s="103" t="s">
        <v>150</v>
      </c>
      <c r="BK133" s="108">
        <f>SUM(BK134:BK134)</f>
        <v>0</v>
      </c>
    </row>
    <row r="134" spans="1:63" s="209" customFormat="1">
      <c r="A134" s="285"/>
      <c r="B134" s="286"/>
      <c r="C134" s="285"/>
      <c r="D134" s="287" t="s">
        <v>156</v>
      </c>
      <c r="E134" s="288" t="s">
        <v>19</v>
      </c>
      <c r="F134" s="289" t="s">
        <v>159</v>
      </c>
      <c r="G134" s="285"/>
      <c r="H134" s="290">
        <v>6</v>
      </c>
      <c r="I134" s="285"/>
      <c r="J134" s="285"/>
      <c r="K134" s="285"/>
      <c r="L134" s="210"/>
      <c r="M134" s="212"/>
      <c r="T134" s="213"/>
      <c r="AT134" s="211" t="s">
        <v>156</v>
      </c>
      <c r="AU134" s="211" t="s">
        <v>75</v>
      </c>
      <c r="AV134" s="209" t="s">
        <v>75</v>
      </c>
      <c r="AW134" s="209" t="s">
        <v>29</v>
      </c>
      <c r="AX134" s="209" t="s">
        <v>73</v>
      </c>
      <c r="AY134" s="211" t="s">
        <v>150</v>
      </c>
    </row>
    <row r="135" spans="1:63" s="11" customFormat="1" ht="29.85" customHeight="1">
      <c r="A135" s="278"/>
      <c r="B135" s="279"/>
      <c r="C135" s="278"/>
      <c r="D135" s="280" t="s">
        <v>65</v>
      </c>
      <c r="E135" s="283" t="s">
        <v>207</v>
      </c>
      <c r="F135" s="283" t="s">
        <v>208</v>
      </c>
      <c r="G135" s="278"/>
      <c r="H135" s="278"/>
      <c r="I135" s="278"/>
      <c r="J135" s="284">
        <f>BK135</f>
        <v>0</v>
      </c>
      <c r="K135" s="278"/>
      <c r="L135" s="102"/>
      <c r="M135" s="104"/>
      <c r="P135" s="105">
        <f>SUM(P136:P136)</f>
        <v>0</v>
      </c>
      <c r="R135" s="105">
        <f>SUM(R136:R136)</f>
        <v>0</v>
      </c>
      <c r="T135" s="106">
        <f>SUM(T136:T136)</f>
        <v>0</v>
      </c>
      <c r="AR135" s="103" t="s">
        <v>73</v>
      </c>
      <c r="AT135" s="107" t="s">
        <v>65</v>
      </c>
      <c r="AU135" s="107" t="s">
        <v>73</v>
      </c>
      <c r="AY135" s="103" t="s">
        <v>150</v>
      </c>
      <c r="BK135" s="108">
        <f>SUM(BK136:BK136)</f>
        <v>0</v>
      </c>
    </row>
    <row r="136" spans="1:63" s="209" customFormat="1">
      <c r="A136" s="285"/>
      <c r="B136" s="286"/>
      <c r="C136" s="285"/>
      <c r="D136" s="287" t="s">
        <v>156</v>
      </c>
      <c r="E136" s="288" t="s">
        <v>19</v>
      </c>
      <c r="F136" s="289" t="s">
        <v>73</v>
      </c>
      <c r="G136" s="285"/>
      <c r="H136" s="290">
        <v>1</v>
      </c>
      <c r="I136" s="285"/>
      <c r="J136" s="285"/>
      <c r="K136" s="285"/>
      <c r="L136" s="210"/>
      <c r="M136" s="212"/>
      <c r="T136" s="213"/>
      <c r="AT136" s="211" t="s">
        <v>156</v>
      </c>
      <c r="AU136" s="211" t="s">
        <v>75</v>
      </c>
      <c r="AV136" s="209" t="s">
        <v>75</v>
      </c>
      <c r="AW136" s="209" t="s">
        <v>29</v>
      </c>
      <c r="AX136" s="209" t="s">
        <v>73</v>
      </c>
      <c r="AY136" s="211" t="s">
        <v>150</v>
      </c>
    </row>
    <row r="137" spans="1:63" s="11" customFormat="1" ht="29.85" customHeight="1">
      <c r="A137" s="278"/>
      <c r="B137" s="279"/>
      <c r="C137" s="278"/>
      <c r="D137" s="280" t="s">
        <v>65</v>
      </c>
      <c r="E137" s="283" t="s">
        <v>210</v>
      </c>
      <c r="F137" s="283" t="s">
        <v>211</v>
      </c>
      <c r="G137" s="278"/>
      <c r="H137" s="278"/>
      <c r="I137" s="278"/>
      <c r="J137" s="284">
        <f>BK137</f>
        <v>0</v>
      </c>
      <c r="K137" s="278"/>
      <c r="L137" s="102"/>
      <c r="M137" s="104"/>
      <c r="P137" s="105">
        <f>SUM(P138:P138)</f>
        <v>0</v>
      </c>
      <c r="R137" s="105">
        <f>SUM(R138:R138)</f>
        <v>0</v>
      </c>
      <c r="T137" s="106">
        <f>SUM(T138:T138)</f>
        <v>0</v>
      </c>
      <c r="AR137" s="103" t="s">
        <v>73</v>
      </c>
      <c r="AT137" s="107" t="s">
        <v>65</v>
      </c>
      <c r="AU137" s="107" t="s">
        <v>73</v>
      </c>
      <c r="AY137" s="103" t="s">
        <v>150</v>
      </c>
      <c r="BK137" s="108">
        <f>SUM(BK138:BK138)</f>
        <v>0</v>
      </c>
    </row>
    <row r="138" spans="1:63" s="209" customFormat="1">
      <c r="A138" s="285"/>
      <c r="B138" s="286"/>
      <c r="C138" s="285"/>
      <c r="D138" s="287" t="s">
        <v>156</v>
      </c>
      <c r="E138" s="288" t="s">
        <v>19</v>
      </c>
      <c r="F138" s="289" t="s">
        <v>183</v>
      </c>
      <c r="G138" s="285"/>
      <c r="H138" s="290">
        <v>24</v>
      </c>
      <c r="I138" s="285"/>
      <c r="J138" s="285"/>
      <c r="K138" s="285"/>
      <c r="L138" s="210"/>
      <c r="M138" s="212"/>
      <c r="T138" s="213"/>
      <c r="AT138" s="211" t="s">
        <v>156</v>
      </c>
      <c r="AU138" s="211" t="s">
        <v>75</v>
      </c>
      <c r="AV138" s="209" t="s">
        <v>75</v>
      </c>
      <c r="AW138" s="209" t="s">
        <v>29</v>
      </c>
      <c r="AX138" s="209" t="s">
        <v>73</v>
      </c>
      <c r="AY138" s="211" t="s">
        <v>150</v>
      </c>
    </row>
    <row r="139" spans="1:63" s="11" customFormat="1" ht="29.85" customHeight="1">
      <c r="A139" s="278"/>
      <c r="B139" s="279"/>
      <c r="C139" s="278"/>
      <c r="D139" s="280" t="s">
        <v>65</v>
      </c>
      <c r="E139" s="283" t="s">
        <v>212</v>
      </c>
      <c r="F139" s="283" t="s">
        <v>213</v>
      </c>
      <c r="G139" s="278"/>
      <c r="H139" s="278"/>
      <c r="I139" s="278"/>
      <c r="J139" s="284">
        <f>BK139</f>
        <v>0</v>
      </c>
      <c r="K139" s="278"/>
      <c r="L139" s="102"/>
      <c r="M139" s="104"/>
      <c r="P139" s="105">
        <f>SUM(P140:P140)</f>
        <v>0</v>
      </c>
      <c r="R139" s="105">
        <f>SUM(R140:R140)</f>
        <v>0</v>
      </c>
      <c r="T139" s="106">
        <f>SUM(T140:T140)</f>
        <v>0</v>
      </c>
      <c r="AR139" s="103" t="s">
        <v>73</v>
      </c>
      <c r="AT139" s="107" t="s">
        <v>65</v>
      </c>
      <c r="AU139" s="107" t="s">
        <v>73</v>
      </c>
      <c r="AY139" s="103" t="s">
        <v>150</v>
      </c>
      <c r="BK139" s="108">
        <f>SUM(BK140:BK140)</f>
        <v>0</v>
      </c>
    </row>
    <row r="140" spans="1:63" s="209" customFormat="1">
      <c r="A140" s="285"/>
      <c r="B140" s="286"/>
      <c r="C140" s="285"/>
      <c r="D140" s="287" t="s">
        <v>156</v>
      </c>
      <c r="E140" s="288" t="s">
        <v>19</v>
      </c>
      <c r="F140" s="289" t="s">
        <v>183</v>
      </c>
      <c r="G140" s="285"/>
      <c r="H140" s="290">
        <v>24</v>
      </c>
      <c r="I140" s="285"/>
      <c r="J140" s="285"/>
      <c r="K140" s="285"/>
      <c r="L140" s="210"/>
      <c r="M140" s="212"/>
      <c r="T140" s="213"/>
      <c r="AT140" s="211" t="s">
        <v>156</v>
      </c>
      <c r="AU140" s="211" t="s">
        <v>75</v>
      </c>
      <c r="AV140" s="209" t="s">
        <v>75</v>
      </c>
      <c r="AW140" s="209" t="s">
        <v>29</v>
      </c>
      <c r="AX140" s="209" t="s">
        <v>73</v>
      </c>
      <c r="AY140" s="211" t="s">
        <v>150</v>
      </c>
    </row>
    <row r="141" spans="1:63" s="11" customFormat="1" ht="29.85" customHeight="1">
      <c r="A141" s="278"/>
      <c r="B141" s="279"/>
      <c r="C141" s="278"/>
      <c r="D141" s="280" t="s">
        <v>65</v>
      </c>
      <c r="E141" s="283" t="s">
        <v>214</v>
      </c>
      <c r="F141" s="283" t="s">
        <v>215</v>
      </c>
      <c r="G141" s="278"/>
      <c r="H141" s="278"/>
      <c r="I141" s="278"/>
      <c r="J141" s="284">
        <f>BK141</f>
        <v>0</v>
      </c>
      <c r="K141" s="278"/>
      <c r="L141" s="102"/>
      <c r="M141" s="104"/>
      <c r="P141" s="105">
        <f>SUM(P142:P142)</f>
        <v>0</v>
      </c>
      <c r="R141" s="105">
        <f>SUM(R142:R142)</f>
        <v>0</v>
      </c>
      <c r="T141" s="106">
        <f>SUM(T142:T142)</f>
        <v>0</v>
      </c>
      <c r="AR141" s="103" t="s">
        <v>73</v>
      </c>
      <c r="AT141" s="107" t="s">
        <v>65</v>
      </c>
      <c r="AU141" s="107" t="s">
        <v>73</v>
      </c>
      <c r="AY141" s="103" t="s">
        <v>150</v>
      </c>
      <c r="BK141" s="108">
        <f>SUM(BK142:BK142)</f>
        <v>0</v>
      </c>
    </row>
    <row r="142" spans="1:63" s="209" customFormat="1">
      <c r="A142" s="285"/>
      <c r="B142" s="286"/>
      <c r="C142" s="285"/>
      <c r="D142" s="287" t="s">
        <v>156</v>
      </c>
      <c r="E142" s="288" t="s">
        <v>19</v>
      </c>
      <c r="F142" s="289" t="s">
        <v>73</v>
      </c>
      <c r="G142" s="285"/>
      <c r="H142" s="290">
        <v>1</v>
      </c>
      <c r="I142" s="285"/>
      <c r="J142" s="285"/>
      <c r="K142" s="285"/>
      <c r="L142" s="210"/>
      <c r="M142" s="212"/>
      <c r="T142" s="213"/>
      <c r="AT142" s="211" t="s">
        <v>156</v>
      </c>
      <c r="AU142" s="211" t="s">
        <v>75</v>
      </c>
      <c r="AV142" s="209" t="s">
        <v>75</v>
      </c>
      <c r="AW142" s="209" t="s">
        <v>29</v>
      </c>
      <c r="AX142" s="209" t="s">
        <v>73</v>
      </c>
      <c r="AY142" s="211" t="s">
        <v>150</v>
      </c>
    </row>
    <row r="143" spans="1:63" s="11" customFormat="1" ht="29.85" customHeight="1">
      <c r="A143" s="278"/>
      <c r="B143" s="279"/>
      <c r="C143" s="278"/>
      <c r="D143" s="280" t="s">
        <v>65</v>
      </c>
      <c r="E143" s="283" t="s">
        <v>220</v>
      </c>
      <c r="F143" s="283" t="s">
        <v>221</v>
      </c>
      <c r="G143" s="278"/>
      <c r="H143" s="278"/>
      <c r="I143" s="278"/>
      <c r="J143" s="284">
        <f>BK143</f>
        <v>0</v>
      </c>
      <c r="K143" s="278"/>
      <c r="L143" s="102"/>
      <c r="M143" s="104"/>
      <c r="P143" s="105">
        <f>SUM(P144:P144)</f>
        <v>0</v>
      </c>
      <c r="R143" s="105">
        <f>SUM(R144:R144)</f>
        <v>0</v>
      </c>
      <c r="T143" s="106">
        <f>SUM(T144:T144)</f>
        <v>0</v>
      </c>
      <c r="AR143" s="103" t="s">
        <v>73</v>
      </c>
      <c r="AT143" s="107" t="s">
        <v>65</v>
      </c>
      <c r="AU143" s="107" t="s">
        <v>73</v>
      </c>
      <c r="AY143" s="103" t="s">
        <v>150</v>
      </c>
      <c r="BK143" s="108">
        <f>SUM(BK144:BK144)</f>
        <v>0</v>
      </c>
    </row>
    <row r="144" spans="1:63" s="209" customFormat="1">
      <c r="A144" s="285"/>
      <c r="B144" s="286"/>
      <c r="C144" s="285"/>
      <c r="D144" s="287" t="s">
        <v>156</v>
      </c>
      <c r="E144" s="288" t="s">
        <v>19</v>
      </c>
      <c r="F144" s="289" t="s">
        <v>73</v>
      </c>
      <c r="G144" s="285"/>
      <c r="H144" s="290">
        <v>1</v>
      </c>
      <c r="I144" s="285"/>
      <c r="J144" s="285"/>
      <c r="K144" s="285"/>
      <c r="L144" s="210"/>
      <c r="M144" s="212"/>
      <c r="T144" s="213"/>
      <c r="AT144" s="211" t="s">
        <v>156</v>
      </c>
      <c r="AU144" s="211" t="s">
        <v>75</v>
      </c>
      <c r="AV144" s="209" t="s">
        <v>75</v>
      </c>
      <c r="AW144" s="209" t="s">
        <v>29</v>
      </c>
      <c r="AX144" s="209" t="s">
        <v>73</v>
      </c>
      <c r="AY144" s="211" t="s">
        <v>150</v>
      </c>
    </row>
    <row r="145" spans="1:65" s="11" customFormat="1" ht="29.85" customHeight="1">
      <c r="A145" s="278"/>
      <c r="B145" s="279"/>
      <c r="C145" s="278"/>
      <c r="D145" s="280" t="s">
        <v>65</v>
      </c>
      <c r="E145" s="283" t="s">
        <v>223</v>
      </c>
      <c r="F145" s="283" t="s">
        <v>224</v>
      </c>
      <c r="G145" s="278"/>
      <c r="H145" s="278"/>
      <c r="I145" s="278"/>
      <c r="J145" s="284">
        <f>BK145</f>
        <v>0</v>
      </c>
      <c r="K145" s="278"/>
      <c r="L145" s="102"/>
      <c r="M145" s="104"/>
      <c r="P145" s="105">
        <f>SUM(P146:P159)</f>
        <v>0</v>
      </c>
      <c r="R145" s="105">
        <f>SUM(R146:R159)</f>
        <v>13.197900000000001</v>
      </c>
      <c r="T145" s="106">
        <f>SUM(T146:T159)</f>
        <v>0</v>
      </c>
      <c r="AR145" s="103" t="s">
        <v>73</v>
      </c>
      <c r="AT145" s="107" t="s">
        <v>65</v>
      </c>
      <c r="AU145" s="107" t="s">
        <v>73</v>
      </c>
      <c r="AY145" s="103" t="s">
        <v>150</v>
      </c>
      <c r="BK145" s="108">
        <f>SUM(BK146:BK159)</f>
        <v>0</v>
      </c>
    </row>
    <row r="146" spans="1:65" s="1" customFormat="1" ht="16.5" customHeight="1">
      <c r="A146" s="225"/>
      <c r="B146" s="226"/>
      <c r="C146" s="291" t="s">
        <v>225</v>
      </c>
      <c r="D146" s="291" t="s">
        <v>152</v>
      </c>
      <c r="E146" s="292" t="s">
        <v>226</v>
      </c>
      <c r="F146" s="293" t="s">
        <v>227</v>
      </c>
      <c r="G146" s="294" t="s">
        <v>177</v>
      </c>
      <c r="H146" s="295">
        <v>51.38</v>
      </c>
      <c r="I146" s="296"/>
      <c r="J146" s="297">
        <f>ROUND(I146*H146,2)</f>
        <v>0</v>
      </c>
      <c r="K146" s="293" t="s">
        <v>19</v>
      </c>
      <c r="L146" s="37"/>
      <c r="M146" s="109" t="s">
        <v>19</v>
      </c>
      <c r="N146" s="110" t="s">
        <v>37</v>
      </c>
      <c r="O146" s="111">
        <v>0</v>
      </c>
      <c r="P146" s="111">
        <f>O146*H146</f>
        <v>0</v>
      </c>
      <c r="Q146" s="111">
        <v>0.25</v>
      </c>
      <c r="R146" s="111">
        <f>Q146*H146</f>
        <v>12.845000000000001</v>
      </c>
      <c r="S146" s="111">
        <v>0</v>
      </c>
      <c r="T146" s="112">
        <f>S146*H146</f>
        <v>0</v>
      </c>
      <c r="AR146" s="24" t="s">
        <v>155</v>
      </c>
      <c r="AT146" s="24" t="s">
        <v>152</v>
      </c>
      <c r="AU146" s="24" t="s">
        <v>75</v>
      </c>
      <c r="AY146" s="24" t="s">
        <v>150</v>
      </c>
      <c r="BE146" s="113">
        <f>IF(N146="základní",J146,0)</f>
        <v>0</v>
      </c>
      <c r="BF146" s="113">
        <f>IF(N146="snížená",J146,0)</f>
        <v>0</v>
      </c>
      <c r="BG146" s="113">
        <f>IF(N146="zákl. přenesená",J146,0)</f>
        <v>0</v>
      </c>
      <c r="BH146" s="113">
        <f>IF(N146="sníž. přenesená",J146,0)</f>
        <v>0</v>
      </c>
      <c r="BI146" s="113">
        <f>IF(N146="nulová",J146,0)</f>
        <v>0</v>
      </c>
      <c r="BJ146" s="24" t="s">
        <v>73</v>
      </c>
      <c r="BK146" s="113">
        <f>ROUND(I146*H146,2)</f>
        <v>0</v>
      </c>
      <c r="BL146" s="24" t="s">
        <v>155</v>
      </c>
      <c r="BM146" s="24" t="s">
        <v>228</v>
      </c>
    </row>
    <row r="147" spans="1:65" s="12" customFormat="1">
      <c r="A147" s="298"/>
      <c r="B147" s="299"/>
      <c r="C147" s="298"/>
      <c r="D147" s="300" t="s">
        <v>156</v>
      </c>
      <c r="E147" s="301" t="s">
        <v>19</v>
      </c>
      <c r="F147" s="302" t="s">
        <v>166</v>
      </c>
      <c r="G147" s="298"/>
      <c r="H147" s="301" t="s">
        <v>19</v>
      </c>
      <c r="I147" s="298"/>
      <c r="J147" s="298"/>
      <c r="K147" s="298"/>
      <c r="L147" s="114"/>
      <c r="M147" s="116"/>
      <c r="T147" s="117"/>
      <c r="AT147" s="115" t="s">
        <v>156</v>
      </c>
      <c r="AU147" s="115" t="s">
        <v>75</v>
      </c>
      <c r="AV147" s="12" t="s">
        <v>73</v>
      </c>
      <c r="AW147" s="12" t="s">
        <v>29</v>
      </c>
      <c r="AX147" s="12" t="s">
        <v>66</v>
      </c>
      <c r="AY147" s="115" t="s">
        <v>150</v>
      </c>
    </row>
    <row r="148" spans="1:65" s="12" customFormat="1">
      <c r="A148" s="298"/>
      <c r="B148" s="299"/>
      <c r="C148" s="298"/>
      <c r="D148" s="300" t="s">
        <v>156</v>
      </c>
      <c r="E148" s="301" t="s">
        <v>19</v>
      </c>
      <c r="F148" s="302" t="s">
        <v>167</v>
      </c>
      <c r="G148" s="298"/>
      <c r="H148" s="301" t="s">
        <v>19</v>
      </c>
      <c r="I148" s="298"/>
      <c r="J148" s="298"/>
      <c r="K148" s="298"/>
      <c r="L148" s="114"/>
      <c r="M148" s="116"/>
      <c r="T148" s="117"/>
      <c r="AT148" s="115" t="s">
        <v>156</v>
      </c>
      <c r="AU148" s="115" t="s">
        <v>75</v>
      </c>
      <c r="AV148" s="12" t="s">
        <v>73</v>
      </c>
      <c r="AW148" s="12" t="s">
        <v>29</v>
      </c>
      <c r="AX148" s="12" t="s">
        <v>66</v>
      </c>
      <c r="AY148" s="115" t="s">
        <v>150</v>
      </c>
    </row>
    <row r="149" spans="1:65" s="13" customFormat="1">
      <c r="A149" s="303"/>
      <c r="B149" s="304"/>
      <c r="C149" s="303"/>
      <c r="D149" s="300" t="s">
        <v>156</v>
      </c>
      <c r="E149" s="305" t="s">
        <v>19</v>
      </c>
      <c r="F149" s="306" t="s">
        <v>229</v>
      </c>
      <c r="G149" s="303"/>
      <c r="H149" s="307">
        <v>51.38</v>
      </c>
      <c r="I149" s="303"/>
      <c r="J149" s="303"/>
      <c r="K149" s="303"/>
      <c r="L149" s="118"/>
      <c r="M149" s="120"/>
      <c r="T149" s="121"/>
      <c r="AT149" s="119" t="s">
        <v>156</v>
      </c>
      <c r="AU149" s="119" t="s">
        <v>75</v>
      </c>
      <c r="AV149" s="13" t="s">
        <v>75</v>
      </c>
      <c r="AW149" s="13" t="s">
        <v>29</v>
      </c>
      <c r="AX149" s="13" t="s">
        <v>73</v>
      </c>
      <c r="AY149" s="119" t="s">
        <v>150</v>
      </c>
    </row>
    <row r="150" spans="1:65" s="1" customFormat="1" ht="16.5" customHeight="1">
      <c r="A150" s="225"/>
      <c r="B150" s="226"/>
      <c r="C150" s="291" t="s">
        <v>230</v>
      </c>
      <c r="D150" s="291" t="s">
        <v>152</v>
      </c>
      <c r="E150" s="292" t="s">
        <v>231</v>
      </c>
      <c r="F150" s="293" t="s">
        <v>232</v>
      </c>
      <c r="G150" s="294" t="s">
        <v>177</v>
      </c>
      <c r="H150" s="295">
        <v>51.38</v>
      </c>
      <c r="I150" s="296"/>
      <c r="J150" s="297">
        <f>ROUND(I150*H150,2)</f>
        <v>0</v>
      </c>
      <c r="K150" s="293" t="s">
        <v>19</v>
      </c>
      <c r="L150" s="37"/>
      <c r="M150" s="109" t="s">
        <v>19</v>
      </c>
      <c r="N150" s="110" t="s">
        <v>37</v>
      </c>
      <c r="O150" s="111">
        <v>0</v>
      </c>
      <c r="P150" s="111">
        <f>O150*H150</f>
        <v>0</v>
      </c>
      <c r="Q150" s="111">
        <v>5.0000000000000001E-3</v>
      </c>
      <c r="R150" s="111">
        <f>Q150*H150</f>
        <v>0.25690000000000002</v>
      </c>
      <c r="S150" s="111">
        <v>0</v>
      </c>
      <c r="T150" s="112">
        <f>S150*H150</f>
        <v>0</v>
      </c>
      <c r="AR150" s="24" t="s">
        <v>155</v>
      </c>
      <c r="AT150" s="24" t="s">
        <v>152</v>
      </c>
      <c r="AU150" s="24" t="s">
        <v>75</v>
      </c>
      <c r="AY150" s="24" t="s">
        <v>150</v>
      </c>
      <c r="BE150" s="113">
        <f>IF(N150="základní",J150,0)</f>
        <v>0</v>
      </c>
      <c r="BF150" s="113">
        <f>IF(N150="snížená",J150,0)</f>
        <v>0</v>
      </c>
      <c r="BG150" s="113">
        <f>IF(N150="zákl. přenesená",J150,0)</f>
        <v>0</v>
      </c>
      <c r="BH150" s="113">
        <f>IF(N150="sníž. přenesená",J150,0)</f>
        <v>0</v>
      </c>
      <c r="BI150" s="113">
        <f>IF(N150="nulová",J150,0)</f>
        <v>0</v>
      </c>
      <c r="BJ150" s="24" t="s">
        <v>73</v>
      </c>
      <c r="BK150" s="113">
        <f>ROUND(I150*H150,2)</f>
        <v>0</v>
      </c>
      <c r="BL150" s="24" t="s">
        <v>155</v>
      </c>
      <c r="BM150" s="24" t="s">
        <v>233</v>
      </c>
    </row>
    <row r="151" spans="1:65" s="12" customFormat="1">
      <c r="A151" s="298"/>
      <c r="B151" s="299"/>
      <c r="C151" s="298"/>
      <c r="D151" s="300" t="s">
        <v>156</v>
      </c>
      <c r="E151" s="301" t="s">
        <v>19</v>
      </c>
      <c r="F151" s="302" t="s">
        <v>234</v>
      </c>
      <c r="G151" s="298"/>
      <c r="H151" s="301" t="s">
        <v>19</v>
      </c>
      <c r="I151" s="298"/>
      <c r="J151" s="298"/>
      <c r="K151" s="298"/>
      <c r="L151" s="114"/>
      <c r="M151" s="116"/>
      <c r="T151" s="117"/>
      <c r="AT151" s="115" t="s">
        <v>156</v>
      </c>
      <c r="AU151" s="115" t="s">
        <v>75</v>
      </c>
      <c r="AV151" s="12" t="s">
        <v>73</v>
      </c>
      <c r="AW151" s="12" t="s">
        <v>29</v>
      </c>
      <c r="AX151" s="12" t="s">
        <v>66</v>
      </c>
      <c r="AY151" s="115" t="s">
        <v>150</v>
      </c>
    </row>
    <row r="152" spans="1:65" s="12" customFormat="1">
      <c r="A152" s="298"/>
      <c r="B152" s="299"/>
      <c r="C152" s="298"/>
      <c r="D152" s="300" t="s">
        <v>156</v>
      </c>
      <c r="E152" s="301" t="s">
        <v>19</v>
      </c>
      <c r="F152" s="302" t="s">
        <v>166</v>
      </c>
      <c r="G152" s="298"/>
      <c r="H152" s="301" t="s">
        <v>19</v>
      </c>
      <c r="I152" s="298"/>
      <c r="J152" s="298"/>
      <c r="K152" s="298"/>
      <c r="L152" s="114"/>
      <c r="M152" s="116"/>
      <c r="T152" s="117"/>
      <c r="AT152" s="115" t="s">
        <v>156</v>
      </c>
      <c r="AU152" s="115" t="s">
        <v>75</v>
      </c>
      <c r="AV152" s="12" t="s">
        <v>73</v>
      </c>
      <c r="AW152" s="12" t="s">
        <v>29</v>
      </c>
      <c r="AX152" s="12" t="s">
        <v>66</v>
      </c>
      <c r="AY152" s="115" t="s">
        <v>150</v>
      </c>
    </row>
    <row r="153" spans="1:65" s="12" customFormat="1">
      <c r="A153" s="298"/>
      <c r="B153" s="299"/>
      <c r="C153" s="298"/>
      <c r="D153" s="300" t="s">
        <v>156</v>
      </c>
      <c r="E153" s="301" t="s">
        <v>19</v>
      </c>
      <c r="F153" s="302" t="s">
        <v>167</v>
      </c>
      <c r="G153" s="298"/>
      <c r="H153" s="301" t="s">
        <v>19</v>
      </c>
      <c r="I153" s="298"/>
      <c r="J153" s="298"/>
      <c r="K153" s="298"/>
      <c r="L153" s="114"/>
      <c r="M153" s="116"/>
      <c r="T153" s="117"/>
      <c r="AT153" s="115" t="s">
        <v>156</v>
      </c>
      <c r="AU153" s="115" t="s">
        <v>75</v>
      </c>
      <c r="AV153" s="12" t="s">
        <v>73</v>
      </c>
      <c r="AW153" s="12" t="s">
        <v>29</v>
      </c>
      <c r="AX153" s="12" t="s">
        <v>66</v>
      </c>
      <c r="AY153" s="115" t="s">
        <v>150</v>
      </c>
    </row>
    <row r="154" spans="1:65" s="13" customFormat="1">
      <c r="A154" s="303"/>
      <c r="B154" s="304"/>
      <c r="C154" s="303"/>
      <c r="D154" s="300" t="s">
        <v>156</v>
      </c>
      <c r="E154" s="305" t="s">
        <v>19</v>
      </c>
      <c r="F154" s="306" t="s">
        <v>229</v>
      </c>
      <c r="G154" s="303"/>
      <c r="H154" s="307">
        <v>51.38</v>
      </c>
      <c r="I154" s="303"/>
      <c r="J154" s="303"/>
      <c r="K154" s="303"/>
      <c r="L154" s="118"/>
      <c r="M154" s="120"/>
      <c r="T154" s="121"/>
      <c r="AT154" s="119" t="s">
        <v>156</v>
      </c>
      <c r="AU154" s="119" t="s">
        <v>75</v>
      </c>
      <c r="AV154" s="13" t="s">
        <v>75</v>
      </c>
      <c r="AW154" s="13" t="s">
        <v>29</v>
      </c>
      <c r="AX154" s="13" t="s">
        <v>73</v>
      </c>
      <c r="AY154" s="119" t="s">
        <v>150</v>
      </c>
    </row>
    <row r="155" spans="1:65" s="1" customFormat="1" ht="16.5" customHeight="1">
      <c r="A155" s="225"/>
      <c r="B155" s="226"/>
      <c r="C155" s="291" t="s">
        <v>235</v>
      </c>
      <c r="D155" s="291" t="s">
        <v>152</v>
      </c>
      <c r="E155" s="292" t="s">
        <v>236</v>
      </c>
      <c r="F155" s="293" t="s">
        <v>237</v>
      </c>
      <c r="G155" s="294" t="s">
        <v>191</v>
      </c>
      <c r="H155" s="295">
        <v>19.2</v>
      </c>
      <c r="I155" s="296"/>
      <c r="J155" s="297">
        <f>ROUND(I155*H155,2)</f>
        <v>0</v>
      </c>
      <c r="K155" s="293" t="s">
        <v>19</v>
      </c>
      <c r="L155" s="37"/>
      <c r="M155" s="109" t="s">
        <v>19</v>
      </c>
      <c r="N155" s="110" t="s">
        <v>37</v>
      </c>
      <c r="O155" s="111">
        <v>0</v>
      </c>
      <c r="P155" s="111">
        <f>O155*H155</f>
        <v>0</v>
      </c>
      <c r="Q155" s="111">
        <v>5.0000000000000001E-3</v>
      </c>
      <c r="R155" s="111">
        <f>Q155*H155</f>
        <v>9.6000000000000002E-2</v>
      </c>
      <c r="S155" s="111">
        <v>0</v>
      </c>
      <c r="T155" s="112">
        <f>S155*H155</f>
        <v>0</v>
      </c>
      <c r="AR155" s="24" t="s">
        <v>155</v>
      </c>
      <c r="AT155" s="24" t="s">
        <v>152</v>
      </c>
      <c r="AU155" s="24" t="s">
        <v>75</v>
      </c>
      <c r="AY155" s="24" t="s">
        <v>150</v>
      </c>
      <c r="BE155" s="113">
        <f>IF(N155="základní",J155,0)</f>
        <v>0</v>
      </c>
      <c r="BF155" s="113">
        <f>IF(N155="snížená",J155,0)</f>
        <v>0</v>
      </c>
      <c r="BG155" s="113">
        <f>IF(N155="zákl. přenesená",J155,0)</f>
        <v>0</v>
      </c>
      <c r="BH155" s="113">
        <f>IF(N155="sníž. přenesená",J155,0)</f>
        <v>0</v>
      </c>
      <c r="BI155" s="113">
        <f>IF(N155="nulová",J155,0)</f>
        <v>0</v>
      </c>
      <c r="BJ155" s="24" t="s">
        <v>73</v>
      </c>
      <c r="BK155" s="113">
        <f>ROUND(I155*H155,2)</f>
        <v>0</v>
      </c>
      <c r="BL155" s="24" t="s">
        <v>155</v>
      </c>
      <c r="BM155" s="24" t="s">
        <v>238</v>
      </c>
    </row>
    <row r="156" spans="1:65" s="12" customFormat="1">
      <c r="A156" s="298"/>
      <c r="B156" s="299"/>
      <c r="C156" s="298"/>
      <c r="D156" s="300" t="s">
        <v>156</v>
      </c>
      <c r="E156" s="301" t="s">
        <v>19</v>
      </c>
      <c r="F156" s="302" t="s">
        <v>234</v>
      </c>
      <c r="G156" s="298"/>
      <c r="H156" s="301" t="s">
        <v>19</v>
      </c>
      <c r="I156" s="298"/>
      <c r="J156" s="298"/>
      <c r="K156" s="298"/>
      <c r="L156" s="114"/>
      <c r="M156" s="116"/>
      <c r="T156" s="117"/>
      <c r="AT156" s="115" t="s">
        <v>156</v>
      </c>
      <c r="AU156" s="115" t="s">
        <v>75</v>
      </c>
      <c r="AV156" s="12" t="s">
        <v>73</v>
      </c>
      <c r="AW156" s="12" t="s">
        <v>29</v>
      </c>
      <c r="AX156" s="12" t="s">
        <v>66</v>
      </c>
      <c r="AY156" s="115" t="s">
        <v>150</v>
      </c>
    </row>
    <row r="157" spans="1:65" s="12" customFormat="1">
      <c r="A157" s="298"/>
      <c r="B157" s="299"/>
      <c r="C157" s="298"/>
      <c r="D157" s="300" t="s">
        <v>156</v>
      </c>
      <c r="E157" s="301" t="s">
        <v>19</v>
      </c>
      <c r="F157" s="302" t="s">
        <v>166</v>
      </c>
      <c r="G157" s="298"/>
      <c r="H157" s="301" t="s">
        <v>19</v>
      </c>
      <c r="I157" s="298"/>
      <c r="J157" s="298"/>
      <c r="K157" s="298"/>
      <c r="L157" s="114"/>
      <c r="M157" s="116"/>
      <c r="T157" s="117"/>
      <c r="AT157" s="115" t="s">
        <v>156</v>
      </c>
      <c r="AU157" s="115" t="s">
        <v>75</v>
      </c>
      <c r="AV157" s="12" t="s">
        <v>73</v>
      </c>
      <c r="AW157" s="12" t="s">
        <v>29</v>
      </c>
      <c r="AX157" s="12" t="s">
        <v>66</v>
      </c>
      <c r="AY157" s="115" t="s">
        <v>150</v>
      </c>
    </row>
    <row r="158" spans="1:65" s="12" customFormat="1">
      <c r="A158" s="298"/>
      <c r="B158" s="299"/>
      <c r="C158" s="298"/>
      <c r="D158" s="300" t="s">
        <v>156</v>
      </c>
      <c r="E158" s="301" t="s">
        <v>19</v>
      </c>
      <c r="F158" s="302" t="s">
        <v>167</v>
      </c>
      <c r="G158" s="298"/>
      <c r="H158" s="301" t="s">
        <v>19</v>
      </c>
      <c r="I158" s="298"/>
      <c r="J158" s="298"/>
      <c r="K158" s="298"/>
      <c r="L158" s="114"/>
      <c r="M158" s="116"/>
      <c r="T158" s="117"/>
      <c r="AT158" s="115" t="s">
        <v>156</v>
      </c>
      <c r="AU158" s="115" t="s">
        <v>75</v>
      </c>
      <c r="AV158" s="12" t="s">
        <v>73</v>
      </c>
      <c r="AW158" s="12" t="s">
        <v>29</v>
      </c>
      <c r="AX158" s="12" t="s">
        <v>66</v>
      </c>
      <c r="AY158" s="115" t="s">
        <v>150</v>
      </c>
    </row>
    <row r="159" spans="1:65" s="13" customFormat="1">
      <c r="A159" s="303"/>
      <c r="B159" s="304"/>
      <c r="C159" s="303"/>
      <c r="D159" s="300" t="s">
        <v>156</v>
      </c>
      <c r="E159" s="305" t="s">
        <v>19</v>
      </c>
      <c r="F159" s="306" t="s">
        <v>239</v>
      </c>
      <c r="G159" s="303"/>
      <c r="H159" s="307">
        <v>19.2</v>
      </c>
      <c r="I159" s="303"/>
      <c r="J159" s="303"/>
      <c r="K159" s="303"/>
      <c r="L159" s="118"/>
      <c r="M159" s="120"/>
      <c r="T159" s="121"/>
      <c r="AT159" s="119" t="s">
        <v>156</v>
      </c>
      <c r="AU159" s="119" t="s">
        <v>75</v>
      </c>
      <c r="AV159" s="13" t="s">
        <v>75</v>
      </c>
      <c r="AW159" s="13" t="s">
        <v>29</v>
      </c>
      <c r="AX159" s="13" t="s">
        <v>73</v>
      </c>
      <c r="AY159" s="119" t="s">
        <v>150</v>
      </c>
    </row>
    <row r="160" spans="1:65" s="11" customFormat="1" ht="25.5" customHeight="1">
      <c r="A160" s="278"/>
      <c r="B160" s="279"/>
      <c r="C160" s="278"/>
      <c r="D160" s="280" t="s">
        <v>65</v>
      </c>
      <c r="E160" s="283" t="s">
        <v>240</v>
      </c>
      <c r="F160" s="283" t="s">
        <v>241</v>
      </c>
      <c r="G160" s="278"/>
      <c r="H160" s="278"/>
      <c r="I160" s="278"/>
      <c r="J160" s="284">
        <f>BK160</f>
        <v>0</v>
      </c>
      <c r="K160" s="278"/>
      <c r="L160" s="102"/>
      <c r="M160" s="104"/>
      <c r="P160" s="105">
        <f>SUM(P161:P161)</f>
        <v>0</v>
      </c>
      <c r="R160" s="105">
        <f>SUM(R161:R161)</f>
        <v>0</v>
      </c>
      <c r="T160" s="106">
        <f>SUM(T161:T161)</f>
        <v>0</v>
      </c>
      <c r="AR160" s="103" t="s">
        <v>73</v>
      </c>
      <c r="AT160" s="107" t="s">
        <v>65</v>
      </c>
      <c r="AU160" s="107" t="s">
        <v>73</v>
      </c>
      <c r="AY160" s="103" t="s">
        <v>150</v>
      </c>
      <c r="BK160" s="108">
        <f>SUM(BK161:BK161)</f>
        <v>0</v>
      </c>
    </row>
    <row r="161" spans="1:65" s="1" customFormat="1" ht="4.5" hidden="1" customHeight="1">
      <c r="A161" s="225"/>
      <c r="B161" s="226"/>
      <c r="C161" s="291" t="s">
        <v>243</v>
      </c>
      <c r="D161" s="291" t="s">
        <v>152</v>
      </c>
      <c r="E161" s="292" t="s">
        <v>244</v>
      </c>
      <c r="F161" s="293" t="s">
        <v>245</v>
      </c>
      <c r="G161" s="294" t="s">
        <v>177</v>
      </c>
      <c r="H161" s="295">
        <v>0</v>
      </c>
      <c r="I161" s="297">
        <v>0</v>
      </c>
      <c r="J161" s="297">
        <f>ROUND(I161*H161,2)</f>
        <v>0</v>
      </c>
      <c r="K161" s="293" t="s">
        <v>154</v>
      </c>
      <c r="L161" s="37"/>
      <c r="M161" s="109" t="s">
        <v>19</v>
      </c>
      <c r="N161" s="110" t="s">
        <v>37</v>
      </c>
      <c r="O161" s="111">
        <v>0.10199999999999999</v>
      </c>
      <c r="P161" s="111">
        <f>O161*H161</f>
        <v>0</v>
      </c>
      <c r="Q161" s="111">
        <v>0</v>
      </c>
      <c r="R161" s="111">
        <f>Q161*H161</f>
        <v>0</v>
      </c>
      <c r="S161" s="111">
        <v>0</v>
      </c>
      <c r="T161" s="112">
        <f>S161*H161</f>
        <v>0</v>
      </c>
      <c r="AR161" s="24" t="s">
        <v>155</v>
      </c>
      <c r="AT161" s="24" t="s">
        <v>152</v>
      </c>
      <c r="AU161" s="24" t="s">
        <v>75</v>
      </c>
      <c r="AY161" s="24" t="s">
        <v>150</v>
      </c>
      <c r="BE161" s="113">
        <f>IF(N161="základní",J161,0)</f>
        <v>0</v>
      </c>
      <c r="BF161" s="113">
        <f>IF(N161="snížená",J161,0)</f>
        <v>0</v>
      </c>
      <c r="BG161" s="113">
        <f>IF(N161="zákl. přenesená",J161,0)</f>
        <v>0</v>
      </c>
      <c r="BH161" s="113">
        <f>IF(N161="sníž. přenesená",J161,0)</f>
        <v>0</v>
      </c>
      <c r="BI161" s="113">
        <f>IF(N161="nulová",J161,0)</f>
        <v>0</v>
      </c>
      <c r="BJ161" s="24" t="s">
        <v>73</v>
      </c>
      <c r="BK161" s="113">
        <f>ROUND(I161*H161,2)</f>
        <v>0</v>
      </c>
      <c r="BL161" s="24" t="s">
        <v>155</v>
      </c>
      <c r="BM161" s="24" t="s">
        <v>246</v>
      </c>
    </row>
    <row r="162" spans="1:65" s="11" customFormat="1" ht="29.85" customHeight="1">
      <c r="A162" s="278"/>
      <c r="B162" s="279"/>
      <c r="C162" s="278"/>
      <c r="D162" s="280" t="s">
        <v>65</v>
      </c>
      <c r="E162" s="283" t="s">
        <v>247</v>
      </c>
      <c r="F162" s="283" t="s">
        <v>248</v>
      </c>
      <c r="G162" s="278"/>
      <c r="H162" s="278"/>
      <c r="I162" s="278"/>
      <c r="J162" s="284">
        <f>BK162</f>
        <v>0</v>
      </c>
      <c r="K162" s="278"/>
      <c r="L162" s="102"/>
      <c r="M162" s="104"/>
      <c r="P162" s="105">
        <f>SUM(P163:P163)</f>
        <v>0</v>
      </c>
      <c r="R162" s="105">
        <f>SUM(R163:R163)</f>
        <v>0</v>
      </c>
      <c r="T162" s="106">
        <f>SUM(T163:T163)</f>
        <v>0</v>
      </c>
      <c r="AR162" s="103" t="s">
        <v>73</v>
      </c>
      <c r="AT162" s="107" t="s">
        <v>65</v>
      </c>
      <c r="AU162" s="107" t="s">
        <v>73</v>
      </c>
      <c r="AY162" s="103" t="s">
        <v>150</v>
      </c>
      <c r="BK162" s="108">
        <f>SUM(BK163:BK163)</f>
        <v>0</v>
      </c>
    </row>
    <row r="163" spans="1:65" s="209" customFormat="1">
      <c r="A163" s="285"/>
      <c r="B163" s="286"/>
      <c r="C163" s="285"/>
      <c r="D163" s="287" t="s">
        <v>156</v>
      </c>
      <c r="E163" s="288" t="s">
        <v>19</v>
      </c>
      <c r="F163" s="289" t="s">
        <v>158</v>
      </c>
      <c r="G163" s="285"/>
      <c r="H163" s="290">
        <v>263.166</v>
      </c>
      <c r="I163" s="285"/>
      <c r="J163" s="285"/>
      <c r="K163" s="285"/>
      <c r="L163" s="210"/>
      <c r="M163" s="212"/>
      <c r="T163" s="213"/>
      <c r="AT163" s="211" t="s">
        <v>156</v>
      </c>
      <c r="AU163" s="211" t="s">
        <v>75</v>
      </c>
      <c r="AV163" s="209" t="s">
        <v>155</v>
      </c>
      <c r="AW163" s="209" t="s">
        <v>29</v>
      </c>
      <c r="AX163" s="209" t="s">
        <v>73</v>
      </c>
      <c r="AY163" s="211" t="s">
        <v>150</v>
      </c>
    </row>
    <row r="164" spans="1:65" s="11" customFormat="1" ht="29.85" customHeight="1">
      <c r="A164" s="278"/>
      <c r="B164" s="279"/>
      <c r="C164" s="278"/>
      <c r="D164" s="280" t="s">
        <v>65</v>
      </c>
      <c r="E164" s="283" t="s">
        <v>249</v>
      </c>
      <c r="F164" s="283" t="s">
        <v>250</v>
      </c>
      <c r="G164" s="278"/>
      <c r="H164" s="278"/>
      <c r="I164" s="278"/>
      <c r="J164" s="284">
        <f>BK164</f>
        <v>0</v>
      </c>
      <c r="K164" s="278"/>
      <c r="L164" s="102"/>
      <c r="M164" s="104"/>
      <c r="P164" s="105">
        <f>SUM(P165:P188)</f>
        <v>13.69528</v>
      </c>
      <c r="R164" s="105">
        <f>SUM(R165:R188)</f>
        <v>0</v>
      </c>
      <c r="T164" s="106">
        <f>SUM(T165:T188)</f>
        <v>2.672304</v>
      </c>
      <c r="AR164" s="103" t="s">
        <v>73</v>
      </c>
      <c r="AT164" s="107" t="s">
        <v>65</v>
      </c>
      <c r="AU164" s="107" t="s">
        <v>73</v>
      </c>
      <c r="AY164" s="103" t="s">
        <v>150</v>
      </c>
      <c r="BK164" s="108">
        <f>SUM(BK165:BK188)</f>
        <v>0</v>
      </c>
    </row>
    <row r="165" spans="1:65" s="1" customFormat="1" ht="25.5" customHeight="1">
      <c r="A165" s="225"/>
      <c r="B165" s="226"/>
      <c r="C165" s="291" t="s">
        <v>253</v>
      </c>
      <c r="D165" s="291" t="s">
        <v>152</v>
      </c>
      <c r="E165" s="292" t="s">
        <v>254</v>
      </c>
      <c r="F165" s="293" t="s">
        <v>255</v>
      </c>
      <c r="G165" s="294" t="s">
        <v>177</v>
      </c>
      <c r="H165" s="295">
        <v>10.378</v>
      </c>
      <c r="I165" s="296"/>
      <c r="J165" s="297">
        <f>ROUND(I165*H165,2)</f>
        <v>0</v>
      </c>
      <c r="K165" s="293"/>
      <c r="L165" s="37"/>
      <c r="M165" s="109" t="s">
        <v>19</v>
      </c>
      <c r="N165" s="110" t="s">
        <v>37</v>
      </c>
      <c r="O165" s="111">
        <v>0.61599999999999999</v>
      </c>
      <c r="P165" s="111">
        <f>O165*H165</f>
        <v>6.3928479999999999</v>
      </c>
      <c r="Q165" s="111">
        <v>0</v>
      </c>
      <c r="R165" s="111">
        <f>Q165*H165</f>
        <v>0</v>
      </c>
      <c r="S165" s="111">
        <v>8.7999999999999995E-2</v>
      </c>
      <c r="T165" s="112">
        <f>S165*H165</f>
        <v>0.91326399999999996</v>
      </c>
      <c r="AR165" s="24" t="s">
        <v>155</v>
      </c>
      <c r="AT165" s="24" t="s">
        <v>152</v>
      </c>
      <c r="AU165" s="24" t="s">
        <v>75</v>
      </c>
      <c r="AY165" s="24" t="s">
        <v>150</v>
      </c>
      <c r="BE165" s="113">
        <f>IF(N165="základní",J165,0)</f>
        <v>0</v>
      </c>
      <c r="BF165" s="113">
        <f>IF(N165="snížená",J165,0)</f>
        <v>0</v>
      </c>
      <c r="BG165" s="113">
        <f>IF(N165="zákl. přenesená",J165,0)</f>
        <v>0</v>
      </c>
      <c r="BH165" s="113">
        <f>IF(N165="sníž. přenesená",J165,0)</f>
        <v>0</v>
      </c>
      <c r="BI165" s="113">
        <f>IF(N165="nulová",J165,0)</f>
        <v>0</v>
      </c>
      <c r="BJ165" s="24" t="s">
        <v>73</v>
      </c>
      <c r="BK165" s="113">
        <f>ROUND(I165*H165,2)</f>
        <v>0</v>
      </c>
      <c r="BL165" s="24" t="s">
        <v>155</v>
      </c>
      <c r="BM165" s="24" t="s">
        <v>256</v>
      </c>
    </row>
    <row r="166" spans="1:65" s="12" customFormat="1">
      <c r="A166" s="298"/>
      <c r="B166" s="299"/>
      <c r="C166" s="298"/>
      <c r="D166" s="300" t="s">
        <v>156</v>
      </c>
      <c r="E166" s="301" t="s">
        <v>19</v>
      </c>
      <c r="F166" s="302" t="s">
        <v>252</v>
      </c>
      <c r="G166" s="298"/>
      <c r="H166" s="301" t="s">
        <v>19</v>
      </c>
      <c r="I166" s="298"/>
      <c r="J166" s="298"/>
      <c r="K166" s="298"/>
      <c r="L166" s="114"/>
      <c r="M166" s="116"/>
      <c r="T166" s="117"/>
      <c r="AT166" s="115" t="s">
        <v>156</v>
      </c>
      <c r="AU166" s="115" t="s">
        <v>75</v>
      </c>
      <c r="AV166" s="12" t="s">
        <v>73</v>
      </c>
      <c r="AW166" s="12" t="s">
        <v>29</v>
      </c>
      <c r="AX166" s="12" t="s">
        <v>66</v>
      </c>
      <c r="AY166" s="115" t="s">
        <v>150</v>
      </c>
    </row>
    <row r="167" spans="1:65" s="13" customFormat="1">
      <c r="A167" s="303"/>
      <c r="B167" s="304"/>
      <c r="C167" s="303"/>
      <c r="D167" s="300" t="s">
        <v>156</v>
      </c>
      <c r="E167" s="305" t="s">
        <v>19</v>
      </c>
      <c r="F167" s="306" t="s">
        <v>257</v>
      </c>
      <c r="G167" s="303"/>
      <c r="H167" s="307">
        <v>1.0640000000000001</v>
      </c>
      <c r="I167" s="303"/>
      <c r="J167" s="303"/>
      <c r="K167" s="303"/>
      <c r="L167" s="118"/>
      <c r="M167" s="120"/>
      <c r="T167" s="121"/>
      <c r="AT167" s="119" t="s">
        <v>156</v>
      </c>
      <c r="AU167" s="119" t="s">
        <v>75</v>
      </c>
      <c r="AV167" s="13" t="s">
        <v>75</v>
      </c>
      <c r="AW167" s="13" t="s">
        <v>29</v>
      </c>
      <c r="AX167" s="13" t="s">
        <v>66</v>
      </c>
      <c r="AY167" s="119" t="s">
        <v>150</v>
      </c>
    </row>
    <row r="168" spans="1:65" s="15" customFormat="1">
      <c r="A168" s="313"/>
      <c r="B168" s="314"/>
      <c r="C168" s="313"/>
      <c r="D168" s="300" t="s">
        <v>156</v>
      </c>
      <c r="E168" s="315" t="s">
        <v>19</v>
      </c>
      <c r="F168" s="316" t="s">
        <v>170</v>
      </c>
      <c r="G168" s="313"/>
      <c r="H168" s="317">
        <v>1.0640000000000001</v>
      </c>
      <c r="I168" s="313"/>
      <c r="J168" s="313"/>
      <c r="K168" s="313"/>
      <c r="L168" s="126"/>
      <c r="M168" s="128"/>
      <c r="T168" s="129"/>
      <c r="AT168" s="127" t="s">
        <v>156</v>
      </c>
      <c r="AU168" s="127" t="s">
        <v>75</v>
      </c>
      <c r="AV168" s="15" t="s">
        <v>157</v>
      </c>
      <c r="AW168" s="15" t="s">
        <v>29</v>
      </c>
      <c r="AX168" s="15" t="s">
        <v>66</v>
      </c>
      <c r="AY168" s="127" t="s">
        <v>150</v>
      </c>
    </row>
    <row r="169" spans="1:65" s="12" customFormat="1">
      <c r="A169" s="298"/>
      <c r="B169" s="299"/>
      <c r="C169" s="298"/>
      <c r="D169" s="300" t="s">
        <v>156</v>
      </c>
      <c r="E169" s="301" t="s">
        <v>19</v>
      </c>
      <c r="F169" s="302" t="s">
        <v>173</v>
      </c>
      <c r="G169" s="298"/>
      <c r="H169" s="301" t="s">
        <v>19</v>
      </c>
      <c r="I169" s="298"/>
      <c r="J169" s="298"/>
      <c r="K169" s="298"/>
      <c r="L169" s="114"/>
      <c r="M169" s="116"/>
      <c r="T169" s="117"/>
      <c r="AT169" s="115" t="s">
        <v>156</v>
      </c>
      <c r="AU169" s="115" t="s">
        <v>75</v>
      </c>
      <c r="AV169" s="12" t="s">
        <v>73</v>
      </c>
      <c r="AW169" s="12" t="s">
        <v>29</v>
      </c>
      <c r="AX169" s="12" t="s">
        <v>66</v>
      </c>
      <c r="AY169" s="115" t="s">
        <v>150</v>
      </c>
    </row>
    <row r="170" spans="1:65" s="13" customFormat="1">
      <c r="A170" s="303"/>
      <c r="B170" s="304"/>
      <c r="C170" s="303"/>
      <c r="D170" s="300" t="s">
        <v>156</v>
      </c>
      <c r="E170" s="305" t="s">
        <v>19</v>
      </c>
      <c r="F170" s="306" t="s">
        <v>258</v>
      </c>
      <c r="G170" s="303"/>
      <c r="H170" s="307">
        <v>5.67</v>
      </c>
      <c r="I170" s="303"/>
      <c r="J170" s="303"/>
      <c r="K170" s="303"/>
      <c r="L170" s="118"/>
      <c r="M170" s="120"/>
      <c r="T170" s="121"/>
      <c r="AT170" s="119" t="s">
        <v>156</v>
      </c>
      <c r="AU170" s="119" t="s">
        <v>75</v>
      </c>
      <c r="AV170" s="13" t="s">
        <v>75</v>
      </c>
      <c r="AW170" s="13" t="s">
        <v>29</v>
      </c>
      <c r="AX170" s="13" t="s">
        <v>66</v>
      </c>
      <c r="AY170" s="119" t="s">
        <v>150</v>
      </c>
    </row>
    <row r="171" spans="1:65" s="13" customFormat="1">
      <c r="A171" s="303"/>
      <c r="B171" s="304"/>
      <c r="C171" s="303"/>
      <c r="D171" s="300" t="s">
        <v>156</v>
      </c>
      <c r="E171" s="305" t="s">
        <v>19</v>
      </c>
      <c r="F171" s="306" t="s">
        <v>259</v>
      </c>
      <c r="G171" s="303"/>
      <c r="H171" s="307">
        <v>2.4359999999999999</v>
      </c>
      <c r="I171" s="303"/>
      <c r="J171" s="303"/>
      <c r="K171" s="303"/>
      <c r="L171" s="118"/>
      <c r="M171" s="120"/>
      <c r="T171" s="121"/>
      <c r="AT171" s="119" t="s">
        <v>156</v>
      </c>
      <c r="AU171" s="119" t="s">
        <v>75</v>
      </c>
      <c r="AV171" s="13" t="s">
        <v>75</v>
      </c>
      <c r="AW171" s="13" t="s">
        <v>29</v>
      </c>
      <c r="AX171" s="13" t="s">
        <v>66</v>
      </c>
      <c r="AY171" s="119" t="s">
        <v>150</v>
      </c>
    </row>
    <row r="172" spans="1:65" s="15" customFormat="1">
      <c r="A172" s="313"/>
      <c r="B172" s="314"/>
      <c r="C172" s="313"/>
      <c r="D172" s="300" t="s">
        <v>156</v>
      </c>
      <c r="E172" s="315" t="s">
        <v>19</v>
      </c>
      <c r="F172" s="316" t="s">
        <v>170</v>
      </c>
      <c r="G172" s="313"/>
      <c r="H172" s="317">
        <v>8.1059999999999999</v>
      </c>
      <c r="I172" s="313"/>
      <c r="J172" s="313"/>
      <c r="K172" s="313"/>
      <c r="L172" s="126"/>
      <c r="M172" s="128"/>
      <c r="T172" s="129"/>
      <c r="AT172" s="127" t="s">
        <v>156</v>
      </c>
      <c r="AU172" s="127" t="s">
        <v>75</v>
      </c>
      <c r="AV172" s="15" t="s">
        <v>157</v>
      </c>
      <c r="AW172" s="15" t="s">
        <v>29</v>
      </c>
      <c r="AX172" s="15" t="s">
        <v>66</v>
      </c>
      <c r="AY172" s="127" t="s">
        <v>150</v>
      </c>
    </row>
    <row r="173" spans="1:65" s="12" customFormat="1">
      <c r="A173" s="298"/>
      <c r="B173" s="299"/>
      <c r="C173" s="298"/>
      <c r="D173" s="300" t="s">
        <v>156</v>
      </c>
      <c r="E173" s="301" t="s">
        <v>19</v>
      </c>
      <c r="F173" s="302" t="s">
        <v>189</v>
      </c>
      <c r="G173" s="298"/>
      <c r="H173" s="301" t="s">
        <v>19</v>
      </c>
      <c r="I173" s="298"/>
      <c r="J173" s="298"/>
      <c r="K173" s="298"/>
      <c r="L173" s="114"/>
      <c r="M173" s="116"/>
      <c r="T173" s="117"/>
      <c r="AT173" s="115" t="s">
        <v>156</v>
      </c>
      <c r="AU173" s="115" t="s">
        <v>75</v>
      </c>
      <c r="AV173" s="12" t="s">
        <v>73</v>
      </c>
      <c r="AW173" s="12" t="s">
        <v>29</v>
      </c>
      <c r="AX173" s="12" t="s">
        <v>66</v>
      </c>
      <c r="AY173" s="115" t="s">
        <v>150</v>
      </c>
    </row>
    <row r="174" spans="1:65" s="13" customFormat="1">
      <c r="A174" s="303"/>
      <c r="B174" s="304"/>
      <c r="C174" s="303"/>
      <c r="D174" s="300" t="s">
        <v>156</v>
      </c>
      <c r="E174" s="305" t="s">
        <v>19</v>
      </c>
      <c r="F174" s="306" t="s">
        <v>260</v>
      </c>
      <c r="G174" s="303"/>
      <c r="H174" s="307">
        <v>1.208</v>
      </c>
      <c r="I174" s="303"/>
      <c r="J174" s="303"/>
      <c r="K174" s="303"/>
      <c r="L174" s="118"/>
      <c r="M174" s="120"/>
      <c r="T174" s="121"/>
      <c r="AT174" s="119" t="s">
        <v>156</v>
      </c>
      <c r="AU174" s="119" t="s">
        <v>75</v>
      </c>
      <c r="AV174" s="13" t="s">
        <v>75</v>
      </c>
      <c r="AW174" s="13" t="s">
        <v>29</v>
      </c>
      <c r="AX174" s="13" t="s">
        <v>66</v>
      </c>
      <c r="AY174" s="119" t="s">
        <v>150</v>
      </c>
    </row>
    <row r="175" spans="1:65" s="15" customFormat="1">
      <c r="A175" s="313"/>
      <c r="B175" s="314"/>
      <c r="C175" s="313"/>
      <c r="D175" s="300" t="s">
        <v>156</v>
      </c>
      <c r="E175" s="315" t="s">
        <v>19</v>
      </c>
      <c r="F175" s="316" t="s">
        <v>170</v>
      </c>
      <c r="G175" s="313"/>
      <c r="H175" s="317">
        <v>1.208</v>
      </c>
      <c r="I175" s="313"/>
      <c r="J175" s="313"/>
      <c r="K175" s="313"/>
      <c r="L175" s="126"/>
      <c r="M175" s="128"/>
      <c r="T175" s="129"/>
      <c r="AT175" s="127" t="s">
        <v>156</v>
      </c>
      <c r="AU175" s="127" t="s">
        <v>75</v>
      </c>
      <c r="AV175" s="15" t="s">
        <v>157</v>
      </c>
      <c r="AW175" s="15" t="s">
        <v>29</v>
      </c>
      <c r="AX175" s="15" t="s">
        <v>66</v>
      </c>
      <c r="AY175" s="127" t="s">
        <v>150</v>
      </c>
    </row>
    <row r="176" spans="1:65" s="14" customFormat="1">
      <c r="A176" s="308"/>
      <c r="B176" s="309"/>
      <c r="C176" s="308"/>
      <c r="D176" s="300" t="s">
        <v>156</v>
      </c>
      <c r="E176" s="310" t="s">
        <v>19</v>
      </c>
      <c r="F176" s="311" t="s">
        <v>158</v>
      </c>
      <c r="G176" s="308"/>
      <c r="H176" s="312">
        <v>10.378</v>
      </c>
      <c r="I176" s="308"/>
      <c r="J176" s="308"/>
      <c r="K176" s="308"/>
      <c r="L176" s="122"/>
      <c r="M176" s="124"/>
      <c r="T176" s="125"/>
      <c r="AT176" s="123" t="s">
        <v>156</v>
      </c>
      <c r="AU176" s="123" t="s">
        <v>75</v>
      </c>
      <c r="AV176" s="14" t="s">
        <v>155</v>
      </c>
      <c r="AW176" s="14" t="s">
        <v>29</v>
      </c>
      <c r="AX176" s="14" t="s">
        <v>73</v>
      </c>
      <c r="AY176" s="123" t="s">
        <v>150</v>
      </c>
    </row>
    <row r="177" spans="1:65" s="1" customFormat="1" ht="16.5" customHeight="1">
      <c r="A177" s="225"/>
      <c r="B177" s="226"/>
      <c r="C177" s="291" t="s">
        <v>262</v>
      </c>
      <c r="D177" s="291" t="s">
        <v>152</v>
      </c>
      <c r="E177" s="292" t="s">
        <v>263</v>
      </c>
      <c r="F177" s="293" t="s">
        <v>264</v>
      </c>
      <c r="G177" s="294" t="s">
        <v>177</v>
      </c>
      <c r="H177" s="295">
        <v>41.968000000000004</v>
      </c>
      <c r="I177" s="296"/>
      <c r="J177" s="297">
        <f>ROUND(I177*H177,2)</f>
        <v>0</v>
      </c>
      <c r="K177" s="293"/>
      <c r="L177" s="37"/>
      <c r="M177" s="109" t="s">
        <v>19</v>
      </c>
      <c r="N177" s="110" t="s">
        <v>37</v>
      </c>
      <c r="O177" s="111">
        <v>0.17399999999999999</v>
      </c>
      <c r="P177" s="111">
        <f>O177*H177</f>
        <v>7.3024320000000005</v>
      </c>
      <c r="Q177" s="111">
        <v>0</v>
      </c>
      <c r="R177" s="111">
        <f>Q177*H177</f>
        <v>0</v>
      </c>
      <c r="S177" s="111">
        <v>0.03</v>
      </c>
      <c r="T177" s="112">
        <f>S177*H177</f>
        <v>1.2590400000000002</v>
      </c>
      <c r="AR177" s="24" t="s">
        <v>155</v>
      </c>
      <c r="AT177" s="24" t="s">
        <v>152</v>
      </c>
      <c r="AU177" s="24" t="s">
        <v>75</v>
      </c>
      <c r="AY177" s="24" t="s">
        <v>150</v>
      </c>
      <c r="BE177" s="113">
        <f>IF(N177="základní",J177,0)</f>
        <v>0</v>
      </c>
      <c r="BF177" s="113">
        <f>IF(N177="snížená",J177,0)</f>
        <v>0</v>
      </c>
      <c r="BG177" s="113">
        <f>IF(N177="zákl. přenesená",J177,0)</f>
        <v>0</v>
      </c>
      <c r="BH177" s="113">
        <f>IF(N177="sníž. přenesená",J177,0)</f>
        <v>0</v>
      </c>
      <c r="BI177" s="113">
        <f>IF(N177="nulová",J177,0)</f>
        <v>0</v>
      </c>
      <c r="BJ177" s="24" t="s">
        <v>73</v>
      </c>
      <c r="BK177" s="113">
        <f>ROUND(I177*H177,2)</f>
        <v>0</v>
      </c>
      <c r="BL177" s="24" t="s">
        <v>155</v>
      </c>
      <c r="BM177" s="24" t="s">
        <v>265</v>
      </c>
    </row>
    <row r="178" spans="1:65" s="12" customFormat="1">
      <c r="A178" s="298"/>
      <c r="B178" s="299"/>
      <c r="C178" s="298"/>
      <c r="D178" s="300" t="s">
        <v>156</v>
      </c>
      <c r="E178" s="301" t="s">
        <v>19</v>
      </c>
      <c r="F178" s="302" t="s">
        <v>179</v>
      </c>
      <c r="G178" s="298"/>
      <c r="H178" s="301" t="s">
        <v>19</v>
      </c>
      <c r="I178" s="298"/>
      <c r="J178" s="298"/>
      <c r="K178" s="298"/>
      <c r="L178" s="114"/>
      <c r="M178" s="116"/>
      <c r="T178" s="117"/>
      <c r="AT178" s="115" t="s">
        <v>156</v>
      </c>
      <c r="AU178" s="115" t="s">
        <v>75</v>
      </c>
      <c r="AV178" s="12" t="s">
        <v>73</v>
      </c>
      <c r="AW178" s="12" t="s">
        <v>29</v>
      </c>
      <c r="AX178" s="12" t="s">
        <v>66</v>
      </c>
      <c r="AY178" s="115" t="s">
        <v>150</v>
      </c>
    </row>
    <row r="179" spans="1:65" s="13" customFormat="1">
      <c r="A179" s="303"/>
      <c r="B179" s="304"/>
      <c r="C179" s="303"/>
      <c r="D179" s="300" t="s">
        <v>156</v>
      </c>
      <c r="E179" s="305" t="s">
        <v>19</v>
      </c>
      <c r="F179" s="306" t="s">
        <v>180</v>
      </c>
      <c r="G179" s="303"/>
      <c r="H179" s="307">
        <v>15.135999999999999</v>
      </c>
      <c r="I179" s="303"/>
      <c r="J179" s="303"/>
      <c r="K179" s="303"/>
      <c r="L179" s="118"/>
      <c r="M179" s="120"/>
      <c r="T179" s="121"/>
      <c r="AT179" s="119" t="s">
        <v>156</v>
      </c>
      <c r="AU179" s="119" t="s">
        <v>75</v>
      </c>
      <c r="AV179" s="13" t="s">
        <v>75</v>
      </c>
      <c r="AW179" s="13" t="s">
        <v>29</v>
      </c>
      <c r="AX179" s="13" t="s">
        <v>66</v>
      </c>
      <c r="AY179" s="119" t="s">
        <v>150</v>
      </c>
    </row>
    <row r="180" spans="1:65" s="13" customFormat="1">
      <c r="A180" s="303"/>
      <c r="B180" s="304"/>
      <c r="C180" s="303"/>
      <c r="D180" s="300" t="s">
        <v>156</v>
      </c>
      <c r="E180" s="305" t="s">
        <v>19</v>
      </c>
      <c r="F180" s="306" t="s">
        <v>181</v>
      </c>
      <c r="G180" s="303"/>
      <c r="H180" s="307">
        <v>26.832000000000001</v>
      </c>
      <c r="I180" s="303"/>
      <c r="J180" s="303"/>
      <c r="K180" s="303"/>
      <c r="L180" s="118"/>
      <c r="M180" s="120"/>
      <c r="T180" s="121"/>
      <c r="AT180" s="119" t="s">
        <v>156</v>
      </c>
      <c r="AU180" s="119" t="s">
        <v>75</v>
      </c>
      <c r="AV180" s="13" t="s">
        <v>75</v>
      </c>
      <c r="AW180" s="13" t="s">
        <v>29</v>
      </c>
      <c r="AX180" s="13" t="s">
        <v>66</v>
      </c>
      <c r="AY180" s="119" t="s">
        <v>150</v>
      </c>
    </row>
    <row r="181" spans="1:65" s="14" customFormat="1">
      <c r="A181" s="308"/>
      <c r="B181" s="309"/>
      <c r="C181" s="308"/>
      <c r="D181" s="300" t="s">
        <v>156</v>
      </c>
      <c r="E181" s="310" t="s">
        <v>19</v>
      </c>
      <c r="F181" s="311" t="s">
        <v>158</v>
      </c>
      <c r="G181" s="308"/>
      <c r="H181" s="312">
        <v>41.968000000000004</v>
      </c>
      <c r="I181" s="308"/>
      <c r="J181" s="308"/>
      <c r="K181" s="308"/>
      <c r="L181" s="122"/>
      <c r="M181" s="124"/>
      <c r="T181" s="125"/>
      <c r="AT181" s="123" t="s">
        <v>156</v>
      </c>
      <c r="AU181" s="123" t="s">
        <v>75</v>
      </c>
      <c r="AV181" s="14" t="s">
        <v>155</v>
      </c>
      <c r="AW181" s="14" t="s">
        <v>29</v>
      </c>
      <c r="AX181" s="14" t="s">
        <v>73</v>
      </c>
      <c r="AY181" s="123" t="s">
        <v>150</v>
      </c>
    </row>
    <row r="182" spans="1:65" s="1" customFormat="1" ht="16.5" customHeight="1">
      <c r="A182" s="225"/>
      <c r="B182" s="226"/>
      <c r="C182" s="291" t="s">
        <v>267</v>
      </c>
      <c r="D182" s="291" t="s">
        <v>152</v>
      </c>
      <c r="E182" s="292" t="s">
        <v>268</v>
      </c>
      <c r="F182" s="293" t="s">
        <v>269</v>
      </c>
      <c r="G182" s="294" t="s">
        <v>199</v>
      </c>
      <c r="H182" s="295">
        <v>1</v>
      </c>
      <c r="I182" s="296"/>
      <c r="J182" s="297">
        <f>ROUND(I182*H182,2)</f>
        <v>0</v>
      </c>
      <c r="K182" s="293" t="s">
        <v>19</v>
      </c>
      <c r="L182" s="37"/>
      <c r="M182" s="109" t="s">
        <v>19</v>
      </c>
      <c r="N182" s="110" t="s">
        <v>37</v>
      </c>
      <c r="O182" s="111">
        <v>0</v>
      </c>
      <c r="P182" s="111">
        <f>O182*H182</f>
        <v>0</v>
      </c>
      <c r="Q182" s="111">
        <v>0</v>
      </c>
      <c r="R182" s="111">
        <f>Q182*H182</f>
        <v>0</v>
      </c>
      <c r="S182" s="111">
        <v>0.5</v>
      </c>
      <c r="T182" s="112">
        <f>S182*H182</f>
        <v>0.5</v>
      </c>
      <c r="AR182" s="24" t="s">
        <v>155</v>
      </c>
      <c r="AT182" s="24" t="s">
        <v>152</v>
      </c>
      <c r="AU182" s="24" t="s">
        <v>75</v>
      </c>
      <c r="AY182" s="24" t="s">
        <v>150</v>
      </c>
      <c r="BE182" s="113">
        <f>IF(N182="základní",J182,0)</f>
        <v>0</v>
      </c>
      <c r="BF182" s="113">
        <f>IF(N182="snížená",J182,0)</f>
        <v>0</v>
      </c>
      <c r="BG182" s="113">
        <f>IF(N182="zákl. přenesená",J182,0)</f>
        <v>0</v>
      </c>
      <c r="BH182" s="113">
        <f>IF(N182="sníž. přenesená",J182,0)</f>
        <v>0</v>
      </c>
      <c r="BI182" s="113">
        <f>IF(N182="nulová",J182,0)</f>
        <v>0</v>
      </c>
      <c r="BJ182" s="24" t="s">
        <v>73</v>
      </c>
      <c r="BK182" s="113">
        <f>ROUND(I182*H182,2)</f>
        <v>0</v>
      </c>
      <c r="BL182" s="24" t="s">
        <v>155</v>
      </c>
      <c r="BM182" s="24" t="s">
        <v>270</v>
      </c>
    </row>
    <row r="183" spans="1:65" s="12" customFormat="1">
      <c r="A183" s="298"/>
      <c r="B183" s="299"/>
      <c r="C183" s="298"/>
      <c r="D183" s="300" t="s">
        <v>156</v>
      </c>
      <c r="E183" s="301" t="s">
        <v>19</v>
      </c>
      <c r="F183" s="302" t="s">
        <v>271</v>
      </c>
      <c r="G183" s="298"/>
      <c r="H183" s="301" t="s">
        <v>19</v>
      </c>
      <c r="I183" s="298"/>
      <c r="J183" s="298"/>
      <c r="K183" s="298"/>
      <c r="L183" s="114"/>
      <c r="M183" s="116"/>
      <c r="T183" s="117"/>
      <c r="AT183" s="115" t="s">
        <v>156</v>
      </c>
      <c r="AU183" s="115" t="s">
        <v>75</v>
      </c>
      <c r="AV183" s="12" t="s">
        <v>73</v>
      </c>
      <c r="AW183" s="12" t="s">
        <v>29</v>
      </c>
      <c r="AX183" s="12" t="s">
        <v>66</v>
      </c>
      <c r="AY183" s="115" t="s">
        <v>150</v>
      </c>
    </row>
    <row r="184" spans="1:65" s="12" customFormat="1">
      <c r="A184" s="298"/>
      <c r="B184" s="299"/>
      <c r="C184" s="298"/>
      <c r="D184" s="300" t="s">
        <v>156</v>
      </c>
      <c r="E184" s="301" t="s">
        <v>19</v>
      </c>
      <c r="F184" s="302" t="s">
        <v>272</v>
      </c>
      <c r="G184" s="298"/>
      <c r="H184" s="301" t="s">
        <v>19</v>
      </c>
      <c r="I184" s="298"/>
      <c r="J184" s="298"/>
      <c r="K184" s="298"/>
      <c r="L184" s="114"/>
      <c r="M184" s="116"/>
      <c r="T184" s="117"/>
      <c r="AT184" s="115" t="s">
        <v>156</v>
      </c>
      <c r="AU184" s="115" t="s">
        <v>75</v>
      </c>
      <c r="AV184" s="12" t="s">
        <v>73</v>
      </c>
      <c r="AW184" s="12" t="s">
        <v>29</v>
      </c>
      <c r="AX184" s="12" t="s">
        <v>66</v>
      </c>
      <c r="AY184" s="115" t="s">
        <v>150</v>
      </c>
    </row>
    <row r="185" spans="1:65" s="12" customFormat="1">
      <c r="A185" s="298"/>
      <c r="B185" s="299"/>
      <c r="C185" s="298"/>
      <c r="D185" s="300" t="s">
        <v>156</v>
      </c>
      <c r="E185" s="301" t="s">
        <v>19</v>
      </c>
      <c r="F185" s="302" t="s">
        <v>195</v>
      </c>
      <c r="G185" s="298"/>
      <c r="H185" s="301" t="s">
        <v>19</v>
      </c>
      <c r="I185" s="298"/>
      <c r="J185" s="298"/>
      <c r="K185" s="298"/>
      <c r="L185" s="114"/>
      <c r="M185" s="116"/>
      <c r="T185" s="117"/>
      <c r="AT185" s="115" t="s">
        <v>156</v>
      </c>
      <c r="AU185" s="115" t="s">
        <v>75</v>
      </c>
      <c r="AV185" s="12" t="s">
        <v>73</v>
      </c>
      <c r="AW185" s="12" t="s">
        <v>29</v>
      </c>
      <c r="AX185" s="12" t="s">
        <v>66</v>
      </c>
      <c r="AY185" s="115" t="s">
        <v>150</v>
      </c>
    </row>
    <row r="186" spans="1:65" s="12" customFormat="1">
      <c r="A186" s="298"/>
      <c r="B186" s="299"/>
      <c r="C186" s="298"/>
      <c r="D186" s="300" t="s">
        <v>156</v>
      </c>
      <c r="E186" s="301" t="s">
        <v>19</v>
      </c>
      <c r="F186" s="302" t="s">
        <v>196</v>
      </c>
      <c r="G186" s="298"/>
      <c r="H186" s="301" t="s">
        <v>19</v>
      </c>
      <c r="I186" s="298"/>
      <c r="J186" s="298"/>
      <c r="K186" s="298"/>
      <c r="L186" s="114"/>
      <c r="M186" s="116"/>
      <c r="T186" s="117"/>
      <c r="AT186" s="115" t="s">
        <v>156</v>
      </c>
      <c r="AU186" s="115" t="s">
        <v>75</v>
      </c>
      <c r="AV186" s="12" t="s">
        <v>73</v>
      </c>
      <c r="AW186" s="12" t="s">
        <v>29</v>
      </c>
      <c r="AX186" s="12" t="s">
        <v>66</v>
      </c>
      <c r="AY186" s="115" t="s">
        <v>150</v>
      </c>
    </row>
    <row r="187" spans="1:65" s="12" customFormat="1">
      <c r="A187" s="298"/>
      <c r="B187" s="299"/>
      <c r="C187" s="298"/>
      <c r="D187" s="300" t="s">
        <v>156</v>
      </c>
      <c r="E187" s="301" t="s">
        <v>19</v>
      </c>
      <c r="F187" s="302" t="s">
        <v>197</v>
      </c>
      <c r="G187" s="298"/>
      <c r="H187" s="301" t="s">
        <v>19</v>
      </c>
      <c r="I187" s="298"/>
      <c r="J187" s="298"/>
      <c r="K187" s="298"/>
      <c r="L187" s="114"/>
      <c r="M187" s="116"/>
      <c r="T187" s="117"/>
      <c r="AT187" s="115" t="s">
        <v>156</v>
      </c>
      <c r="AU187" s="115" t="s">
        <v>75</v>
      </c>
      <c r="AV187" s="12" t="s">
        <v>73</v>
      </c>
      <c r="AW187" s="12" t="s">
        <v>29</v>
      </c>
      <c r="AX187" s="12" t="s">
        <v>66</v>
      </c>
      <c r="AY187" s="115" t="s">
        <v>150</v>
      </c>
    </row>
    <row r="188" spans="1:65" s="13" customFormat="1">
      <c r="A188" s="303"/>
      <c r="B188" s="304"/>
      <c r="C188" s="303"/>
      <c r="D188" s="300" t="s">
        <v>156</v>
      </c>
      <c r="E188" s="305" t="s">
        <v>19</v>
      </c>
      <c r="F188" s="306" t="s">
        <v>73</v>
      </c>
      <c r="G188" s="303"/>
      <c r="H188" s="307">
        <v>1</v>
      </c>
      <c r="I188" s="303"/>
      <c r="J188" s="303"/>
      <c r="K188" s="303"/>
      <c r="L188" s="118"/>
      <c r="M188" s="120"/>
      <c r="T188" s="121"/>
      <c r="AT188" s="119" t="s">
        <v>156</v>
      </c>
      <c r="AU188" s="119" t="s">
        <v>75</v>
      </c>
      <c r="AV188" s="13" t="s">
        <v>75</v>
      </c>
      <c r="AW188" s="13" t="s">
        <v>29</v>
      </c>
      <c r="AX188" s="13" t="s">
        <v>73</v>
      </c>
      <c r="AY188" s="119" t="s">
        <v>150</v>
      </c>
    </row>
    <row r="189" spans="1:65" s="11" customFormat="1" ht="29.85" customHeight="1">
      <c r="A189" s="278"/>
      <c r="B189" s="279"/>
      <c r="C189" s="278"/>
      <c r="D189" s="280" t="s">
        <v>65</v>
      </c>
      <c r="E189" s="283" t="s">
        <v>261</v>
      </c>
      <c r="F189" s="283" t="s">
        <v>273</v>
      </c>
      <c r="G189" s="278"/>
      <c r="H189" s="278"/>
      <c r="I189" s="278"/>
      <c r="J189" s="284">
        <f>BK189</f>
        <v>0</v>
      </c>
      <c r="K189" s="278"/>
      <c r="L189" s="102"/>
      <c r="M189" s="104"/>
      <c r="P189" s="105">
        <f>P190</f>
        <v>69.092625999999996</v>
      </c>
      <c r="R189" s="105">
        <f>R190</f>
        <v>0</v>
      </c>
      <c r="T189" s="106">
        <f>T190</f>
        <v>0</v>
      </c>
      <c r="AR189" s="103" t="s">
        <v>73</v>
      </c>
      <c r="AT189" s="107" t="s">
        <v>65</v>
      </c>
      <c r="AU189" s="107" t="s">
        <v>73</v>
      </c>
      <c r="AY189" s="103" t="s">
        <v>150</v>
      </c>
      <c r="BK189" s="108">
        <f>BK190</f>
        <v>0</v>
      </c>
    </row>
    <row r="190" spans="1:65" s="1" customFormat="1" ht="38.25" customHeight="1">
      <c r="A190" s="225"/>
      <c r="B190" s="226"/>
      <c r="C190" s="291" t="s">
        <v>274</v>
      </c>
      <c r="D190" s="291" t="s">
        <v>152</v>
      </c>
      <c r="E190" s="292" t="s">
        <v>275</v>
      </c>
      <c r="F190" s="293" t="s">
        <v>276</v>
      </c>
      <c r="G190" s="294" t="s">
        <v>162</v>
      </c>
      <c r="H190" s="295">
        <v>27.626000000000001</v>
      </c>
      <c r="I190" s="296"/>
      <c r="J190" s="297">
        <f>ROUND(I190*H190,2)</f>
        <v>0</v>
      </c>
      <c r="K190" s="293"/>
      <c r="L190" s="37"/>
      <c r="M190" s="109" t="s">
        <v>19</v>
      </c>
      <c r="N190" s="110" t="s">
        <v>37</v>
      </c>
      <c r="O190" s="111">
        <v>2.5009999999999999</v>
      </c>
      <c r="P190" s="111">
        <f>O190*H190</f>
        <v>69.092625999999996</v>
      </c>
      <c r="Q190" s="111">
        <v>0</v>
      </c>
      <c r="R190" s="111">
        <f>Q190*H190</f>
        <v>0</v>
      </c>
      <c r="S190" s="111">
        <v>0</v>
      </c>
      <c r="T190" s="112">
        <f>S190*H190</f>
        <v>0</v>
      </c>
      <c r="AR190" s="24" t="s">
        <v>155</v>
      </c>
      <c r="AT190" s="24" t="s">
        <v>152</v>
      </c>
      <c r="AU190" s="24" t="s">
        <v>75</v>
      </c>
      <c r="AY190" s="24" t="s">
        <v>150</v>
      </c>
      <c r="BE190" s="113">
        <f>IF(N190="základní",J190,0)</f>
        <v>0</v>
      </c>
      <c r="BF190" s="113">
        <f>IF(N190="snížená",J190,0)</f>
        <v>0</v>
      </c>
      <c r="BG190" s="113">
        <f>IF(N190="zákl. přenesená",J190,0)</f>
        <v>0</v>
      </c>
      <c r="BH190" s="113">
        <f>IF(N190="sníž. přenesená",J190,0)</f>
        <v>0</v>
      </c>
      <c r="BI190" s="113">
        <f>IF(N190="nulová",J190,0)</f>
        <v>0</v>
      </c>
      <c r="BJ190" s="24" t="s">
        <v>73</v>
      </c>
      <c r="BK190" s="113">
        <f>ROUND(I190*H190,2)</f>
        <v>0</v>
      </c>
      <c r="BL190" s="24" t="s">
        <v>155</v>
      </c>
      <c r="BM190" s="24" t="s">
        <v>277</v>
      </c>
    </row>
    <row r="191" spans="1:65" s="11" customFormat="1" ht="37.35" customHeight="1">
      <c r="A191" s="278"/>
      <c r="B191" s="279"/>
      <c r="C191" s="278"/>
      <c r="D191" s="280" t="s">
        <v>65</v>
      </c>
      <c r="E191" s="281" t="s">
        <v>278</v>
      </c>
      <c r="F191" s="281" t="s">
        <v>279</v>
      </c>
      <c r="G191" s="278"/>
      <c r="H191" s="278"/>
      <c r="I191" s="278"/>
      <c r="J191" s="282">
        <f>BK191</f>
        <v>0</v>
      </c>
      <c r="K191" s="278"/>
      <c r="L191" s="102"/>
      <c r="M191" s="104"/>
      <c r="P191" s="105">
        <f>P192+P194+P269+P271+P419+P425+P427+P429+P431+P500+P502+P504+P547+P549+P551</f>
        <v>70.22120000000001</v>
      </c>
      <c r="R191" s="105">
        <f>R192+R194+R269+R271+R419+R425+R427+R429+R431+R500+R502+R504+R547+R549+R551</f>
        <v>1.0502761</v>
      </c>
      <c r="T191" s="106">
        <f>T192+T194+T269+T271+T419+T425+T427+T429+T431+T500+T502+T504+T547+T549+T551</f>
        <v>0</v>
      </c>
      <c r="AR191" s="103" t="s">
        <v>75</v>
      </c>
      <c r="AT191" s="107" t="s">
        <v>65</v>
      </c>
      <c r="AU191" s="107" t="s">
        <v>66</v>
      </c>
      <c r="AY191" s="103" t="s">
        <v>150</v>
      </c>
      <c r="BK191" s="108">
        <f>BK192+BK194+BK269+BK271+BK419+BK425+BK427+BK429+BK431+BK500+BK502+BK504+BK547+BK549+BK551</f>
        <v>0</v>
      </c>
    </row>
    <row r="192" spans="1:65" s="11" customFormat="1" ht="15" customHeight="1">
      <c r="A192" s="278"/>
      <c r="B192" s="279"/>
      <c r="C192" s="278"/>
      <c r="D192" s="280" t="s">
        <v>65</v>
      </c>
      <c r="E192" s="283" t="s">
        <v>280</v>
      </c>
      <c r="F192" s="283" t="s">
        <v>281</v>
      </c>
      <c r="G192" s="278"/>
      <c r="H192" s="278"/>
      <c r="I192" s="278"/>
      <c r="J192" s="284">
        <f>BK192</f>
        <v>0</v>
      </c>
      <c r="K192" s="278"/>
      <c r="L192" s="102"/>
      <c r="M192" s="104"/>
      <c r="P192" s="105">
        <f>SUM(P193:P193)</f>
        <v>0</v>
      </c>
      <c r="R192" s="105">
        <f>SUM(R193:R193)</f>
        <v>0</v>
      </c>
      <c r="T192" s="106">
        <f>SUM(T193:T193)</f>
        <v>0</v>
      </c>
      <c r="AR192" s="103" t="s">
        <v>75</v>
      </c>
      <c r="AT192" s="107" t="s">
        <v>65</v>
      </c>
      <c r="AU192" s="107" t="s">
        <v>73</v>
      </c>
      <c r="AY192" s="103" t="s">
        <v>150</v>
      </c>
      <c r="BK192" s="108">
        <f>SUM(BK193:BK193)</f>
        <v>0</v>
      </c>
    </row>
    <row r="193" spans="1:65" s="1" customFormat="1" ht="38.25" hidden="1" customHeight="1">
      <c r="A193" s="225"/>
      <c r="B193" s="226"/>
      <c r="C193" s="291" t="s">
        <v>284</v>
      </c>
      <c r="D193" s="291" t="s">
        <v>152</v>
      </c>
      <c r="E193" s="292" t="s">
        <v>285</v>
      </c>
      <c r="F193" s="293" t="s">
        <v>286</v>
      </c>
      <c r="G193" s="294" t="s">
        <v>287</v>
      </c>
      <c r="H193" s="295"/>
      <c r="I193" s="297"/>
      <c r="J193" s="297">
        <f>ROUND(I193*H193,2)</f>
        <v>0</v>
      </c>
      <c r="K193" s="293" t="s">
        <v>154</v>
      </c>
      <c r="L193" s="37"/>
      <c r="M193" s="109" t="s">
        <v>19</v>
      </c>
      <c r="N193" s="110" t="s">
        <v>37</v>
      </c>
      <c r="O193" s="111">
        <v>0</v>
      </c>
      <c r="P193" s="111">
        <f>O193*H193</f>
        <v>0</v>
      </c>
      <c r="Q193" s="111">
        <v>0</v>
      </c>
      <c r="R193" s="111">
        <f>Q193*H193</f>
        <v>0</v>
      </c>
      <c r="S193" s="111">
        <v>0</v>
      </c>
      <c r="T193" s="112">
        <f>S193*H193</f>
        <v>0</v>
      </c>
      <c r="AR193" s="24" t="s">
        <v>161</v>
      </c>
      <c r="AT193" s="24" t="s">
        <v>152</v>
      </c>
      <c r="AU193" s="24" t="s">
        <v>75</v>
      </c>
      <c r="AY193" s="24" t="s">
        <v>150</v>
      </c>
      <c r="BE193" s="113">
        <f>IF(N193="základní",J193,0)</f>
        <v>0</v>
      </c>
      <c r="BF193" s="113">
        <f>IF(N193="snížená",J193,0)</f>
        <v>0</v>
      </c>
      <c r="BG193" s="113">
        <f>IF(N193="zákl. přenesená",J193,0)</f>
        <v>0</v>
      </c>
      <c r="BH193" s="113">
        <f>IF(N193="sníž. přenesená",J193,0)</f>
        <v>0</v>
      </c>
      <c r="BI193" s="113">
        <f>IF(N193="nulová",J193,0)</f>
        <v>0</v>
      </c>
      <c r="BJ193" s="24" t="s">
        <v>73</v>
      </c>
      <c r="BK193" s="113">
        <f>ROUND(I193*H193,2)</f>
        <v>0</v>
      </c>
      <c r="BL193" s="24" t="s">
        <v>161</v>
      </c>
      <c r="BM193" s="24" t="s">
        <v>288</v>
      </c>
    </row>
    <row r="194" spans="1:65" s="11" customFormat="1" ht="29.85" customHeight="1">
      <c r="A194" s="278"/>
      <c r="B194" s="279"/>
      <c r="C194" s="278"/>
      <c r="D194" s="280" t="s">
        <v>65</v>
      </c>
      <c r="E194" s="283" t="s">
        <v>289</v>
      </c>
      <c r="F194" s="283" t="s">
        <v>290</v>
      </c>
      <c r="G194" s="278"/>
      <c r="H194" s="278"/>
      <c r="I194" s="278"/>
      <c r="J194" s="284">
        <f>BK194</f>
        <v>0</v>
      </c>
      <c r="K194" s="278"/>
      <c r="L194" s="102"/>
      <c r="M194" s="104"/>
      <c r="P194" s="105">
        <f>SUM(P195:P268)</f>
        <v>49.143000000000001</v>
      </c>
      <c r="R194" s="105">
        <f>SUM(R195:R268)</f>
        <v>0.63911803999999994</v>
      </c>
      <c r="T194" s="106">
        <f>SUM(T195:T268)</f>
        <v>0</v>
      </c>
      <c r="AR194" s="103" t="s">
        <v>75</v>
      </c>
      <c r="AT194" s="107" t="s">
        <v>65</v>
      </c>
      <c r="AU194" s="107" t="s">
        <v>73</v>
      </c>
      <c r="AY194" s="103" t="s">
        <v>150</v>
      </c>
      <c r="BK194" s="108">
        <f>SUM(BK195:BK268)</f>
        <v>0</v>
      </c>
    </row>
    <row r="195" spans="1:65" s="1" customFormat="1" ht="25.5" customHeight="1">
      <c r="A195" s="225"/>
      <c r="B195" s="226"/>
      <c r="C195" s="291" t="s">
        <v>291</v>
      </c>
      <c r="D195" s="291" t="s">
        <v>152</v>
      </c>
      <c r="E195" s="292" t="s">
        <v>292</v>
      </c>
      <c r="F195" s="293" t="s">
        <v>293</v>
      </c>
      <c r="G195" s="294" t="s">
        <v>177</v>
      </c>
      <c r="H195" s="295">
        <v>67.239999999999995</v>
      </c>
      <c r="I195" s="296"/>
      <c r="J195" s="297">
        <f>ROUND(I195*H195,2)</f>
        <v>0</v>
      </c>
      <c r="K195" s="293"/>
      <c r="L195" s="37"/>
      <c r="M195" s="109" t="s">
        <v>19</v>
      </c>
      <c r="N195" s="110" t="s">
        <v>37</v>
      </c>
      <c r="O195" s="111">
        <v>0.06</v>
      </c>
      <c r="P195" s="111">
        <f>O195*H195</f>
        <v>4.0343999999999998</v>
      </c>
      <c r="Q195" s="111">
        <v>0</v>
      </c>
      <c r="R195" s="111">
        <f>Q195*H195</f>
        <v>0</v>
      </c>
      <c r="S195" s="111">
        <v>0</v>
      </c>
      <c r="T195" s="112">
        <f>S195*H195</f>
        <v>0</v>
      </c>
      <c r="AR195" s="24" t="s">
        <v>161</v>
      </c>
      <c r="AT195" s="24" t="s">
        <v>152</v>
      </c>
      <c r="AU195" s="24" t="s">
        <v>75</v>
      </c>
      <c r="AY195" s="24" t="s">
        <v>150</v>
      </c>
      <c r="BE195" s="113">
        <f>IF(N195="základní",J195,0)</f>
        <v>0</v>
      </c>
      <c r="BF195" s="113">
        <f>IF(N195="snížená",J195,0)</f>
        <v>0</v>
      </c>
      <c r="BG195" s="113">
        <f>IF(N195="zákl. přenesená",J195,0)</f>
        <v>0</v>
      </c>
      <c r="BH195" s="113">
        <f>IF(N195="sníž. přenesená",J195,0)</f>
        <v>0</v>
      </c>
      <c r="BI195" s="113">
        <f>IF(N195="nulová",J195,0)</f>
        <v>0</v>
      </c>
      <c r="BJ195" s="24" t="s">
        <v>73</v>
      </c>
      <c r="BK195" s="113">
        <f>ROUND(I195*H195,2)</f>
        <v>0</v>
      </c>
      <c r="BL195" s="24" t="s">
        <v>161</v>
      </c>
      <c r="BM195" s="24" t="s">
        <v>294</v>
      </c>
    </row>
    <row r="196" spans="1:65" s="12" customFormat="1">
      <c r="A196" s="298"/>
      <c r="B196" s="299"/>
      <c r="C196" s="298"/>
      <c r="D196" s="300" t="s">
        <v>156</v>
      </c>
      <c r="E196" s="301" t="s">
        <v>19</v>
      </c>
      <c r="F196" s="302" t="s">
        <v>166</v>
      </c>
      <c r="G196" s="298"/>
      <c r="H196" s="301" t="s">
        <v>19</v>
      </c>
      <c r="I196" s="298"/>
      <c r="J196" s="298"/>
      <c r="K196" s="298"/>
      <c r="L196" s="114"/>
      <c r="M196" s="116"/>
      <c r="T196" s="117"/>
      <c r="AT196" s="115" t="s">
        <v>156</v>
      </c>
      <c r="AU196" s="115" t="s">
        <v>75</v>
      </c>
      <c r="AV196" s="12" t="s">
        <v>73</v>
      </c>
      <c r="AW196" s="12" t="s">
        <v>29</v>
      </c>
      <c r="AX196" s="12" t="s">
        <v>66</v>
      </c>
      <c r="AY196" s="115" t="s">
        <v>150</v>
      </c>
    </row>
    <row r="197" spans="1:65" s="12" customFormat="1">
      <c r="A197" s="298"/>
      <c r="B197" s="299"/>
      <c r="C197" s="298"/>
      <c r="D197" s="300" t="s">
        <v>156</v>
      </c>
      <c r="E197" s="301" t="s">
        <v>19</v>
      </c>
      <c r="F197" s="302" t="s">
        <v>167</v>
      </c>
      <c r="G197" s="298"/>
      <c r="H197" s="301" t="s">
        <v>19</v>
      </c>
      <c r="I197" s="298"/>
      <c r="J197" s="298"/>
      <c r="K197" s="298"/>
      <c r="L197" s="114"/>
      <c r="M197" s="116"/>
      <c r="T197" s="117"/>
      <c r="AT197" s="115" t="s">
        <v>156</v>
      </c>
      <c r="AU197" s="115" t="s">
        <v>75</v>
      </c>
      <c r="AV197" s="12" t="s">
        <v>73</v>
      </c>
      <c r="AW197" s="12" t="s">
        <v>29</v>
      </c>
      <c r="AX197" s="12" t="s">
        <v>66</v>
      </c>
      <c r="AY197" s="115" t="s">
        <v>150</v>
      </c>
    </row>
    <row r="198" spans="1:65" s="13" customFormat="1">
      <c r="A198" s="303"/>
      <c r="B198" s="304"/>
      <c r="C198" s="303"/>
      <c r="D198" s="300" t="s">
        <v>156</v>
      </c>
      <c r="E198" s="305" t="s">
        <v>19</v>
      </c>
      <c r="F198" s="306" t="s">
        <v>229</v>
      </c>
      <c r="G198" s="303"/>
      <c r="H198" s="307">
        <v>51.38</v>
      </c>
      <c r="I198" s="303"/>
      <c r="J198" s="303"/>
      <c r="K198" s="303"/>
      <c r="L198" s="118"/>
      <c r="M198" s="120"/>
      <c r="T198" s="121"/>
      <c r="AT198" s="119" t="s">
        <v>156</v>
      </c>
      <c r="AU198" s="119" t="s">
        <v>75</v>
      </c>
      <c r="AV198" s="13" t="s">
        <v>75</v>
      </c>
      <c r="AW198" s="13" t="s">
        <v>29</v>
      </c>
      <c r="AX198" s="13" t="s">
        <v>66</v>
      </c>
      <c r="AY198" s="119" t="s">
        <v>150</v>
      </c>
    </row>
    <row r="199" spans="1:65" s="15" customFormat="1">
      <c r="A199" s="313"/>
      <c r="B199" s="314"/>
      <c r="C199" s="313"/>
      <c r="D199" s="300" t="s">
        <v>156</v>
      </c>
      <c r="E199" s="315" t="s">
        <v>19</v>
      </c>
      <c r="F199" s="316" t="s">
        <v>170</v>
      </c>
      <c r="G199" s="313"/>
      <c r="H199" s="317">
        <v>51.38</v>
      </c>
      <c r="I199" s="313"/>
      <c r="J199" s="313"/>
      <c r="K199" s="313"/>
      <c r="L199" s="126"/>
      <c r="M199" s="128"/>
      <c r="T199" s="129"/>
      <c r="AT199" s="127" t="s">
        <v>156</v>
      </c>
      <c r="AU199" s="127" t="s">
        <v>75</v>
      </c>
      <c r="AV199" s="15" t="s">
        <v>157</v>
      </c>
      <c r="AW199" s="15" t="s">
        <v>29</v>
      </c>
      <c r="AX199" s="15" t="s">
        <v>66</v>
      </c>
      <c r="AY199" s="127" t="s">
        <v>150</v>
      </c>
    </row>
    <row r="200" spans="1:65" s="12" customFormat="1">
      <c r="A200" s="298"/>
      <c r="B200" s="299"/>
      <c r="C200" s="298"/>
      <c r="D200" s="300" t="s">
        <v>156</v>
      </c>
      <c r="E200" s="301" t="s">
        <v>19</v>
      </c>
      <c r="F200" s="302" t="s">
        <v>168</v>
      </c>
      <c r="G200" s="298"/>
      <c r="H200" s="301" t="s">
        <v>19</v>
      </c>
      <c r="I200" s="298"/>
      <c r="J200" s="298"/>
      <c r="K200" s="298"/>
      <c r="L200" s="114"/>
      <c r="M200" s="116"/>
      <c r="T200" s="117"/>
      <c r="AT200" s="115" t="s">
        <v>156</v>
      </c>
      <c r="AU200" s="115" t="s">
        <v>75</v>
      </c>
      <c r="AV200" s="12" t="s">
        <v>73</v>
      </c>
      <c r="AW200" s="12" t="s">
        <v>29</v>
      </c>
      <c r="AX200" s="12" t="s">
        <v>66</v>
      </c>
      <c r="AY200" s="115" t="s">
        <v>150</v>
      </c>
    </row>
    <row r="201" spans="1:65" s="12" customFormat="1">
      <c r="A201" s="298"/>
      <c r="B201" s="299"/>
      <c r="C201" s="298"/>
      <c r="D201" s="300" t="s">
        <v>156</v>
      </c>
      <c r="E201" s="301" t="s">
        <v>19</v>
      </c>
      <c r="F201" s="302" t="s">
        <v>169</v>
      </c>
      <c r="G201" s="298"/>
      <c r="H201" s="301" t="s">
        <v>19</v>
      </c>
      <c r="I201" s="298"/>
      <c r="J201" s="298"/>
      <c r="K201" s="298"/>
      <c r="L201" s="114"/>
      <c r="M201" s="116"/>
      <c r="T201" s="117"/>
      <c r="AT201" s="115" t="s">
        <v>156</v>
      </c>
      <c r="AU201" s="115" t="s">
        <v>75</v>
      </c>
      <c r="AV201" s="12" t="s">
        <v>73</v>
      </c>
      <c r="AW201" s="12" t="s">
        <v>29</v>
      </c>
      <c r="AX201" s="12" t="s">
        <v>66</v>
      </c>
      <c r="AY201" s="115" t="s">
        <v>150</v>
      </c>
    </row>
    <row r="202" spans="1:65" s="13" customFormat="1">
      <c r="A202" s="303"/>
      <c r="B202" s="304"/>
      <c r="C202" s="303"/>
      <c r="D202" s="300" t="s">
        <v>156</v>
      </c>
      <c r="E202" s="305" t="s">
        <v>19</v>
      </c>
      <c r="F202" s="306" t="s">
        <v>282</v>
      </c>
      <c r="G202" s="303"/>
      <c r="H202" s="307">
        <v>6.97</v>
      </c>
      <c r="I202" s="303"/>
      <c r="J202" s="303"/>
      <c r="K202" s="303"/>
      <c r="L202" s="118"/>
      <c r="M202" s="120"/>
      <c r="T202" s="121"/>
      <c r="AT202" s="119" t="s">
        <v>156</v>
      </c>
      <c r="AU202" s="119" t="s">
        <v>75</v>
      </c>
      <c r="AV202" s="13" t="s">
        <v>75</v>
      </c>
      <c r="AW202" s="13" t="s">
        <v>29</v>
      </c>
      <c r="AX202" s="13" t="s">
        <v>66</v>
      </c>
      <c r="AY202" s="119" t="s">
        <v>150</v>
      </c>
    </row>
    <row r="203" spans="1:65" s="13" customFormat="1">
      <c r="A203" s="303"/>
      <c r="B203" s="304"/>
      <c r="C203" s="303"/>
      <c r="D203" s="300" t="s">
        <v>156</v>
      </c>
      <c r="E203" s="305" t="s">
        <v>19</v>
      </c>
      <c r="F203" s="306" t="s">
        <v>283</v>
      </c>
      <c r="G203" s="303"/>
      <c r="H203" s="307">
        <v>8.89</v>
      </c>
      <c r="I203" s="303"/>
      <c r="J203" s="303"/>
      <c r="K203" s="303"/>
      <c r="L203" s="118"/>
      <c r="M203" s="120"/>
      <c r="T203" s="121"/>
      <c r="AT203" s="119" t="s">
        <v>156</v>
      </c>
      <c r="AU203" s="119" t="s">
        <v>75</v>
      </c>
      <c r="AV203" s="13" t="s">
        <v>75</v>
      </c>
      <c r="AW203" s="13" t="s">
        <v>29</v>
      </c>
      <c r="AX203" s="13" t="s">
        <v>66</v>
      </c>
      <c r="AY203" s="119" t="s">
        <v>150</v>
      </c>
    </row>
    <row r="204" spans="1:65" s="15" customFormat="1">
      <c r="A204" s="313"/>
      <c r="B204" s="314"/>
      <c r="C204" s="313"/>
      <c r="D204" s="300" t="s">
        <v>156</v>
      </c>
      <c r="E204" s="315" t="s">
        <v>19</v>
      </c>
      <c r="F204" s="316" t="s">
        <v>170</v>
      </c>
      <c r="G204" s="313"/>
      <c r="H204" s="317">
        <v>15.86</v>
      </c>
      <c r="I204" s="313"/>
      <c r="J204" s="313"/>
      <c r="K204" s="313"/>
      <c r="L204" s="126"/>
      <c r="M204" s="128"/>
      <c r="T204" s="129"/>
      <c r="AT204" s="127" t="s">
        <v>156</v>
      </c>
      <c r="AU204" s="127" t="s">
        <v>75</v>
      </c>
      <c r="AV204" s="15" t="s">
        <v>157</v>
      </c>
      <c r="AW204" s="15" t="s">
        <v>29</v>
      </c>
      <c r="AX204" s="15" t="s">
        <v>66</v>
      </c>
      <c r="AY204" s="127" t="s">
        <v>150</v>
      </c>
    </row>
    <row r="205" spans="1:65" s="14" customFormat="1">
      <c r="A205" s="308"/>
      <c r="B205" s="309"/>
      <c r="C205" s="308"/>
      <c r="D205" s="300" t="s">
        <v>156</v>
      </c>
      <c r="E205" s="310" t="s">
        <v>19</v>
      </c>
      <c r="F205" s="311" t="s">
        <v>158</v>
      </c>
      <c r="G205" s="308"/>
      <c r="H205" s="312">
        <v>67.239999999999995</v>
      </c>
      <c r="I205" s="308"/>
      <c r="J205" s="308"/>
      <c r="K205" s="308"/>
      <c r="L205" s="122"/>
      <c r="M205" s="124"/>
      <c r="T205" s="125"/>
      <c r="AT205" s="123" t="s">
        <v>156</v>
      </c>
      <c r="AU205" s="123" t="s">
        <v>75</v>
      </c>
      <c r="AV205" s="14" t="s">
        <v>155</v>
      </c>
      <c r="AW205" s="14" t="s">
        <v>29</v>
      </c>
      <c r="AX205" s="14" t="s">
        <v>73</v>
      </c>
      <c r="AY205" s="123" t="s">
        <v>150</v>
      </c>
    </row>
    <row r="206" spans="1:65" s="1" customFormat="1" ht="16.5" customHeight="1">
      <c r="A206" s="225"/>
      <c r="B206" s="226"/>
      <c r="C206" s="318" t="s">
        <v>295</v>
      </c>
      <c r="D206" s="318" t="s">
        <v>209</v>
      </c>
      <c r="E206" s="319" t="s">
        <v>296</v>
      </c>
      <c r="F206" s="320" t="s">
        <v>297</v>
      </c>
      <c r="G206" s="321" t="s">
        <v>177</v>
      </c>
      <c r="H206" s="322">
        <v>68.584999999999994</v>
      </c>
      <c r="I206" s="324"/>
      <c r="J206" s="323">
        <f>ROUND(I206*H206,2)</f>
        <v>0</v>
      </c>
      <c r="K206" s="320" t="s">
        <v>19</v>
      </c>
      <c r="L206" s="130"/>
      <c r="M206" s="131" t="s">
        <v>19</v>
      </c>
      <c r="N206" s="132" t="s">
        <v>37</v>
      </c>
      <c r="O206" s="111">
        <v>0</v>
      </c>
      <c r="P206" s="111">
        <f>O206*H206</f>
        <v>0</v>
      </c>
      <c r="Q206" s="111">
        <v>4.0000000000000001E-3</v>
      </c>
      <c r="R206" s="111">
        <f>Q206*H206</f>
        <v>0.27433999999999997</v>
      </c>
      <c r="S206" s="111">
        <v>0</v>
      </c>
      <c r="T206" s="112">
        <f>S206*H206</f>
        <v>0</v>
      </c>
      <c r="AR206" s="24" t="s">
        <v>198</v>
      </c>
      <c r="AT206" s="24" t="s">
        <v>209</v>
      </c>
      <c r="AU206" s="24" t="s">
        <v>75</v>
      </c>
      <c r="AY206" s="24" t="s">
        <v>150</v>
      </c>
      <c r="BE206" s="113">
        <f>IF(N206="základní",J206,0)</f>
        <v>0</v>
      </c>
      <c r="BF206" s="113">
        <f>IF(N206="snížená",J206,0)</f>
        <v>0</v>
      </c>
      <c r="BG206" s="113">
        <f>IF(N206="zákl. přenesená",J206,0)</f>
        <v>0</v>
      </c>
      <c r="BH206" s="113">
        <f>IF(N206="sníž. přenesená",J206,0)</f>
        <v>0</v>
      </c>
      <c r="BI206" s="113">
        <f>IF(N206="nulová",J206,0)</f>
        <v>0</v>
      </c>
      <c r="BJ206" s="24" t="s">
        <v>73</v>
      </c>
      <c r="BK206" s="113">
        <f>ROUND(I206*H206,2)</f>
        <v>0</v>
      </c>
      <c r="BL206" s="24" t="s">
        <v>161</v>
      </c>
      <c r="BM206" s="24" t="s">
        <v>298</v>
      </c>
    </row>
    <row r="207" spans="1:65" s="12" customFormat="1">
      <c r="A207" s="298"/>
      <c r="B207" s="299"/>
      <c r="C207" s="298"/>
      <c r="D207" s="300" t="s">
        <v>156</v>
      </c>
      <c r="E207" s="301" t="s">
        <v>19</v>
      </c>
      <c r="F207" s="302" t="s">
        <v>234</v>
      </c>
      <c r="G207" s="298"/>
      <c r="H207" s="301" t="s">
        <v>19</v>
      </c>
      <c r="I207" s="298"/>
      <c r="J207" s="298"/>
      <c r="K207" s="298"/>
      <c r="L207" s="114"/>
      <c r="M207" s="116"/>
      <c r="T207" s="117"/>
      <c r="AT207" s="115" t="s">
        <v>156</v>
      </c>
      <c r="AU207" s="115" t="s">
        <v>75</v>
      </c>
      <c r="AV207" s="12" t="s">
        <v>73</v>
      </c>
      <c r="AW207" s="12" t="s">
        <v>29</v>
      </c>
      <c r="AX207" s="12" t="s">
        <v>66</v>
      </c>
      <c r="AY207" s="115" t="s">
        <v>150</v>
      </c>
    </row>
    <row r="208" spans="1:65" s="13" customFormat="1">
      <c r="A208" s="303"/>
      <c r="B208" s="304"/>
      <c r="C208" s="303"/>
      <c r="D208" s="300" t="s">
        <v>156</v>
      </c>
      <c r="E208" s="305" t="s">
        <v>19</v>
      </c>
      <c r="F208" s="306" t="s">
        <v>299</v>
      </c>
      <c r="G208" s="303"/>
      <c r="H208" s="307">
        <v>68.584999999999994</v>
      </c>
      <c r="I208" s="303"/>
      <c r="J208" s="303"/>
      <c r="K208" s="303"/>
      <c r="L208" s="118"/>
      <c r="M208" s="120"/>
      <c r="T208" s="121"/>
      <c r="AT208" s="119" t="s">
        <v>156</v>
      </c>
      <c r="AU208" s="119" t="s">
        <v>75</v>
      </c>
      <c r="AV208" s="13" t="s">
        <v>75</v>
      </c>
      <c r="AW208" s="13" t="s">
        <v>29</v>
      </c>
      <c r="AX208" s="13" t="s">
        <v>73</v>
      </c>
      <c r="AY208" s="119" t="s">
        <v>150</v>
      </c>
    </row>
    <row r="209" spans="1:65" s="1" customFormat="1" ht="25.5" customHeight="1">
      <c r="A209" s="225"/>
      <c r="B209" s="226"/>
      <c r="C209" s="291" t="s">
        <v>300</v>
      </c>
      <c r="D209" s="291" t="s">
        <v>152</v>
      </c>
      <c r="E209" s="292" t="s">
        <v>301</v>
      </c>
      <c r="F209" s="293" t="s">
        <v>302</v>
      </c>
      <c r="G209" s="294" t="s">
        <v>177</v>
      </c>
      <c r="H209" s="295">
        <v>67.239999999999995</v>
      </c>
      <c r="I209" s="296"/>
      <c r="J209" s="297">
        <f>ROUND(I209*H209,2)</f>
        <v>0</v>
      </c>
      <c r="K209" s="293"/>
      <c r="L209" s="37"/>
      <c r="M209" s="109" t="s">
        <v>19</v>
      </c>
      <c r="N209" s="110" t="s">
        <v>37</v>
      </c>
      <c r="O209" s="111">
        <v>2.5000000000000001E-2</v>
      </c>
      <c r="P209" s="111">
        <f>O209*H209</f>
        <v>1.681</v>
      </c>
      <c r="Q209" s="111">
        <v>0</v>
      </c>
      <c r="R209" s="111">
        <f>Q209*H209</f>
        <v>0</v>
      </c>
      <c r="S209" s="111">
        <v>0</v>
      </c>
      <c r="T209" s="112">
        <f>S209*H209</f>
        <v>0</v>
      </c>
      <c r="AR209" s="24" t="s">
        <v>161</v>
      </c>
      <c r="AT209" s="24" t="s">
        <v>152</v>
      </c>
      <c r="AU209" s="24" t="s">
        <v>75</v>
      </c>
      <c r="AY209" s="24" t="s">
        <v>150</v>
      </c>
      <c r="BE209" s="113">
        <f>IF(N209="základní",J209,0)</f>
        <v>0</v>
      </c>
      <c r="BF209" s="113">
        <f>IF(N209="snížená",J209,0)</f>
        <v>0</v>
      </c>
      <c r="BG209" s="113">
        <f>IF(N209="zákl. přenesená",J209,0)</f>
        <v>0</v>
      </c>
      <c r="BH209" s="113">
        <f>IF(N209="sníž. přenesená",J209,0)</f>
        <v>0</v>
      </c>
      <c r="BI209" s="113">
        <f>IF(N209="nulová",J209,0)</f>
        <v>0</v>
      </c>
      <c r="BJ209" s="24" t="s">
        <v>73</v>
      </c>
      <c r="BK209" s="113">
        <f>ROUND(I209*H209,2)</f>
        <v>0</v>
      </c>
      <c r="BL209" s="24" t="s">
        <v>161</v>
      </c>
      <c r="BM209" s="24" t="s">
        <v>303</v>
      </c>
    </row>
    <row r="210" spans="1:65" s="12" customFormat="1">
      <c r="A210" s="298"/>
      <c r="B210" s="299"/>
      <c r="C210" s="298"/>
      <c r="D210" s="300" t="s">
        <v>156</v>
      </c>
      <c r="E210" s="301" t="s">
        <v>19</v>
      </c>
      <c r="F210" s="302" t="s">
        <v>166</v>
      </c>
      <c r="G210" s="298"/>
      <c r="H210" s="301" t="s">
        <v>19</v>
      </c>
      <c r="I210" s="298"/>
      <c r="J210" s="298"/>
      <c r="K210" s="298"/>
      <c r="L210" s="114"/>
      <c r="M210" s="116"/>
      <c r="T210" s="117"/>
      <c r="AT210" s="115" t="s">
        <v>156</v>
      </c>
      <c r="AU210" s="115" t="s">
        <v>75</v>
      </c>
      <c r="AV210" s="12" t="s">
        <v>73</v>
      </c>
      <c r="AW210" s="12" t="s">
        <v>29</v>
      </c>
      <c r="AX210" s="12" t="s">
        <v>66</v>
      </c>
      <c r="AY210" s="115" t="s">
        <v>150</v>
      </c>
    </row>
    <row r="211" spans="1:65" s="12" customFormat="1">
      <c r="A211" s="298"/>
      <c r="B211" s="299"/>
      <c r="C211" s="298"/>
      <c r="D211" s="300" t="s">
        <v>156</v>
      </c>
      <c r="E211" s="301" t="s">
        <v>19</v>
      </c>
      <c r="F211" s="302" t="s">
        <v>167</v>
      </c>
      <c r="G211" s="298"/>
      <c r="H211" s="301" t="s">
        <v>19</v>
      </c>
      <c r="I211" s="298"/>
      <c r="J211" s="298"/>
      <c r="K211" s="298"/>
      <c r="L211" s="114"/>
      <c r="M211" s="116"/>
      <c r="T211" s="117"/>
      <c r="AT211" s="115" t="s">
        <v>156</v>
      </c>
      <c r="AU211" s="115" t="s">
        <v>75</v>
      </c>
      <c r="AV211" s="12" t="s">
        <v>73</v>
      </c>
      <c r="AW211" s="12" t="s">
        <v>29</v>
      </c>
      <c r="AX211" s="12" t="s">
        <v>66</v>
      </c>
      <c r="AY211" s="115" t="s">
        <v>150</v>
      </c>
    </row>
    <row r="212" spans="1:65" s="13" customFormat="1">
      <c r="A212" s="303"/>
      <c r="B212" s="304"/>
      <c r="C212" s="303"/>
      <c r="D212" s="300" t="s">
        <v>156</v>
      </c>
      <c r="E212" s="305" t="s">
        <v>19</v>
      </c>
      <c r="F212" s="306" t="s">
        <v>229</v>
      </c>
      <c r="G212" s="303"/>
      <c r="H212" s="307">
        <v>51.38</v>
      </c>
      <c r="I212" s="303"/>
      <c r="J212" s="303"/>
      <c r="K212" s="303"/>
      <c r="L212" s="118"/>
      <c r="M212" s="120"/>
      <c r="T212" s="121"/>
      <c r="AT212" s="119" t="s">
        <v>156</v>
      </c>
      <c r="AU212" s="119" t="s">
        <v>75</v>
      </c>
      <c r="AV212" s="13" t="s">
        <v>75</v>
      </c>
      <c r="AW212" s="13" t="s">
        <v>29</v>
      </c>
      <c r="AX212" s="13" t="s">
        <v>66</v>
      </c>
      <c r="AY212" s="119" t="s">
        <v>150</v>
      </c>
    </row>
    <row r="213" spans="1:65" s="15" customFormat="1">
      <c r="A213" s="313"/>
      <c r="B213" s="314"/>
      <c r="C213" s="313"/>
      <c r="D213" s="300" t="s">
        <v>156</v>
      </c>
      <c r="E213" s="315" t="s">
        <v>19</v>
      </c>
      <c r="F213" s="316" t="s">
        <v>170</v>
      </c>
      <c r="G213" s="313"/>
      <c r="H213" s="317">
        <v>51.38</v>
      </c>
      <c r="I213" s="313"/>
      <c r="J213" s="313"/>
      <c r="K213" s="313"/>
      <c r="L213" s="126"/>
      <c r="M213" s="128"/>
      <c r="T213" s="129"/>
      <c r="AT213" s="127" t="s">
        <v>156</v>
      </c>
      <c r="AU213" s="127" t="s">
        <v>75</v>
      </c>
      <c r="AV213" s="15" t="s">
        <v>157</v>
      </c>
      <c r="AW213" s="15" t="s">
        <v>29</v>
      </c>
      <c r="AX213" s="15" t="s">
        <v>66</v>
      </c>
      <c r="AY213" s="127" t="s">
        <v>150</v>
      </c>
    </row>
    <row r="214" spans="1:65" s="12" customFormat="1">
      <c r="A214" s="298"/>
      <c r="B214" s="299"/>
      <c r="C214" s="298"/>
      <c r="D214" s="300" t="s">
        <v>156</v>
      </c>
      <c r="E214" s="301" t="s">
        <v>19</v>
      </c>
      <c r="F214" s="302" t="s">
        <v>168</v>
      </c>
      <c r="G214" s="298"/>
      <c r="H214" s="301" t="s">
        <v>19</v>
      </c>
      <c r="I214" s="298"/>
      <c r="J214" s="298"/>
      <c r="K214" s="298"/>
      <c r="L214" s="114"/>
      <c r="M214" s="116"/>
      <c r="T214" s="117"/>
      <c r="AT214" s="115" t="s">
        <v>156</v>
      </c>
      <c r="AU214" s="115" t="s">
        <v>75</v>
      </c>
      <c r="AV214" s="12" t="s">
        <v>73</v>
      </c>
      <c r="AW214" s="12" t="s">
        <v>29</v>
      </c>
      <c r="AX214" s="12" t="s">
        <v>66</v>
      </c>
      <c r="AY214" s="115" t="s">
        <v>150</v>
      </c>
    </row>
    <row r="215" spans="1:65" s="12" customFormat="1">
      <c r="A215" s="298"/>
      <c r="B215" s="299"/>
      <c r="C215" s="298"/>
      <c r="D215" s="300" t="s">
        <v>156</v>
      </c>
      <c r="E215" s="301" t="s">
        <v>19</v>
      </c>
      <c r="F215" s="302" t="s">
        <v>169</v>
      </c>
      <c r="G215" s="298"/>
      <c r="H215" s="301" t="s">
        <v>19</v>
      </c>
      <c r="I215" s="298"/>
      <c r="J215" s="298"/>
      <c r="K215" s="298"/>
      <c r="L215" s="114"/>
      <c r="M215" s="116"/>
      <c r="T215" s="117"/>
      <c r="AT215" s="115" t="s">
        <v>156</v>
      </c>
      <c r="AU215" s="115" t="s">
        <v>75</v>
      </c>
      <c r="AV215" s="12" t="s">
        <v>73</v>
      </c>
      <c r="AW215" s="12" t="s">
        <v>29</v>
      </c>
      <c r="AX215" s="12" t="s">
        <v>66</v>
      </c>
      <c r="AY215" s="115" t="s">
        <v>150</v>
      </c>
    </row>
    <row r="216" spans="1:65" s="13" customFormat="1">
      <c r="A216" s="303"/>
      <c r="B216" s="304"/>
      <c r="C216" s="303"/>
      <c r="D216" s="300" t="s">
        <v>156</v>
      </c>
      <c r="E216" s="305" t="s">
        <v>19</v>
      </c>
      <c r="F216" s="306" t="s">
        <v>282</v>
      </c>
      <c r="G216" s="303"/>
      <c r="H216" s="307">
        <v>6.97</v>
      </c>
      <c r="I216" s="303"/>
      <c r="J216" s="303"/>
      <c r="K216" s="303"/>
      <c r="L216" s="118"/>
      <c r="M216" s="120"/>
      <c r="T216" s="121"/>
      <c r="AT216" s="119" t="s">
        <v>156</v>
      </c>
      <c r="AU216" s="119" t="s">
        <v>75</v>
      </c>
      <c r="AV216" s="13" t="s">
        <v>75</v>
      </c>
      <c r="AW216" s="13" t="s">
        <v>29</v>
      </c>
      <c r="AX216" s="13" t="s">
        <v>66</v>
      </c>
      <c r="AY216" s="119" t="s">
        <v>150</v>
      </c>
    </row>
    <row r="217" spans="1:65" s="13" customFormat="1">
      <c r="A217" s="303"/>
      <c r="B217" s="304"/>
      <c r="C217" s="303"/>
      <c r="D217" s="300" t="s">
        <v>156</v>
      </c>
      <c r="E217" s="305" t="s">
        <v>19</v>
      </c>
      <c r="F217" s="306" t="s">
        <v>283</v>
      </c>
      <c r="G217" s="303"/>
      <c r="H217" s="307">
        <v>8.89</v>
      </c>
      <c r="I217" s="303"/>
      <c r="J217" s="303"/>
      <c r="K217" s="303"/>
      <c r="L217" s="118"/>
      <c r="M217" s="120"/>
      <c r="T217" s="121"/>
      <c r="AT217" s="119" t="s">
        <v>156</v>
      </c>
      <c r="AU217" s="119" t="s">
        <v>75</v>
      </c>
      <c r="AV217" s="13" t="s">
        <v>75</v>
      </c>
      <c r="AW217" s="13" t="s">
        <v>29</v>
      </c>
      <c r="AX217" s="13" t="s">
        <v>66</v>
      </c>
      <c r="AY217" s="119" t="s">
        <v>150</v>
      </c>
    </row>
    <row r="218" spans="1:65" s="15" customFormat="1">
      <c r="A218" s="313"/>
      <c r="B218" s="314"/>
      <c r="C218" s="313"/>
      <c r="D218" s="300" t="s">
        <v>156</v>
      </c>
      <c r="E218" s="315" t="s">
        <v>19</v>
      </c>
      <c r="F218" s="316" t="s">
        <v>170</v>
      </c>
      <c r="G218" s="313"/>
      <c r="H218" s="317">
        <v>15.86</v>
      </c>
      <c r="I218" s="313"/>
      <c r="J218" s="313"/>
      <c r="K218" s="313"/>
      <c r="L218" s="126"/>
      <c r="M218" s="128"/>
      <c r="T218" s="129"/>
      <c r="AT218" s="127" t="s">
        <v>156</v>
      </c>
      <c r="AU218" s="127" t="s">
        <v>75</v>
      </c>
      <c r="AV218" s="15" t="s">
        <v>157</v>
      </c>
      <c r="AW218" s="15" t="s">
        <v>29</v>
      </c>
      <c r="AX218" s="15" t="s">
        <v>66</v>
      </c>
      <c r="AY218" s="127" t="s">
        <v>150</v>
      </c>
    </row>
    <row r="219" spans="1:65" s="14" customFormat="1">
      <c r="A219" s="308"/>
      <c r="B219" s="309"/>
      <c r="C219" s="308"/>
      <c r="D219" s="300" t="s">
        <v>156</v>
      </c>
      <c r="E219" s="310" t="s">
        <v>19</v>
      </c>
      <c r="F219" s="311" t="s">
        <v>158</v>
      </c>
      <c r="G219" s="308"/>
      <c r="H219" s="312">
        <v>67.239999999999995</v>
      </c>
      <c r="I219" s="308"/>
      <c r="J219" s="308"/>
      <c r="K219" s="308"/>
      <c r="L219" s="122"/>
      <c r="M219" s="124"/>
      <c r="T219" s="125"/>
      <c r="AT219" s="123" t="s">
        <v>156</v>
      </c>
      <c r="AU219" s="123" t="s">
        <v>75</v>
      </c>
      <c r="AV219" s="14" t="s">
        <v>155</v>
      </c>
      <c r="AW219" s="14" t="s">
        <v>29</v>
      </c>
      <c r="AX219" s="14" t="s">
        <v>73</v>
      </c>
      <c r="AY219" s="123" t="s">
        <v>150</v>
      </c>
    </row>
    <row r="220" spans="1:65" s="1" customFormat="1" ht="16.5" customHeight="1">
      <c r="A220" s="225"/>
      <c r="B220" s="226"/>
      <c r="C220" s="318" t="s">
        <v>304</v>
      </c>
      <c r="D220" s="318" t="s">
        <v>209</v>
      </c>
      <c r="E220" s="319" t="s">
        <v>305</v>
      </c>
      <c r="F220" s="320" t="s">
        <v>306</v>
      </c>
      <c r="G220" s="321" t="s">
        <v>177</v>
      </c>
      <c r="H220" s="322">
        <v>73.963999999999999</v>
      </c>
      <c r="I220" s="324"/>
      <c r="J220" s="323">
        <f>ROUND(I220*H220,2)</f>
        <v>0</v>
      </c>
      <c r="K220" s="320" t="s">
        <v>19</v>
      </c>
      <c r="L220" s="130"/>
      <c r="M220" s="131" t="s">
        <v>19</v>
      </c>
      <c r="N220" s="132" t="s">
        <v>37</v>
      </c>
      <c r="O220" s="111">
        <v>0</v>
      </c>
      <c r="P220" s="111">
        <f>O220*H220</f>
        <v>0</v>
      </c>
      <c r="Q220" s="111">
        <v>1.1E-4</v>
      </c>
      <c r="R220" s="111">
        <f>Q220*H220</f>
        <v>8.1360400000000006E-3</v>
      </c>
      <c r="S220" s="111">
        <v>0</v>
      </c>
      <c r="T220" s="112">
        <f>S220*H220</f>
        <v>0</v>
      </c>
      <c r="AR220" s="24" t="s">
        <v>198</v>
      </c>
      <c r="AT220" s="24" t="s">
        <v>209</v>
      </c>
      <c r="AU220" s="24" t="s">
        <v>75</v>
      </c>
      <c r="AY220" s="24" t="s">
        <v>150</v>
      </c>
      <c r="BE220" s="113">
        <f>IF(N220="základní",J220,0)</f>
        <v>0</v>
      </c>
      <c r="BF220" s="113">
        <f>IF(N220="snížená",J220,0)</f>
        <v>0</v>
      </c>
      <c r="BG220" s="113">
        <f>IF(N220="zákl. přenesená",J220,0)</f>
        <v>0</v>
      </c>
      <c r="BH220" s="113">
        <f>IF(N220="sníž. přenesená",J220,0)</f>
        <v>0</v>
      </c>
      <c r="BI220" s="113">
        <f>IF(N220="nulová",J220,0)</f>
        <v>0</v>
      </c>
      <c r="BJ220" s="24" t="s">
        <v>73</v>
      </c>
      <c r="BK220" s="113">
        <f>ROUND(I220*H220,2)</f>
        <v>0</v>
      </c>
      <c r="BL220" s="24" t="s">
        <v>161</v>
      </c>
      <c r="BM220" s="24" t="s">
        <v>307</v>
      </c>
    </row>
    <row r="221" spans="1:65" s="12" customFormat="1">
      <c r="A221" s="298"/>
      <c r="B221" s="299"/>
      <c r="C221" s="298"/>
      <c r="D221" s="300" t="s">
        <v>156</v>
      </c>
      <c r="E221" s="301" t="s">
        <v>19</v>
      </c>
      <c r="F221" s="302" t="s">
        <v>234</v>
      </c>
      <c r="G221" s="298"/>
      <c r="H221" s="301" t="s">
        <v>19</v>
      </c>
      <c r="I221" s="298"/>
      <c r="J221" s="298"/>
      <c r="K221" s="298"/>
      <c r="L221" s="114"/>
      <c r="M221" s="116"/>
      <c r="T221" s="117"/>
      <c r="AT221" s="115" t="s">
        <v>156</v>
      </c>
      <c r="AU221" s="115" t="s">
        <v>75</v>
      </c>
      <c r="AV221" s="12" t="s">
        <v>73</v>
      </c>
      <c r="AW221" s="12" t="s">
        <v>29</v>
      </c>
      <c r="AX221" s="12" t="s">
        <v>66</v>
      </c>
      <c r="AY221" s="115" t="s">
        <v>150</v>
      </c>
    </row>
    <row r="222" spans="1:65" s="13" customFormat="1">
      <c r="A222" s="303"/>
      <c r="B222" s="304"/>
      <c r="C222" s="303"/>
      <c r="D222" s="300" t="s">
        <v>156</v>
      </c>
      <c r="E222" s="305" t="s">
        <v>19</v>
      </c>
      <c r="F222" s="306" t="s">
        <v>308</v>
      </c>
      <c r="G222" s="303"/>
      <c r="H222" s="307">
        <v>73.963999999999999</v>
      </c>
      <c r="I222" s="303"/>
      <c r="J222" s="303"/>
      <c r="K222" s="303"/>
      <c r="L222" s="118"/>
      <c r="M222" s="120"/>
      <c r="T222" s="121"/>
      <c r="AT222" s="119" t="s">
        <v>156</v>
      </c>
      <c r="AU222" s="119" t="s">
        <v>75</v>
      </c>
      <c r="AV222" s="13" t="s">
        <v>75</v>
      </c>
      <c r="AW222" s="13" t="s">
        <v>29</v>
      </c>
      <c r="AX222" s="13" t="s">
        <v>73</v>
      </c>
      <c r="AY222" s="119" t="s">
        <v>150</v>
      </c>
    </row>
    <row r="223" spans="1:65" s="1" customFormat="1" ht="16.5" customHeight="1">
      <c r="A223" s="225"/>
      <c r="B223" s="226"/>
      <c r="C223" s="291" t="s">
        <v>309</v>
      </c>
      <c r="D223" s="291" t="s">
        <v>152</v>
      </c>
      <c r="E223" s="292" t="s">
        <v>310</v>
      </c>
      <c r="F223" s="293" t="s">
        <v>311</v>
      </c>
      <c r="G223" s="294" t="s">
        <v>177</v>
      </c>
      <c r="H223" s="295">
        <v>65.02</v>
      </c>
      <c r="I223" s="296"/>
      <c r="J223" s="297">
        <f>ROUND(I223*H223,2)</f>
        <v>0</v>
      </c>
      <c r="K223" s="293" t="s">
        <v>19</v>
      </c>
      <c r="L223" s="37"/>
      <c r="M223" s="109" t="s">
        <v>19</v>
      </c>
      <c r="N223" s="110" t="s">
        <v>37</v>
      </c>
      <c r="O223" s="111">
        <v>0</v>
      </c>
      <c r="P223" s="111">
        <f>O223*H223</f>
        <v>0</v>
      </c>
      <c r="Q223" s="111">
        <v>0</v>
      </c>
      <c r="R223" s="111">
        <f>Q223*H223</f>
        <v>0</v>
      </c>
      <c r="S223" s="111">
        <v>0</v>
      </c>
      <c r="T223" s="112">
        <f>S223*H223</f>
        <v>0</v>
      </c>
      <c r="AR223" s="24" t="s">
        <v>161</v>
      </c>
      <c r="AT223" s="24" t="s">
        <v>152</v>
      </c>
      <c r="AU223" s="24" t="s">
        <v>75</v>
      </c>
      <c r="AY223" s="24" t="s">
        <v>150</v>
      </c>
      <c r="BE223" s="113">
        <f>IF(N223="základní",J223,0)</f>
        <v>0</v>
      </c>
      <c r="BF223" s="113">
        <f>IF(N223="snížená",J223,0)</f>
        <v>0</v>
      </c>
      <c r="BG223" s="113">
        <f>IF(N223="zákl. přenesená",J223,0)</f>
        <v>0</v>
      </c>
      <c r="BH223" s="113">
        <f>IF(N223="sníž. přenesená",J223,0)</f>
        <v>0</v>
      </c>
      <c r="BI223" s="113">
        <f>IF(N223="nulová",J223,0)</f>
        <v>0</v>
      </c>
      <c r="BJ223" s="24" t="s">
        <v>73</v>
      </c>
      <c r="BK223" s="113">
        <f>ROUND(I223*H223,2)</f>
        <v>0</v>
      </c>
      <c r="BL223" s="24" t="s">
        <v>161</v>
      </c>
      <c r="BM223" s="24" t="s">
        <v>312</v>
      </c>
    </row>
    <row r="224" spans="1:65" s="12" customFormat="1">
      <c r="A224" s="298"/>
      <c r="B224" s="299"/>
      <c r="C224" s="298"/>
      <c r="D224" s="300" t="s">
        <v>156</v>
      </c>
      <c r="E224" s="301" t="s">
        <v>19</v>
      </c>
      <c r="F224" s="302" t="s">
        <v>192</v>
      </c>
      <c r="G224" s="298"/>
      <c r="H224" s="301" t="s">
        <v>19</v>
      </c>
      <c r="I224" s="298"/>
      <c r="J224" s="298"/>
      <c r="K224" s="298"/>
      <c r="L224" s="114"/>
      <c r="M224" s="116"/>
      <c r="T224" s="117"/>
      <c r="AT224" s="115" t="s">
        <v>156</v>
      </c>
      <c r="AU224" s="115" t="s">
        <v>75</v>
      </c>
      <c r="AV224" s="12" t="s">
        <v>73</v>
      </c>
      <c r="AW224" s="12" t="s">
        <v>29</v>
      </c>
      <c r="AX224" s="12" t="s">
        <v>66</v>
      </c>
      <c r="AY224" s="115" t="s">
        <v>150</v>
      </c>
    </row>
    <row r="225" spans="1:65" s="12" customFormat="1">
      <c r="A225" s="298"/>
      <c r="B225" s="299"/>
      <c r="C225" s="298"/>
      <c r="D225" s="300" t="s">
        <v>156</v>
      </c>
      <c r="E225" s="301" t="s">
        <v>19</v>
      </c>
      <c r="F225" s="302" t="s">
        <v>197</v>
      </c>
      <c r="G225" s="298"/>
      <c r="H225" s="301" t="s">
        <v>19</v>
      </c>
      <c r="I225" s="298"/>
      <c r="J225" s="298"/>
      <c r="K225" s="298"/>
      <c r="L225" s="114"/>
      <c r="M225" s="116"/>
      <c r="T225" s="117"/>
      <c r="AT225" s="115" t="s">
        <v>156</v>
      </c>
      <c r="AU225" s="115" t="s">
        <v>75</v>
      </c>
      <c r="AV225" s="12" t="s">
        <v>73</v>
      </c>
      <c r="AW225" s="12" t="s">
        <v>29</v>
      </c>
      <c r="AX225" s="12" t="s">
        <v>66</v>
      </c>
      <c r="AY225" s="115" t="s">
        <v>150</v>
      </c>
    </row>
    <row r="226" spans="1:65" s="12" customFormat="1">
      <c r="A226" s="298"/>
      <c r="B226" s="299"/>
      <c r="C226" s="298"/>
      <c r="D226" s="300" t="s">
        <v>156</v>
      </c>
      <c r="E226" s="301" t="s">
        <v>19</v>
      </c>
      <c r="F226" s="302" t="s">
        <v>313</v>
      </c>
      <c r="G226" s="298"/>
      <c r="H226" s="301" t="s">
        <v>19</v>
      </c>
      <c r="I226" s="298"/>
      <c r="J226" s="298"/>
      <c r="K226" s="298"/>
      <c r="L226" s="114"/>
      <c r="M226" s="116"/>
      <c r="T226" s="117"/>
      <c r="AT226" s="115" t="s">
        <v>156</v>
      </c>
      <c r="AU226" s="115" t="s">
        <v>75</v>
      </c>
      <c r="AV226" s="12" t="s">
        <v>73</v>
      </c>
      <c r="AW226" s="12" t="s">
        <v>29</v>
      </c>
      <c r="AX226" s="12" t="s">
        <v>66</v>
      </c>
      <c r="AY226" s="115" t="s">
        <v>150</v>
      </c>
    </row>
    <row r="227" spans="1:65" s="12" customFormat="1">
      <c r="A227" s="298"/>
      <c r="B227" s="299"/>
      <c r="C227" s="298"/>
      <c r="D227" s="300" t="s">
        <v>156</v>
      </c>
      <c r="E227" s="301" t="s">
        <v>19</v>
      </c>
      <c r="F227" s="302" t="s">
        <v>314</v>
      </c>
      <c r="G227" s="298"/>
      <c r="H227" s="301" t="s">
        <v>19</v>
      </c>
      <c r="I227" s="298"/>
      <c r="J227" s="298"/>
      <c r="K227" s="298"/>
      <c r="L227" s="114"/>
      <c r="M227" s="116"/>
      <c r="T227" s="117"/>
      <c r="AT227" s="115" t="s">
        <v>156</v>
      </c>
      <c r="AU227" s="115" t="s">
        <v>75</v>
      </c>
      <c r="AV227" s="12" t="s">
        <v>73</v>
      </c>
      <c r="AW227" s="12" t="s">
        <v>29</v>
      </c>
      <c r="AX227" s="12" t="s">
        <v>66</v>
      </c>
      <c r="AY227" s="115" t="s">
        <v>150</v>
      </c>
    </row>
    <row r="228" spans="1:65" s="13" customFormat="1">
      <c r="A228" s="303"/>
      <c r="B228" s="304"/>
      <c r="C228" s="303"/>
      <c r="D228" s="300" t="s">
        <v>156</v>
      </c>
      <c r="E228" s="305" t="s">
        <v>19</v>
      </c>
      <c r="F228" s="306" t="s">
        <v>242</v>
      </c>
      <c r="G228" s="303"/>
      <c r="H228" s="307">
        <v>65.02</v>
      </c>
      <c r="I228" s="303"/>
      <c r="J228" s="303"/>
      <c r="K228" s="303"/>
      <c r="L228" s="118"/>
      <c r="M228" s="120"/>
      <c r="T228" s="121"/>
      <c r="AT228" s="119" t="s">
        <v>156</v>
      </c>
      <c r="AU228" s="119" t="s">
        <v>75</v>
      </c>
      <c r="AV228" s="13" t="s">
        <v>75</v>
      </c>
      <c r="AW228" s="13" t="s">
        <v>29</v>
      </c>
      <c r="AX228" s="13" t="s">
        <v>73</v>
      </c>
      <c r="AY228" s="119" t="s">
        <v>150</v>
      </c>
    </row>
    <row r="229" spans="1:65" s="1" customFormat="1" ht="25.5" customHeight="1">
      <c r="A229" s="225"/>
      <c r="B229" s="226"/>
      <c r="C229" s="291" t="s">
        <v>315</v>
      </c>
      <c r="D229" s="291" t="s">
        <v>152</v>
      </c>
      <c r="E229" s="292" t="s">
        <v>316</v>
      </c>
      <c r="F229" s="293" t="s">
        <v>317</v>
      </c>
      <c r="G229" s="294" t="s">
        <v>177</v>
      </c>
      <c r="H229" s="295">
        <v>67.239999999999995</v>
      </c>
      <c r="I229" s="296"/>
      <c r="J229" s="297">
        <f>ROUND(I229*H229,2)</f>
        <v>0</v>
      </c>
      <c r="K229" s="293"/>
      <c r="L229" s="37"/>
      <c r="M229" s="109" t="s">
        <v>19</v>
      </c>
      <c r="N229" s="110" t="s">
        <v>37</v>
      </c>
      <c r="O229" s="111">
        <v>0.09</v>
      </c>
      <c r="P229" s="111">
        <f>O229*H229</f>
        <v>6.0515999999999996</v>
      </c>
      <c r="Q229" s="111">
        <v>0</v>
      </c>
      <c r="R229" s="111">
        <f>Q229*H229</f>
        <v>0</v>
      </c>
      <c r="S229" s="111">
        <v>0</v>
      </c>
      <c r="T229" s="112">
        <f>S229*H229</f>
        <v>0</v>
      </c>
      <c r="AR229" s="24" t="s">
        <v>161</v>
      </c>
      <c r="AT229" s="24" t="s">
        <v>152</v>
      </c>
      <c r="AU229" s="24" t="s">
        <v>75</v>
      </c>
      <c r="AY229" s="24" t="s">
        <v>150</v>
      </c>
      <c r="BE229" s="113">
        <f>IF(N229="základní",J229,0)</f>
        <v>0</v>
      </c>
      <c r="BF229" s="113">
        <f>IF(N229="snížená",J229,0)</f>
        <v>0</v>
      </c>
      <c r="BG229" s="113">
        <f>IF(N229="zákl. přenesená",J229,0)</f>
        <v>0</v>
      </c>
      <c r="BH229" s="113">
        <f>IF(N229="sníž. přenesená",J229,0)</f>
        <v>0</v>
      </c>
      <c r="BI229" s="113">
        <f>IF(N229="nulová",J229,0)</f>
        <v>0</v>
      </c>
      <c r="BJ229" s="24" t="s">
        <v>73</v>
      </c>
      <c r="BK229" s="113">
        <f>ROUND(I229*H229,2)</f>
        <v>0</v>
      </c>
      <c r="BL229" s="24" t="s">
        <v>161</v>
      </c>
      <c r="BM229" s="24" t="s">
        <v>318</v>
      </c>
    </row>
    <row r="230" spans="1:65" s="12" customFormat="1">
      <c r="A230" s="298"/>
      <c r="B230" s="299"/>
      <c r="C230" s="298"/>
      <c r="D230" s="300" t="s">
        <v>156</v>
      </c>
      <c r="E230" s="301" t="s">
        <v>19</v>
      </c>
      <c r="F230" s="302" t="s">
        <v>313</v>
      </c>
      <c r="G230" s="298"/>
      <c r="H230" s="301" t="s">
        <v>19</v>
      </c>
      <c r="I230" s="298"/>
      <c r="J230" s="298"/>
      <c r="K230" s="298"/>
      <c r="L230" s="114"/>
      <c r="M230" s="116"/>
      <c r="T230" s="117"/>
      <c r="AT230" s="115" t="s">
        <v>156</v>
      </c>
      <c r="AU230" s="115" t="s">
        <v>75</v>
      </c>
      <c r="AV230" s="12" t="s">
        <v>73</v>
      </c>
      <c r="AW230" s="12" t="s">
        <v>29</v>
      </c>
      <c r="AX230" s="12" t="s">
        <v>66</v>
      </c>
      <c r="AY230" s="115" t="s">
        <v>150</v>
      </c>
    </row>
    <row r="231" spans="1:65" s="12" customFormat="1">
      <c r="A231" s="298"/>
      <c r="B231" s="299"/>
      <c r="C231" s="298"/>
      <c r="D231" s="300" t="s">
        <v>156</v>
      </c>
      <c r="E231" s="301" t="s">
        <v>19</v>
      </c>
      <c r="F231" s="302" t="s">
        <v>216</v>
      </c>
      <c r="G231" s="298"/>
      <c r="H231" s="301" t="s">
        <v>19</v>
      </c>
      <c r="I231" s="298"/>
      <c r="J231" s="298"/>
      <c r="K231" s="298"/>
      <c r="L231" s="114"/>
      <c r="M231" s="116"/>
      <c r="T231" s="117"/>
      <c r="AT231" s="115" t="s">
        <v>156</v>
      </c>
      <c r="AU231" s="115" t="s">
        <v>75</v>
      </c>
      <c r="AV231" s="12" t="s">
        <v>73</v>
      </c>
      <c r="AW231" s="12" t="s">
        <v>29</v>
      </c>
      <c r="AX231" s="12" t="s">
        <v>66</v>
      </c>
      <c r="AY231" s="115" t="s">
        <v>150</v>
      </c>
    </row>
    <row r="232" spans="1:65" s="13" customFormat="1">
      <c r="A232" s="303"/>
      <c r="B232" s="304"/>
      <c r="C232" s="303"/>
      <c r="D232" s="300" t="s">
        <v>156</v>
      </c>
      <c r="E232" s="305" t="s">
        <v>19</v>
      </c>
      <c r="F232" s="306" t="s">
        <v>217</v>
      </c>
      <c r="G232" s="303"/>
      <c r="H232" s="307">
        <v>39.06</v>
      </c>
      <c r="I232" s="303"/>
      <c r="J232" s="303"/>
      <c r="K232" s="303"/>
      <c r="L232" s="118"/>
      <c r="M232" s="120"/>
      <c r="T232" s="121"/>
      <c r="AT232" s="119" t="s">
        <v>156</v>
      </c>
      <c r="AU232" s="119" t="s">
        <v>75</v>
      </c>
      <c r="AV232" s="13" t="s">
        <v>75</v>
      </c>
      <c r="AW232" s="13" t="s">
        <v>29</v>
      </c>
      <c r="AX232" s="13" t="s">
        <v>66</v>
      </c>
      <c r="AY232" s="119" t="s">
        <v>150</v>
      </c>
    </row>
    <row r="233" spans="1:65" s="13" customFormat="1">
      <c r="A233" s="303"/>
      <c r="B233" s="304"/>
      <c r="C233" s="303"/>
      <c r="D233" s="300" t="s">
        <v>156</v>
      </c>
      <c r="E233" s="305" t="s">
        <v>19</v>
      </c>
      <c r="F233" s="306" t="s">
        <v>218</v>
      </c>
      <c r="G233" s="303"/>
      <c r="H233" s="307">
        <v>5.73</v>
      </c>
      <c r="I233" s="303"/>
      <c r="J233" s="303"/>
      <c r="K233" s="303"/>
      <c r="L233" s="118"/>
      <c r="M233" s="120"/>
      <c r="T233" s="121"/>
      <c r="AT233" s="119" t="s">
        <v>156</v>
      </c>
      <c r="AU233" s="119" t="s">
        <v>75</v>
      </c>
      <c r="AV233" s="13" t="s">
        <v>75</v>
      </c>
      <c r="AW233" s="13" t="s">
        <v>29</v>
      </c>
      <c r="AX233" s="13" t="s">
        <v>66</v>
      </c>
      <c r="AY233" s="119" t="s">
        <v>150</v>
      </c>
    </row>
    <row r="234" spans="1:65" s="13" customFormat="1">
      <c r="A234" s="303"/>
      <c r="B234" s="304"/>
      <c r="C234" s="303"/>
      <c r="D234" s="300" t="s">
        <v>156</v>
      </c>
      <c r="E234" s="305" t="s">
        <v>19</v>
      </c>
      <c r="F234" s="306" t="s">
        <v>219</v>
      </c>
      <c r="G234" s="303"/>
      <c r="H234" s="307">
        <v>22.45</v>
      </c>
      <c r="I234" s="303"/>
      <c r="J234" s="303"/>
      <c r="K234" s="303"/>
      <c r="L234" s="118"/>
      <c r="M234" s="120"/>
      <c r="T234" s="121"/>
      <c r="AT234" s="119" t="s">
        <v>156</v>
      </c>
      <c r="AU234" s="119" t="s">
        <v>75</v>
      </c>
      <c r="AV234" s="13" t="s">
        <v>75</v>
      </c>
      <c r="AW234" s="13" t="s">
        <v>29</v>
      </c>
      <c r="AX234" s="13" t="s">
        <v>66</v>
      </c>
      <c r="AY234" s="119" t="s">
        <v>150</v>
      </c>
    </row>
    <row r="235" spans="1:65" s="14" customFormat="1">
      <c r="A235" s="308"/>
      <c r="B235" s="309"/>
      <c r="C235" s="308"/>
      <c r="D235" s="300" t="s">
        <v>156</v>
      </c>
      <c r="E235" s="310" t="s">
        <v>19</v>
      </c>
      <c r="F235" s="311" t="s">
        <v>158</v>
      </c>
      <c r="G235" s="308"/>
      <c r="H235" s="312">
        <v>67.239999999999995</v>
      </c>
      <c r="I235" s="308"/>
      <c r="J235" s="308"/>
      <c r="K235" s="308"/>
      <c r="L235" s="122"/>
      <c r="M235" s="124"/>
      <c r="T235" s="125"/>
      <c r="AT235" s="123" t="s">
        <v>156</v>
      </c>
      <c r="AU235" s="123" t="s">
        <v>75</v>
      </c>
      <c r="AV235" s="14" t="s">
        <v>155</v>
      </c>
      <c r="AW235" s="14" t="s">
        <v>29</v>
      </c>
      <c r="AX235" s="14" t="s">
        <v>73</v>
      </c>
      <c r="AY235" s="123" t="s">
        <v>150</v>
      </c>
    </row>
    <row r="236" spans="1:65" s="1" customFormat="1" ht="16.5" customHeight="1">
      <c r="A236" s="225"/>
      <c r="B236" s="226"/>
      <c r="C236" s="318" t="s">
        <v>319</v>
      </c>
      <c r="D236" s="318" t="s">
        <v>209</v>
      </c>
      <c r="E236" s="319" t="s">
        <v>320</v>
      </c>
      <c r="F236" s="320" t="s">
        <v>321</v>
      </c>
      <c r="G236" s="321" t="s">
        <v>177</v>
      </c>
      <c r="H236" s="322">
        <v>68.584999999999994</v>
      </c>
      <c r="I236" s="324"/>
      <c r="J236" s="323">
        <f>ROUND(I236*H236,2)</f>
        <v>0</v>
      </c>
      <c r="K236" s="320" t="s">
        <v>19</v>
      </c>
      <c r="L236" s="130"/>
      <c r="M236" s="131" t="s">
        <v>19</v>
      </c>
      <c r="N236" s="132" t="s">
        <v>37</v>
      </c>
      <c r="O236" s="111">
        <v>0</v>
      </c>
      <c r="P236" s="111">
        <f>O236*H236</f>
        <v>0</v>
      </c>
      <c r="Q236" s="111">
        <v>5.1999999999999998E-3</v>
      </c>
      <c r="R236" s="111">
        <f>Q236*H236</f>
        <v>0.35664199999999996</v>
      </c>
      <c r="S236" s="111">
        <v>0</v>
      </c>
      <c r="T236" s="112">
        <f>S236*H236</f>
        <v>0</v>
      </c>
      <c r="AR236" s="24" t="s">
        <v>198</v>
      </c>
      <c r="AT236" s="24" t="s">
        <v>209</v>
      </c>
      <c r="AU236" s="24" t="s">
        <v>75</v>
      </c>
      <c r="AY236" s="24" t="s">
        <v>150</v>
      </c>
      <c r="BE236" s="113">
        <f>IF(N236="základní",J236,0)</f>
        <v>0</v>
      </c>
      <c r="BF236" s="113">
        <f>IF(N236="snížená",J236,0)</f>
        <v>0</v>
      </c>
      <c r="BG236" s="113">
        <f>IF(N236="zákl. přenesená",J236,0)</f>
        <v>0</v>
      </c>
      <c r="BH236" s="113">
        <f>IF(N236="sníž. přenesená",J236,0)</f>
        <v>0</v>
      </c>
      <c r="BI236" s="113">
        <f>IF(N236="nulová",J236,0)</f>
        <v>0</v>
      </c>
      <c r="BJ236" s="24" t="s">
        <v>73</v>
      </c>
      <c r="BK236" s="113">
        <f>ROUND(I236*H236,2)</f>
        <v>0</v>
      </c>
      <c r="BL236" s="24" t="s">
        <v>161</v>
      </c>
      <c r="BM236" s="24" t="s">
        <v>322</v>
      </c>
    </row>
    <row r="237" spans="1:65" s="12" customFormat="1">
      <c r="A237" s="298"/>
      <c r="B237" s="299"/>
      <c r="C237" s="298"/>
      <c r="D237" s="300" t="s">
        <v>156</v>
      </c>
      <c r="E237" s="301" t="s">
        <v>19</v>
      </c>
      <c r="F237" s="302" t="s">
        <v>234</v>
      </c>
      <c r="G237" s="298"/>
      <c r="H237" s="301" t="s">
        <v>19</v>
      </c>
      <c r="I237" s="298"/>
      <c r="J237" s="298"/>
      <c r="K237" s="298"/>
      <c r="L237" s="114"/>
      <c r="M237" s="116"/>
      <c r="T237" s="117"/>
      <c r="AT237" s="115" t="s">
        <v>156</v>
      </c>
      <c r="AU237" s="115" t="s">
        <v>75</v>
      </c>
      <c r="AV237" s="12" t="s">
        <v>73</v>
      </c>
      <c r="AW237" s="12" t="s">
        <v>29</v>
      </c>
      <c r="AX237" s="12" t="s">
        <v>66</v>
      </c>
      <c r="AY237" s="115" t="s">
        <v>150</v>
      </c>
    </row>
    <row r="238" spans="1:65" s="13" customFormat="1">
      <c r="A238" s="303"/>
      <c r="B238" s="304"/>
      <c r="C238" s="303"/>
      <c r="D238" s="300" t="s">
        <v>156</v>
      </c>
      <c r="E238" s="305" t="s">
        <v>19</v>
      </c>
      <c r="F238" s="306" t="s">
        <v>299</v>
      </c>
      <c r="G238" s="303"/>
      <c r="H238" s="307">
        <v>68.584999999999994</v>
      </c>
      <c r="I238" s="303"/>
      <c r="J238" s="303"/>
      <c r="K238" s="303"/>
      <c r="L238" s="118"/>
      <c r="M238" s="120"/>
      <c r="T238" s="121"/>
      <c r="AT238" s="119" t="s">
        <v>156</v>
      </c>
      <c r="AU238" s="119" t="s">
        <v>75</v>
      </c>
      <c r="AV238" s="13" t="s">
        <v>75</v>
      </c>
      <c r="AW238" s="13" t="s">
        <v>29</v>
      </c>
      <c r="AX238" s="13" t="s">
        <v>73</v>
      </c>
      <c r="AY238" s="119" t="s">
        <v>150</v>
      </c>
    </row>
    <row r="239" spans="1:65" s="1" customFormat="1" ht="25.5" customHeight="1">
      <c r="A239" s="225"/>
      <c r="B239" s="226"/>
      <c r="C239" s="291" t="s">
        <v>323</v>
      </c>
      <c r="D239" s="291" t="s">
        <v>152</v>
      </c>
      <c r="E239" s="292" t="s">
        <v>324</v>
      </c>
      <c r="F239" s="293" t="s">
        <v>325</v>
      </c>
      <c r="G239" s="294" t="s">
        <v>177</v>
      </c>
      <c r="H239" s="295">
        <v>373.76</v>
      </c>
      <c r="I239" s="296"/>
      <c r="J239" s="297">
        <f>ROUND(I239*H239,2)</f>
        <v>0</v>
      </c>
      <c r="K239" s="293"/>
      <c r="L239" s="37"/>
      <c r="M239" s="109" t="s">
        <v>19</v>
      </c>
      <c r="N239" s="110" t="s">
        <v>37</v>
      </c>
      <c r="O239" s="111">
        <v>0.1</v>
      </c>
      <c r="P239" s="111">
        <f>O239*H239</f>
        <v>37.375999999999998</v>
      </c>
      <c r="Q239" s="111">
        <v>0</v>
      </c>
      <c r="R239" s="111">
        <f>Q239*H239</f>
        <v>0</v>
      </c>
      <c r="S239" s="111">
        <v>0</v>
      </c>
      <c r="T239" s="112">
        <f>S239*H239</f>
        <v>0</v>
      </c>
      <c r="AR239" s="24" t="s">
        <v>161</v>
      </c>
      <c r="AT239" s="24" t="s">
        <v>152</v>
      </c>
      <c r="AU239" s="24" t="s">
        <v>75</v>
      </c>
      <c r="AY239" s="24" t="s">
        <v>150</v>
      </c>
      <c r="BE239" s="113">
        <f>IF(N239="základní",J239,0)</f>
        <v>0</v>
      </c>
      <c r="BF239" s="113">
        <f>IF(N239="snížená",J239,0)</f>
        <v>0</v>
      </c>
      <c r="BG239" s="113">
        <f>IF(N239="zákl. přenesená",J239,0)</f>
        <v>0</v>
      </c>
      <c r="BH239" s="113">
        <f>IF(N239="sníž. přenesená",J239,0)</f>
        <v>0</v>
      </c>
      <c r="BI239" s="113">
        <f>IF(N239="nulová",J239,0)</f>
        <v>0</v>
      </c>
      <c r="BJ239" s="24" t="s">
        <v>73</v>
      </c>
      <c r="BK239" s="113">
        <f>ROUND(I239*H239,2)</f>
        <v>0</v>
      </c>
      <c r="BL239" s="24" t="s">
        <v>161</v>
      </c>
      <c r="BM239" s="24" t="s">
        <v>326</v>
      </c>
    </row>
    <row r="240" spans="1:65" s="12" customFormat="1">
      <c r="A240" s="298"/>
      <c r="B240" s="299"/>
      <c r="C240" s="298"/>
      <c r="D240" s="300" t="s">
        <v>156</v>
      </c>
      <c r="E240" s="301" t="s">
        <v>19</v>
      </c>
      <c r="F240" s="302" t="s">
        <v>327</v>
      </c>
      <c r="G240" s="298"/>
      <c r="H240" s="301" t="s">
        <v>19</v>
      </c>
      <c r="I240" s="298"/>
      <c r="J240" s="298"/>
      <c r="K240" s="298"/>
      <c r="L240" s="114"/>
      <c r="M240" s="116"/>
      <c r="T240" s="117"/>
      <c r="AT240" s="115" t="s">
        <v>156</v>
      </c>
      <c r="AU240" s="115" t="s">
        <v>75</v>
      </c>
      <c r="AV240" s="12" t="s">
        <v>73</v>
      </c>
      <c r="AW240" s="12" t="s">
        <v>29</v>
      </c>
      <c r="AX240" s="12" t="s">
        <v>66</v>
      </c>
      <c r="AY240" s="115" t="s">
        <v>150</v>
      </c>
    </row>
    <row r="241" spans="1:65" s="13" customFormat="1">
      <c r="A241" s="303"/>
      <c r="B241" s="304"/>
      <c r="C241" s="303"/>
      <c r="D241" s="300" t="s">
        <v>156</v>
      </c>
      <c r="E241" s="305" t="s">
        <v>19</v>
      </c>
      <c r="F241" s="306" t="s">
        <v>328</v>
      </c>
      <c r="G241" s="303"/>
      <c r="H241" s="307">
        <v>373.76</v>
      </c>
      <c r="I241" s="303"/>
      <c r="J241" s="303"/>
      <c r="K241" s="303"/>
      <c r="L241" s="118"/>
      <c r="M241" s="120"/>
      <c r="T241" s="121"/>
      <c r="AT241" s="119" t="s">
        <v>156</v>
      </c>
      <c r="AU241" s="119" t="s">
        <v>75</v>
      </c>
      <c r="AV241" s="13" t="s">
        <v>75</v>
      </c>
      <c r="AW241" s="13" t="s">
        <v>29</v>
      </c>
      <c r="AX241" s="13" t="s">
        <v>73</v>
      </c>
      <c r="AY241" s="119" t="s">
        <v>150</v>
      </c>
    </row>
    <row r="242" spans="1:65" s="1" customFormat="1" ht="16.5" customHeight="1">
      <c r="A242" s="225"/>
      <c r="B242" s="226"/>
      <c r="C242" s="318" t="s">
        <v>329</v>
      </c>
      <c r="D242" s="318" t="s">
        <v>209</v>
      </c>
      <c r="E242" s="319" t="s">
        <v>226</v>
      </c>
      <c r="F242" s="320" t="s">
        <v>330</v>
      </c>
      <c r="G242" s="321" t="s">
        <v>177</v>
      </c>
      <c r="H242" s="322">
        <v>190.61799999999999</v>
      </c>
      <c r="I242" s="324"/>
      <c r="J242" s="323">
        <f>ROUND(I242*H242,2)</f>
        <v>0</v>
      </c>
      <c r="K242" s="320" t="s">
        <v>19</v>
      </c>
      <c r="L242" s="130"/>
      <c r="M242" s="131" t="s">
        <v>19</v>
      </c>
      <c r="N242" s="132" t="s">
        <v>37</v>
      </c>
      <c r="O242" s="111">
        <v>0</v>
      </c>
      <c r="P242" s="111">
        <f>O242*H242</f>
        <v>0</v>
      </c>
      <c r="Q242" s="111">
        <v>0</v>
      </c>
      <c r="R242" s="111">
        <f>Q242*H242</f>
        <v>0</v>
      </c>
      <c r="S242" s="111">
        <v>0</v>
      </c>
      <c r="T242" s="112">
        <f>S242*H242</f>
        <v>0</v>
      </c>
      <c r="AR242" s="24" t="s">
        <v>198</v>
      </c>
      <c r="AT242" s="24" t="s">
        <v>209</v>
      </c>
      <c r="AU242" s="24" t="s">
        <v>75</v>
      </c>
      <c r="AY242" s="24" t="s">
        <v>150</v>
      </c>
      <c r="BE242" s="113">
        <f>IF(N242="základní",J242,0)</f>
        <v>0</v>
      </c>
      <c r="BF242" s="113">
        <f>IF(N242="snížená",J242,0)</f>
        <v>0</v>
      </c>
      <c r="BG242" s="113">
        <f>IF(N242="zákl. přenesená",J242,0)</f>
        <v>0</v>
      </c>
      <c r="BH242" s="113">
        <f>IF(N242="sníž. přenesená",J242,0)</f>
        <v>0</v>
      </c>
      <c r="BI242" s="113">
        <f>IF(N242="nulová",J242,0)</f>
        <v>0</v>
      </c>
      <c r="BJ242" s="24" t="s">
        <v>73</v>
      </c>
      <c r="BK242" s="113">
        <f>ROUND(I242*H242,2)</f>
        <v>0</v>
      </c>
      <c r="BL242" s="24" t="s">
        <v>161</v>
      </c>
      <c r="BM242" s="24" t="s">
        <v>331</v>
      </c>
    </row>
    <row r="243" spans="1:65" s="12" customFormat="1">
      <c r="A243" s="298"/>
      <c r="B243" s="299"/>
      <c r="C243" s="298"/>
      <c r="D243" s="300" t="s">
        <v>156</v>
      </c>
      <c r="E243" s="301" t="s">
        <v>19</v>
      </c>
      <c r="F243" s="302" t="s">
        <v>234</v>
      </c>
      <c r="G243" s="298"/>
      <c r="H243" s="301" t="s">
        <v>19</v>
      </c>
      <c r="I243" s="298"/>
      <c r="J243" s="298"/>
      <c r="K243" s="298"/>
      <c r="L243" s="114"/>
      <c r="M243" s="116"/>
      <c r="T243" s="117"/>
      <c r="AT243" s="115" t="s">
        <v>156</v>
      </c>
      <c r="AU243" s="115" t="s">
        <v>75</v>
      </c>
      <c r="AV243" s="12" t="s">
        <v>73</v>
      </c>
      <c r="AW243" s="12" t="s">
        <v>29</v>
      </c>
      <c r="AX243" s="12" t="s">
        <v>66</v>
      </c>
      <c r="AY243" s="115" t="s">
        <v>150</v>
      </c>
    </row>
    <row r="244" spans="1:65" s="13" customFormat="1">
      <c r="A244" s="303"/>
      <c r="B244" s="304"/>
      <c r="C244" s="303"/>
      <c r="D244" s="300" t="s">
        <v>156</v>
      </c>
      <c r="E244" s="305" t="s">
        <v>19</v>
      </c>
      <c r="F244" s="306" t="s">
        <v>332</v>
      </c>
      <c r="G244" s="303"/>
      <c r="H244" s="307">
        <v>190.61799999999999</v>
      </c>
      <c r="I244" s="303"/>
      <c r="J244" s="303"/>
      <c r="K244" s="303"/>
      <c r="L244" s="118"/>
      <c r="M244" s="120"/>
      <c r="T244" s="121"/>
      <c r="AT244" s="119" t="s">
        <v>156</v>
      </c>
      <c r="AU244" s="119" t="s">
        <v>75</v>
      </c>
      <c r="AV244" s="13" t="s">
        <v>75</v>
      </c>
      <c r="AW244" s="13" t="s">
        <v>29</v>
      </c>
      <c r="AX244" s="13" t="s">
        <v>73</v>
      </c>
      <c r="AY244" s="119" t="s">
        <v>150</v>
      </c>
    </row>
    <row r="245" spans="1:65" s="1" customFormat="1" ht="16.5" customHeight="1">
      <c r="A245" s="225"/>
      <c r="B245" s="226"/>
      <c r="C245" s="318" t="s">
        <v>333</v>
      </c>
      <c r="D245" s="318" t="s">
        <v>209</v>
      </c>
      <c r="E245" s="319" t="s">
        <v>231</v>
      </c>
      <c r="F245" s="320" t="s">
        <v>334</v>
      </c>
      <c r="G245" s="321" t="s">
        <v>177</v>
      </c>
      <c r="H245" s="322">
        <v>190.61799999999999</v>
      </c>
      <c r="I245" s="324"/>
      <c r="J245" s="323">
        <f>ROUND(I245*H245,2)</f>
        <v>0</v>
      </c>
      <c r="K245" s="320" t="s">
        <v>19</v>
      </c>
      <c r="L245" s="130"/>
      <c r="M245" s="131" t="s">
        <v>19</v>
      </c>
      <c r="N245" s="132" t="s">
        <v>37</v>
      </c>
      <c r="O245" s="111">
        <v>0</v>
      </c>
      <c r="P245" s="111">
        <f>O245*H245</f>
        <v>0</v>
      </c>
      <c r="Q245" s="111">
        <v>0</v>
      </c>
      <c r="R245" s="111">
        <f>Q245*H245</f>
        <v>0</v>
      </c>
      <c r="S245" s="111">
        <v>0</v>
      </c>
      <c r="T245" s="112">
        <f>S245*H245</f>
        <v>0</v>
      </c>
      <c r="AR245" s="24" t="s">
        <v>198</v>
      </c>
      <c r="AT245" s="24" t="s">
        <v>209</v>
      </c>
      <c r="AU245" s="24" t="s">
        <v>75</v>
      </c>
      <c r="AY245" s="24" t="s">
        <v>150</v>
      </c>
      <c r="BE245" s="113">
        <f>IF(N245="základní",J245,0)</f>
        <v>0</v>
      </c>
      <c r="BF245" s="113">
        <f>IF(N245="snížená",J245,0)</f>
        <v>0</v>
      </c>
      <c r="BG245" s="113">
        <f>IF(N245="zákl. přenesená",J245,0)</f>
        <v>0</v>
      </c>
      <c r="BH245" s="113">
        <f>IF(N245="sníž. přenesená",J245,0)</f>
        <v>0</v>
      </c>
      <c r="BI245" s="113">
        <f>IF(N245="nulová",J245,0)</f>
        <v>0</v>
      </c>
      <c r="BJ245" s="24" t="s">
        <v>73</v>
      </c>
      <c r="BK245" s="113">
        <f>ROUND(I245*H245,2)</f>
        <v>0</v>
      </c>
      <c r="BL245" s="24" t="s">
        <v>161</v>
      </c>
      <c r="BM245" s="24" t="s">
        <v>335</v>
      </c>
    </row>
    <row r="246" spans="1:65" s="12" customFormat="1">
      <c r="A246" s="298"/>
      <c r="B246" s="299"/>
      <c r="C246" s="298"/>
      <c r="D246" s="300" t="s">
        <v>156</v>
      </c>
      <c r="E246" s="301" t="s">
        <v>19</v>
      </c>
      <c r="F246" s="302" t="s">
        <v>234</v>
      </c>
      <c r="G246" s="298"/>
      <c r="H246" s="301" t="s">
        <v>19</v>
      </c>
      <c r="I246" s="298"/>
      <c r="J246" s="298"/>
      <c r="K246" s="298"/>
      <c r="L246" s="114"/>
      <c r="M246" s="116"/>
      <c r="T246" s="117"/>
      <c r="AT246" s="115" t="s">
        <v>156</v>
      </c>
      <c r="AU246" s="115" t="s">
        <v>75</v>
      </c>
      <c r="AV246" s="12" t="s">
        <v>73</v>
      </c>
      <c r="AW246" s="12" t="s">
        <v>29</v>
      </c>
      <c r="AX246" s="12" t="s">
        <v>66</v>
      </c>
      <c r="AY246" s="115" t="s">
        <v>150</v>
      </c>
    </row>
    <row r="247" spans="1:65" s="13" customFormat="1">
      <c r="A247" s="303"/>
      <c r="B247" s="304"/>
      <c r="C247" s="303"/>
      <c r="D247" s="300" t="s">
        <v>156</v>
      </c>
      <c r="E247" s="305" t="s">
        <v>19</v>
      </c>
      <c r="F247" s="306" t="s">
        <v>332</v>
      </c>
      <c r="G247" s="303"/>
      <c r="H247" s="307">
        <v>190.61799999999999</v>
      </c>
      <c r="I247" s="303"/>
      <c r="J247" s="303"/>
      <c r="K247" s="303"/>
      <c r="L247" s="118"/>
      <c r="M247" s="120"/>
      <c r="T247" s="121"/>
      <c r="AT247" s="119" t="s">
        <v>156</v>
      </c>
      <c r="AU247" s="119" t="s">
        <v>75</v>
      </c>
      <c r="AV247" s="13" t="s">
        <v>75</v>
      </c>
      <c r="AW247" s="13" t="s">
        <v>29</v>
      </c>
      <c r="AX247" s="13" t="s">
        <v>73</v>
      </c>
      <c r="AY247" s="119" t="s">
        <v>150</v>
      </c>
    </row>
    <row r="248" spans="1:65" s="1" customFormat="1" ht="16.5" customHeight="1">
      <c r="A248" s="225"/>
      <c r="B248" s="226"/>
      <c r="C248" s="291" t="s">
        <v>336</v>
      </c>
      <c r="D248" s="291" t="s">
        <v>152</v>
      </c>
      <c r="E248" s="292" t="s">
        <v>337</v>
      </c>
      <c r="F248" s="293" t="s">
        <v>338</v>
      </c>
      <c r="G248" s="294" t="s">
        <v>177</v>
      </c>
      <c r="H248" s="295">
        <v>186.88</v>
      </c>
      <c r="I248" s="296"/>
      <c r="J248" s="297">
        <f>ROUND(I248*H248,2)</f>
        <v>0</v>
      </c>
      <c r="K248" s="293" t="s">
        <v>19</v>
      </c>
      <c r="L248" s="37"/>
      <c r="M248" s="109" t="s">
        <v>19</v>
      </c>
      <c r="N248" s="110" t="s">
        <v>37</v>
      </c>
      <c r="O248" s="111">
        <v>0</v>
      </c>
      <c r="P248" s="111">
        <f>O248*H248</f>
        <v>0</v>
      </c>
      <c r="Q248" s="111">
        <v>0</v>
      </c>
      <c r="R248" s="111">
        <f>Q248*H248</f>
        <v>0</v>
      </c>
      <c r="S248" s="111">
        <v>0</v>
      </c>
      <c r="T248" s="112">
        <f>S248*H248</f>
        <v>0</v>
      </c>
      <c r="AR248" s="24" t="s">
        <v>161</v>
      </c>
      <c r="AT248" s="24" t="s">
        <v>152</v>
      </c>
      <c r="AU248" s="24" t="s">
        <v>75</v>
      </c>
      <c r="AY248" s="24" t="s">
        <v>150</v>
      </c>
      <c r="BE248" s="113">
        <f>IF(N248="základní",J248,0)</f>
        <v>0</v>
      </c>
      <c r="BF248" s="113">
        <f>IF(N248="snížená",J248,0)</f>
        <v>0</v>
      </c>
      <c r="BG248" s="113">
        <f>IF(N248="zákl. přenesená",J248,0)</f>
        <v>0</v>
      </c>
      <c r="BH248" s="113">
        <f>IF(N248="sníž. přenesená",J248,0)</f>
        <v>0</v>
      </c>
      <c r="BI248" s="113">
        <f>IF(N248="nulová",J248,0)</f>
        <v>0</v>
      </c>
      <c r="BJ248" s="24" t="s">
        <v>73</v>
      </c>
      <c r="BK248" s="113">
        <f>ROUND(I248*H248,2)</f>
        <v>0</v>
      </c>
      <c r="BL248" s="24" t="s">
        <v>161</v>
      </c>
      <c r="BM248" s="24" t="s">
        <v>339</v>
      </c>
    </row>
    <row r="249" spans="1:65" s="12" customFormat="1">
      <c r="A249" s="298"/>
      <c r="B249" s="299"/>
      <c r="C249" s="298"/>
      <c r="D249" s="300" t="s">
        <v>156</v>
      </c>
      <c r="E249" s="301" t="s">
        <v>19</v>
      </c>
      <c r="F249" s="302" t="s">
        <v>205</v>
      </c>
      <c r="G249" s="298"/>
      <c r="H249" s="301" t="s">
        <v>19</v>
      </c>
      <c r="I249" s="298"/>
      <c r="J249" s="298"/>
      <c r="K249" s="298"/>
      <c r="L249" s="114"/>
      <c r="M249" s="116"/>
      <c r="T249" s="117"/>
      <c r="AT249" s="115" t="s">
        <v>156</v>
      </c>
      <c r="AU249" s="115" t="s">
        <v>75</v>
      </c>
      <c r="AV249" s="12" t="s">
        <v>73</v>
      </c>
      <c r="AW249" s="12" t="s">
        <v>29</v>
      </c>
      <c r="AX249" s="12" t="s">
        <v>66</v>
      </c>
      <c r="AY249" s="115" t="s">
        <v>150</v>
      </c>
    </row>
    <row r="250" spans="1:65" s="12" customFormat="1">
      <c r="A250" s="298"/>
      <c r="B250" s="299"/>
      <c r="C250" s="298"/>
      <c r="D250" s="300" t="s">
        <v>156</v>
      </c>
      <c r="E250" s="301" t="s">
        <v>19</v>
      </c>
      <c r="F250" s="302" t="s">
        <v>206</v>
      </c>
      <c r="G250" s="298"/>
      <c r="H250" s="301" t="s">
        <v>19</v>
      </c>
      <c r="I250" s="298"/>
      <c r="J250" s="298"/>
      <c r="K250" s="298"/>
      <c r="L250" s="114"/>
      <c r="M250" s="116"/>
      <c r="T250" s="117"/>
      <c r="AT250" s="115" t="s">
        <v>156</v>
      </c>
      <c r="AU250" s="115" t="s">
        <v>75</v>
      </c>
      <c r="AV250" s="12" t="s">
        <v>73</v>
      </c>
      <c r="AW250" s="12" t="s">
        <v>29</v>
      </c>
      <c r="AX250" s="12" t="s">
        <v>66</v>
      </c>
      <c r="AY250" s="115" t="s">
        <v>150</v>
      </c>
    </row>
    <row r="251" spans="1:65" s="12" customFormat="1">
      <c r="A251" s="298"/>
      <c r="B251" s="299"/>
      <c r="C251" s="298"/>
      <c r="D251" s="300" t="s">
        <v>156</v>
      </c>
      <c r="E251" s="301" t="s">
        <v>19</v>
      </c>
      <c r="F251" s="302" t="s">
        <v>193</v>
      </c>
      <c r="G251" s="298"/>
      <c r="H251" s="301" t="s">
        <v>19</v>
      </c>
      <c r="I251" s="298"/>
      <c r="J251" s="298"/>
      <c r="K251" s="298"/>
      <c r="L251" s="114"/>
      <c r="M251" s="116"/>
      <c r="T251" s="117"/>
      <c r="AT251" s="115" t="s">
        <v>156</v>
      </c>
      <c r="AU251" s="115" t="s">
        <v>75</v>
      </c>
      <c r="AV251" s="12" t="s">
        <v>73</v>
      </c>
      <c r="AW251" s="12" t="s">
        <v>29</v>
      </c>
      <c r="AX251" s="12" t="s">
        <v>66</v>
      </c>
      <c r="AY251" s="115" t="s">
        <v>150</v>
      </c>
    </row>
    <row r="252" spans="1:65" s="12" customFormat="1">
      <c r="A252" s="298"/>
      <c r="B252" s="299"/>
      <c r="C252" s="298"/>
      <c r="D252" s="300" t="s">
        <v>156</v>
      </c>
      <c r="E252" s="301" t="s">
        <v>19</v>
      </c>
      <c r="F252" s="302" t="s">
        <v>194</v>
      </c>
      <c r="G252" s="298"/>
      <c r="H252" s="301" t="s">
        <v>19</v>
      </c>
      <c r="I252" s="298"/>
      <c r="J252" s="298"/>
      <c r="K252" s="298"/>
      <c r="L252" s="114"/>
      <c r="M252" s="116"/>
      <c r="T252" s="117"/>
      <c r="AT252" s="115" t="s">
        <v>156</v>
      </c>
      <c r="AU252" s="115" t="s">
        <v>75</v>
      </c>
      <c r="AV252" s="12" t="s">
        <v>73</v>
      </c>
      <c r="AW252" s="12" t="s">
        <v>29</v>
      </c>
      <c r="AX252" s="12" t="s">
        <v>66</v>
      </c>
      <c r="AY252" s="115" t="s">
        <v>150</v>
      </c>
    </row>
    <row r="253" spans="1:65" s="12" customFormat="1">
      <c r="A253" s="298"/>
      <c r="B253" s="299"/>
      <c r="C253" s="298"/>
      <c r="D253" s="300" t="s">
        <v>156</v>
      </c>
      <c r="E253" s="301" t="s">
        <v>19</v>
      </c>
      <c r="F253" s="302" t="s">
        <v>234</v>
      </c>
      <c r="G253" s="298"/>
      <c r="H253" s="301" t="s">
        <v>19</v>
      </c>
      <c r="I253" s="298"/>
      <c r="J253" s="298"/>
      <c r="K253" s="298"/>
      <c r="L253" s="114"/>
      <c r="M253" s="116"/>
      <c r="T253" s="117"/>
      <c r="AT253" s="115" t="s">
        <v>156</v>
      </c>
      <c r="AU253" s="115" t="s">
        <v>75</v>
      </c>
      <c r="AV253" s="12" t="s">
        <v>73</v>
      </c>
      <c r="AW253" s="12" t="s">
        <v>29</v>
      </c>
      <c r="AX253" s="12" t="s">
        <v>66</v>
      </c>
      <c r="AY253" s="115" t="s">
        <v>150</v>
      </c>
    </row>
    <row r="254" spans="1:65" s="12" customFormat="1">
      <c r="A254" s="298"/>
      <c r="B254" s="299"/>
      <c r="C254" s="298"/>
      <c r="D254" s="300" t="s">
        <v>156</v>
      </c>
      <c r="E254" s="301" t="s">
        <v>19</v>
      </c>
      <c r="F254" s="302" t="s">
        <v>266</v>
      </c>
      <c r="G254" s="298"/>
      <c r="H254" s="301" t="s">
        <v>19</v>
      </c>
      <c r="I254" s="298"/>
      <c r="J254" s="298"/>
      <c r="K254" s="298"/>
      <c r="L254" s="114"/>
      <c r="M254" s="116"/>
      <c r="T254" s="117"/>
      <c r="AT254" s="115" t="s">
        <v>156</v>
      </c>
      <c r="AU254" s="115" t="s">
        <v>75</v>
      </c>
      <c r="AV254" s="12" t="s">
        <v>73</v>
      </c>
      <c r="AW254" s="12" t="s">
        <v>29</v>
      </c>
      <c r="AX254" s="12" t="s">
        <v>66</v>
      </c>
      <c r="AY254" s="115" t="s">
        <v>150</v>
      </c>
    </row>
    <row r="255" spans="1:65" s="13" customFormat="1">
      <c r="A255" s="303"/>
      <c r="B255" s="304"/>
      <c r="C255" s="303"/>
      <c r="D255" s="300" t="s">
        <v>156</v>
      </c>
      <c r="E255" s="305" t="s">
        <v>19</v>
      </c>
      <c r="F255" s="306" t="s">
        <v>340</v>
      </c>
      <c r="G255" s="303"/>
      <c r="H255" s="307">
        <v>186.88</v>
      </c>
      <c r="I255" s="303"/>
      <c r="J255" s="303"/>
      <c r="K255" s="303"/>
      <c r="L255" s="118"/>
      <c r="M255" s="120"/>
      <c r="T255" s="121"/>
      <c r="AT255" s="119" t="s">
        <v>156</v>
      </c>
      <c r="AU255" s="119" t="s">
        <v>75</v>
      </c>
      <c r="AV255" s="13" t="s">
        <v>75</v>
      </c>
      <c r="AW255" s="13" t="s">
        <v>29</v>
      </c>
      <c r="AX255" s="13" t="s">
        <v>73</v>
      </c>
      <c r="AY255" s="119" t="s">
        <v>150</v>
      </c>
    </row>
    <row r="256" spans="1:65" s="1" customFormat="1" ht="16.5" customHeight="1">
      <c r="A256" s="225"/>
      <c r="B256" s="226"/>
      <c r="C256" s="291" t="s">
        <v>341</v>
      </c>
      <c r="D256" s="291" t="s">
        <v>152</v>
      </c>
      <c r="E256" s="292" t="s">
        <v>342</v>
      </c>
      <c r="F256" s="293" t="s">
        <v>343</v>
      </c>
      <c r="G256" s="294" t="s">
        <v>153</v>
      </c>
      <c r="H256" s="295">
        <v>17.954999999999998</v>
      </c>
      <c r="I256" s="296"/>
      <c r="J256" s="297">
        <f>ROUND(I256*H256,2)</f>
        <v>0</v>
      </c>
      <c r="K256" s="293" t="s">
        <v>19</v>
      </c>
      <c r="L256" s="37"/>
      <c r="M256" s="109" t="s">
        <v>19</v>
      </c>
      <c r="N256" s="110" t="s">
        <v>37</v>
      </c>
      <c r="O256" s="111">
        <v>0</v>
      </c>
      <c r="P256" s="111">
        <f>O256*H256</f>
        <v>0</v>
      </c>
      <c r="Q256" s="111">
        <v>0</v>
      </c>
      <c r="R256" s="111">
        <f>Q256*H256</f>
        <v>0</v>
      </c>
      <c r="S256" s="111">
        <v>0</v>
      </c>
      <c r="T256" s="112">
        <f>S256*H256</f>
        <v>0</v>
      </c>
      <c r="AR256" s="24" t="s">
        <v>161</v>
      </c>
      <c r="AT256" s="24" t="s">
        <v>152</v>
      </c>
      <c r="AU256" s="24" t="s">
        <v>75</v>
      </c>
      <c r="AY256" s="24" t="s">
        <v>150</v>
      </c>
      <c r="BE256" s="113">
        <f>IF(N256="základní",J256,0)</f>
        <v>0</v>
      </c>
      <c r="BF256" s="113">
        <f>IF(N256="snížená",J256,0)</f>
        <v>0</v>
      </c>
      <c r="BG256" s="113">
        <f>IF(N256="zákl. přenesená",J256,0)</f>
        <v>0</v>
      </c>
      <c r="BH256" s="113">
        <f>IF(N256="sníž. přenesená",J256,0)</f>
        <v>0</v>
      </c>
      <c r="BI256" s="113">
        <f>IF(N256="nulová",J256,0)</f>
        <v>0</v>
      </c>
      <c r="BJ256" s="24" t="s">
        <v>73</v>
      </c>
      <c r="BK256" s="113">
        <f>ROUND(I256*H256,2)</f>
        <v>0</v>
      </c>
      <c r="BL256" s="24" t="s">
        <v>161</v>
      </c>
      <c r="BM256" s="24" t="s">
        <v>344</v>
      </c>
    </row>
    <row r="257" spans="1:65" s="12" customFormat="1">
      <c r="A257" s="298"/>
      <c r="B257" s="299"/>
      <c r="C257" s="298"/>
      <c r="D257" s="300" t="s">
        <v>156</v>
      </c>
      <c r="E257" s="301" t="s">
        <v>19</v>
      </c>
      <c r="F257" s="302" t="s">
        <v>192</v>
      </c>
      <c r="G257" s="298"/>
      <c r="H257" s="301" t="s">
        <v>19</v>
      </c>
      <c r="I257" s="298"/>
      <c r="J257" s="298"/>
      <c r="K257" s="298"/>
      <c r="L257" s="114"/>
      <c r="M257" s="116"/>
      <c r="T257" s="117"/>
      <c r="AT257" s="115" t="s">
        <v>156</v>
      </c>
      <c r="AU257" s="115" t="s">
        <v>75</v>
      </c>
      <c r="AV257" s="12" t="s">
        <v>73</v>
      </c>
      <c r="AW257" s="12" t="s">
        <v>29</v>
      </c>
      <c r="AX257" s="12" t="s">
        <v>66</v>
      </c>
      <c r="AY257" s="115" t="s">
        <v>150</v>
      </c>
    </row>
    <row r="258" spans="1:65" s="12" customFormat="1">
      <c r="A258" s="298"/>
      <c r="B258" s="299"/>
      <c r="C258" s="298"/>
      <c r="D258" s="300" t="s">
        <v>156</v>
      </c>
      <c r="E258" s="301" t="s">
        <v>19</v>
      </c>
      <c r="F258" s="302" t="s">
        <v>193</v>
      </c>
      <c r="G258" s="298"/>
      <c r="H258" s="301" t="s">
        <v>19</v>
      </c>
      <c r="I258" s="298"/>
      <c r="J258" s="298"/>
      <c r="K258" s="298"/>
      <c r="L258" s="114"/>
      <c r="M258" s="116"/>
      <c r="T258" s="117"/>
      <c r="AT258" s="115" t="s">
        <v>156</v>
      </c>
      <c r="AU258" s="115" t="s">
        <v>75</v>
      </c>
      <c r="AV258" s="12" t="s">
        <v>73</v>
      </c>
      <c r="AW258" s="12" t="s">
        <v>29</v>
      </c>
      <c r="AX258" s="12" t="s">
        <v>66</v>
      </c>
      <c r="AY258" s="115" t="s">
        <v>150</v>
      </c>
    </row>
    <row r="259" spans="1:65" s="12" customFormat="1">
      <c r="A259" s="298"/>
      <c r="B259" s="299"/>
      <c r="C259" s="298"/>
      <c r="D259" s="300" t="s">
        <v>156</v>
      </c>
      <c r="E259" s="301" t="s">
        <v>19</v>
      </c>
      <c r="F259" s="302" t="s">
        <v>194</v>
      </c>
      <c r="G259" s="298"/>
      <c r="H259" s="301" t="s">
        <v>19</v>
      </c>
      <c r="I259" s="298"/>
      <c r="J259" s="298"/>
      <c r="K259" s="298"/>
      <c r="L259" s="114"/>
      <c r="M259" s="116"/>
      <c r="T259" s="117"/>
      <c r="AT259" s="115" t="s">
        <v>156</v>
      </c>
      <c r="AU259" s="115" t="s">
        <v>75</v>
      </c>
      <c r="AV259" s="12" t="s">
        <v>73</v>
      </c>
      <c r="AW259" s="12" t="s">
        <v>29</v>
      </c>
      <c r="AX259" s="12" t="s">
        <v>66</v>
      </c>
      <c r="AY259" s="115" t="s">
        <v>150</v>
      </c>
    </row>
    <row r="260" spans="1:65" s="12" customFormat="1">
      <c r="A260" s="298"/>
      <c r="B260" s="299"/>
      <c r="C260" s="298"/>
      <c r="D260" s="300" t="s">
        <v>156</v>
      </c>
      <c r="E260" s="301" t="s">
        <v>19</v>
      </c>
      <c r="F260" s="302" t="s">
        <v>195</v>
      </c>
      <c r="G260" s="298"/>
      <c r="H260" s="301" t="s">
        <v>19</v>
      </c>
      <c r="I260" s="298"/>
      <c r="J260" s="298"/>
      <c r="K260" s="298"/>
      <c r="L260" s="114"/>
      <c r="M260" s="116"/>
      <c r="T260" s="117"/>
      <c r="AT260" s="115" t="s">
        <v>156</v>
      </c>
      <c r="AU260" s="115" t="s">
        <v>75</v>
      </c>
      <c r="AV260" s="12" t="s">
        <v>73</v>
      </c>
      <c r="AW260" s="12" t="s">
        <v>29</v>
      </c>
      <c r="AX260" s="12" t="s">
        <v>66</v>
      </c>
      <c r="AY260" s="115" t="s">
        <v>150</v>
      </c>
    </row>
    <row r="261" spans="1:65" s="12" customFormat="1">
      <c r="A261" s="298"/>
      <c r="B261" s="299"/>
      <c r="C261" s="298"/>
      <c r="D261" s="300" t="s">
        <v>156</v>
      </c>
      <c r="E261" s="301" t="s">
        <v>19</v>
      </c>
      <c r="F261" s="302" t="s">
        <v>222</v>
      </c>
      <c r="G261" s="298"/>
      <c r="H261" s="301" t="s">
        <v>19</v>
      </c>
      <c r="I261" s="298"/>
      <c r="J261" s="298"/>
      <c r="K261" s="298"/>
      <c r="L261" s="114"/>
      <c r="M261" s="116"/>
      <c r="T261" s="117"/>
      <c r="AT261" s="115" t="s">
        <v>156</v>
      </c>
      <c r="AU261" s="115" t="s">
        <v>75</v>
      </c>
      <c r="AV261" s="12" t="s">
        <v>73</v>
      </c>
      <c r="AW261" s="12" t="s">
        <v>29</v>
      </c>
      <c r="AX261" s="12" t="s">
        <v>66</v>
      </c>
      <c r="AY261" s="115" t="s">
        <v>150</v>
      </c>
    </row>
    <row r="262" spans="1:65" s="12" customFormat="1">
      <c r="A262" s="298"/>
      <c r="B262" s="299"/>
      <c r="C262" s="298"/>
      <c r="D262" s="300" t="s">
        <v>156</v>
      </c>
      <c r="E262" s="301" t="s">
        <v>19</v>
      </c>
      <c r="F262" s="302" t="s">
        <v>234</v>
      </c>
      <c r="G262" s="298"/>
      <c r="H262" s="301" t="s">
        <v>19</v>
      </c>
      <c r="I262" s="298"/>
      <c r="J262" s="298"/>
      <c r="K262" s="298"/>
      <c r="L262" s="114"/>
      <c r="M262" s="116"/>
      <c r="T262" s="117"/>
      <c r="AT262" s="115" t="s">
        <v>156</v>
      </c>
      <c r="AU262" s="115" t="s">
        <v>75</v>
      </c>
      <c r="AV262" s="12" t="s">
        <v>73</v>
      </c>
      <c r="AW262" s="12" t="s">
        <v>29</v>
      </c>
      <c r="AX262" s="12" t="s">
        <v>66</v>
      </c>
      <c r="AY262" s="115" t="s">
        <v>150</v>
      </c>
    </row>
    <row r="263" spans="1:65" s="12" customFormat="1">
      <c r="A263" s="298"/>
      <c r="B263" s="299"/>
      <c r="C263" s="298"/>
      <c r="D263" s="300" t="s">
        <v>156</v>
      </c>
      <c r="E263" s="301" t="s">
        <v>19</v>
      </c>
      <c r="F263" s="302" t="s">
        <v>345</v>
      </c>
      <c r="G263" s="298"/>
      <c r="H263" s="301" t="s">
        <v>19</v>
      </c>
      <c r="I263" s="298"/>
      <c r="J263" s="298"/>
      <c r="K263" s="298"/>
      <c r="L263" s="114"/>
      <c r="M263" s="116"/>
      <c r="T263" s="117"/>
      <c r="AT263" s="115" t="s">
        <v>156</v>
      </c>
      <c r="AU263" s="115" t="s">
        <v>75</v>
      </c>
      <c r="AV263" s="12" t="s">
        <v>73</v>
      </c>
      <c r="AW263" s="12" t="s">
        <v>29</v>
      </c>
      <c r="AX263" s="12" t="s">
        <v>66</v>
      </c>
      <c r="AY263" s="115" t="s">
        <v>150</v>
      </c>
    </row>
    <row r="264" spans="1:65" s="13" customFormat="1">
      <c r="A264" s="303"/>
      <c r="B264" s="304"/>
      <c r="C264" s="303"/>
      <c r="D264" s="300" t="s">
        <v>156</v>
      </c>
      <c r="E264" s="305" t="s">
        <v>19</v>
      </c>
      <c r="F264" s="306" t="s">
        <v>346</v>
      </c>
      <c r="G264" s="303"/>
      <c r="H264" s="307">
        <v>7</v>
      </c>
      <c r="I264" s="303"/>
      <c r="J264" s="303"/>
      <c r="K264" s="303"/>
      <c r="L264" s="118"/>
      <c r="M264" s="120"/>
      <c r="T264" s="121"/>
      <c r="AT264" s="119" t="s">
        <v>156</v>
      </c>
      <c r="AU264" s="119" t="s">
        <v>75</v>
      </c>
      <c r="AV264" s="13" t="s">
        <v>75</v>
      </c>
      <c r="AW264" s="13" t="s">
        <v>29</v>
      </c>
      <c r="AX264" s="13" t="s">
        <v>66</v>
      </c>
      <c r="AY264" s="119" t="s">
        <v>150</v>
      </c>
    </row>
    <row r="265" spans="1:65" s="13" customFormat="1">
      <c r="A265" s="303"/>
      <c r="B265" s="304"/>
      <c r="C265" s="303"/>
      <c r="D265" s="300" t="s">
        <v>156</v>
      </c>
      <c r="E265" s="305" t="s">
        <v>19</v>
      </c>
      <c r="F265" s="306" t="s">
        <v>347</v>
      </c>
      <c r="G265" s="303"/>
      <c r="H265" s="307">
        <v>10.115</v>
      </c>
      <c r="I265" s="303"/>
      <c r="J265" s="303"/>
      <c r="K265" s="303"/>
      <c r="L265" s="118"/>
      <c r="M265" s="120"/>
      <c r="T265" s="121"/>
      <c r="AT265" s="119" t="s">
        <v>156</v>
      </c>
      <c r="AU265" s="119" t="s">
        <v>75</v>
      </c>
      <c r="AV265" s="13" t="s">
        <v>75</v>
      </c>
      <c r="AW265" s="13" t="s">
        <v>29</v>
      </c>
      <c r="AX265" s="13" t="s">
        <v>66</v>
      </c>
      <c r="AY265" s="119" t="s">
        <v>150</v>
      </c>
    </row>
    <row r="266" spans="1:65" s="13" customFormat="1">
      <c r="A266" s="303"/>
      <c r="B266" s="304"/>
      <c r="C266" s="303"/>
      <c r="D266" s="300" t="s">
        <v>156</v>
      </c>
      <c r="E266" s="305" t="s">
        <v>19</v>
      </c>
      <c r="F266" s="306" t="s">
        <v>348</v>
      </c>
      <c r="G266" s="303"/>
      <c r="H266" s="307">
        <v>0.84</v>
      </c>
      <c r="I266" s="303"/>
      <c r="J266" s="303"/>
      <c r="K266" s="303"/>
      <c r="L266" s="118"/>
      <c r="M266" s="120"/>
      <c r="T266" s="121"/>
      <c r="AT266" s="119" t="s">
        <v>156</v>
      </c>
      <c r="AU266" s="119" t="s">
        <v>75</v>
      </c>
      <c r="AV266" s="13" t="s">
        <v>75</v>
      </c>
      <c r="AW266" s="13" t="s">
        <v>29</v>
      </c>
      <c r="AX266" s="13" t="s">
        <v>66</v>
      </c>
      <c r="AY266" s="119" t="s">
        <v>150</v>
      </c>
    </row>
    <row r="267" spans="1:65" s="14" customFormat="1">
      <c r="A267" s="308"/>
      <c r="B267" s="309"/>
      <c r="C267" s="308"/>
      <c r="D267" s="300" t="s">
        <v>156</v>
      </c>
      <c r="E267" s="310" t="s">
        <v>19</v>
      </c>
      <c r="F267" s="311" t="s">
        <v>158</v>
      </c>
      <c r="G267" s="308"/>
      <c r="H267" s="312">
        <v>17.954999999999998</v>
      </c>
      <c r="I267" s="308"/>
      <c r="J267" s="308"/>
      <c r="K267" s="308"/>
      <c r="L267" s="122"/>
      <c r="M267" s="124"/>
      <c r="T267" s="125"/>
      <c r="AT267" s="123" t="s">
        <v>156</v>
      </c>
      <c r="AU267" s="123" t="s">
        <v>75</v>
      </c>
      <c r="AV267" s="14" t="s">
        <v>155</v>
      </c>
      <c r="AW267" s="14" t="s">
        <v>29</v>
      </c>
      <c r="AX267" s="14" t="s">
        <v>73</v>
      </c>
      <c r="AY267" s="123" t="s">
        <v>150</v>
      </c>
    </row>
    <row r="268" spans="1:65" s="1" customFormat="1" ht="38.25" customHeight="1">
      <c r="A268" s="225"/>
      <c r="B268" s="226"/>
      <c r="C268" s="291" t="s">
        <v>349</v>
      </c>
      <c r="D268" s="291" t="s">
        <v>152</v>
      </c>
      <c r="E268" s="292" t="s">
        <v>350</v>
      </c>
      <c r="F268" s="293" t="s">
        <v>351</v>
      </c>
      <c r="G268" s="294" t="s">
        <v>287</v>
      </c>
      <c r="H268" s="295">
        <v>1838.095</v>
      </c>
      <c r="I268" s="296"/>
      <c r="J268" s="297">
        <f>ROUND(I268*H268,2)</f>
        <v>0</v>
      </c>
      <c r="K268" s="293"/>
      <c r="L268" s="37"/>
      <c r="M268" s="109" t="s">
        <v>19</v>
      </c>
      <c r="N268" s="110" t="s">
        <v>37</v>
      </c>
      <c r="O268" s="111">
        <v>0</v>
      </c>
      <c r="P268" s="111">
        <f>O268*H268</f>
        <v>0</v>
      </c>
      <c r="Q268" s="111">
        <v>0</v>
      </c>
      <c r="R268" s="111">
        <f>Q268*H268</f>
        <v>0</v>
      </c>
      <c r="S268" s="111">
        <v>0</v>
      </c>
      <c r="T268" s="112">
        <f>S268*H268</f>
        <v>0</v>
      </c>
      <c r="AR268" s="24" t="s">
        <v>161</v>
      </c>
      <c r="AT268" s="24" t="s">
        <v>152</v>
      </c>
      <c r="AU268" s="24" t="s">
        <v>75</v>
      </c>
      <c r="AY268" s="24" t="s">
        <v>150</v>
      </c>
      <c r="BE268" s="113">
        <f>IF(N268="základní",J268,0)</f>
        <v>0</v>
      </c>
      <c r="BF268" s="113">
        <f>IF(N268="snížená",J268,0)</f>
        <v>0</v>
      </c>
      <c r="BG268" s="113">
        <f>IF(N268="zákl. přenesená",J268,0)</f>
        <v>0</v>
      </c>
      <c r="BH268" s="113">
        <f>IF(N268="sníž. přenesená",J268,0)</f>
        <v>0</v>
      </c>
      <c r="BI268" s="113">
        <f>IF(N268="nulová",J268,0)</f>
        <v>0</v>
      </c>
      <c r="BJ268" s="24" t="s">
        <v>73</v>
      </c>
      <c r="BK268" s="113">
        <f>ROUND(I268*H268,2)</f>
        <v>0</v>
      </c>
      <c r="BL268" s="24" t="s">
        <v>161</v>
      </c>
      <c r="BM268" s="24" t="s">
        <v>352</v>
      </c>
    </row>
    <row r="269" spans="1:65" s="11" customFormat="1" ht="27" customHeight="1">
      <c r="A269" s="278"/>
      <c r="B269" s="279"/>
      <c r="C269" s="278"/>
      <c r="D269" s="280" t="s">
        <v>65</v>
      </c>
      <c r="E269" s="283" t="s">
        <v>353</v>
      </c>
      <c r="F269" s="283" t="s">
        <v>354</v>
      </c>
      <c r="G269" s="278"/>
      <c r="H269" s="278"/>
      <c r="I269" s="278"/>
      <c r="J269" s="284">
        <f>BK269</f>
        <v>0</v>
      </c>
      <c r="K269" s="278"/>
      <c r="L269" s="102"/>
      <c r="M269" s="104"/>
      <c r="P269" s="105">
        <f>SUM(P270:P270)</f>
        <v>0</v>
      </c>
      <c r="R269" s="105">
        <f>SUM(R270:R270)</f>
        <v>0</v>
      </c>
      <c r="T269" s="106">
        <f>SUM(T270:T270)</f>
        <v>0</v>
      </c>
      <c r="AR269" s="103" t="s">
        <v>75</v>
      </c>
      <c r="AT269" s="107" t="s">
        <v>65</v>
      </c>
      <c r="AU269" s="107" t="s">
        <v>73</v>
      </c>
      <c r="AY269" s="103" t="s">
        <v>150</v>
      </c>
      <c r="BK269" s="108">
        <f>SUM(BK270:BK270)</f>
        <v>0</v>
      </c>
    </row>
    <row r="270" spans="1:65" s="1" customFormat="1" ht="38.25" hidden="1" customHeight="1">
      <c r="A270" s="225"/>
      <c r="B270" s="226"/>
      <c r="C270" s="291" t="s">
        <v>357</v>
      </c>
      <c r="D270" s="291" t="s">
        <v>152</v>
      </c>
      <c r="E270" s="292" t="s">
        <v>358</v>
      </c>
      <c r="F270" s="293" t="s">
        <v>359</v>
      </c>
      <c r="G270" s="294" t="s">
        <v>287</v>
      </c>
      <c r="H270" s="295"/>
      <c r="I270" s="297"/>
      <c r="J270" s="297">
        <f>ROUND(I270*H270,2)</f>
        <v>0</v>
      </c>
      <c r="K270" s="293" t="s">
        <v>154</v>
      </c>
      <c r="L270" s="37"/>
      <c r="M270" s="109" t="s">
        <v>19</v>
      </c>
      <c r="N270" s="110" t="s">
        <v>37</v>
      </c>
      <c r="O270" s="111">
        <v>0</v>
      </c>
      <c r="P270" s="111">
        <f>O270*H270</f>
        <v>0</v>
      </c>
      <c r="Q270" s="111">
        <v>0</v>
      </c>
      <c r="R270" s="111">
        <f>Q270*H270</f>
        <v>0</v>
      </c>
      <c r="S270" s="111">
        <v>0</v>
      </c>
      <c r="T270" s="112">
        <f>S270*H270</f>
        <v>0</v>
      </c>
      <c r="AR270" s="24" t="s">
        <v>161</v>
      </c>
      <c r="AT270" s="24" t="s">
        <v>152</v>
      </c>
      <c r="AU270" s="24" t="s">
        <v>75</v>
      </c>
      <c r="AY270" s="24" t="s">
        <v>150</v>
      </c>
      <c r="BE270" s="113">
        <f>IF(N270="základní",J270,0)</f>
        <v>0</v>
      </c>
      <c r="BF270" s="113">
        <f>IF(N270="snížená",J270,0)</f>
        <v>0</v>
      </c>
      <c r="BG270" s="113">
        <f>IF(N270="zákl. přenesená",J270,0)</f>
        <v>0</v>
      </c>
      <c r="BH270" s="113">
        <f>IF(N270="sníž. přenesená",J270,0)</f>
        <v>0</v>
      </c>
      <c r="BI270" s="113">
        <f>IF(N270="nulová",J270,0)</f>
        <v>0</v>
      </c>
      <c r="BJ270" s="24" t="s">
        <v>73</v>
      </c>
      <c r="BK270" s="113">
        <f>ROUND(I270*H270,2)</f>
        <v>0</v>
      </c>
      <c r="BL270" s="24" t="s">
        <v>161</v>
      </c>
      <c r="BM270" s="24" t="s">
        <v>360</v>
      </c>
    </row>
    <row r="271" spans="1:65" s="11" customFormat="1" ht="29.85" customHeight="1">
      <c r="A271" s="278"/>
      <c r="B271" s="279"/>
      <c r="C271" s="278"/>
      <c r="D271" s="280" t="s">
        <v>65</v>
      </c>
      <c r="E271" s="283" t="s">
        <v>361</v>
      </c>
      <c r="F271" s="283" t="s">
        <v>362</v>
      </c>
      <c r="G271" s="278"/>
      <c r="H271" s="278"/>
      <c r="I271" s="278"/>
      <c r="J271" s="284">
        <f>BK271</f>
        <v>0</v>
      </c>
      <c r="K271" s="278"/>
      <c r="L271" s="102"/>
      <c r="M271" s="104"/>
      <c r="P271" s="105">
        <f>SUM(P272:P418)</f>
        <v>0</v>
      </c>
      <c r="R271" s="105">
        <f>SUM(R272:R418)</f>
        <v>8.9694059999999992E-2</v>
      </c>
      <c r="T271" s="106">
        <f>SUM(T272:T418)</f>
        <v>0</v>
      </c>
      <c r="AR271" s="103" t="s">
        <v>75</v>
      </c>
      <c r="AT271" s="107" t="s">
        <v>65</v>
      </c>
      <c r="AU271" s="107" t="s">
        <v>73</v>
      </c>
      <c r="AY271" s="103" t="s">
        <v>150</v>
      </c>
      <c r="BK271" s="108">
        <f>SUM(BK272:BK418)</f>
        <v>0</v>
      </c>
    </row>
    <row r="272" spans="1:65" s="1" customFormat="1" ht="16.5" customHeight="1">
      <c r="A272" s="225"/>
      <c r="B272" s="226"/>
      <c r="C272" s="291" t="s">
        <v>364</v>
      </c>
      <c r="D272" s="291" t="s">
        <v>152</v>
      </c>
      <c r="E272" s="292" t="s">
        <v>365</v>
      </c>
      <c r="F272" s="293" t="s">
        <v>366</v>
      </c>
      <c r="G272" s="294" t="s">
        <v>191</v>
      </c>
      <c r="H272" s="295">
        <v>140.80000000000001</v>
      </c>
      <c r="I272" s="296"/>
      <c r="J272" s="297">
        <f>ROUND(I272*H272,2)</f>
        <v>0</v>
      </c>
      <c r="K272" s="293" t="s">
        <v>19</v>
      </c>
      <c r="L272" s="37"/>
      <c r="M272" s="109" t="s">
        <v>19</v>
      </c>
      <c r="N272" s="110" t="s">
        <v>37</v>
      </c>
      <c r="O272" s="111">
        <v>0</v>
      </c>
      <c r="P272" s="111">
        <f>O272*H272</f>
        <v>0</v>
      </c>
      <c r="Q272" s="111">
        <v>0</v>
      </c>
      <c r="R272" s="111">
        <f>Q272*H272</f>
        <v>0</v>
      </c>
      <c r="S272" s="111">
        <v>0</v>
      </c>
      <c r="T272" s="112">
        <f>S272*H272</f>
        <v>0</v>
      </c>
      <c r="AR272" s="24" t="s">
        <v>161</v>
      </c>
      <c r="AT272" s="24" t="s">
        <v>152</v>
      </c>
      <c r="AU272" s="24" t="s">
        <v>75</v>
      </c>
      <c r="AY272" s="24" t="s">
        <v>150</v>
      </c>
      <c r="BE272" s="113">
        <f>IF(N272="základní",J272,0)</f>
        <v>0</v>
      </c>
      <c r="BF272" s="113">
        <f>IF(N272="snížená",J272,0)</f>
        <v>0</v>
      </c>
      <c r="BG272" s="113">
        <f>IF(N272="zákl. přenesená",J272,0)</f>
        <v>0</v>
      </c>
      <c r="BH272" s="113">
        <f>IF(N272="sníž. přenesená",J272,0)</f>
        <v>0</v>
      </c>
      <c r="BI272" s="113">
        <f>IF(N272="nulová",J272,0)</f>
        <v>0</v>
      </c>
      <c r="BJ272" s="24" t="s">
        <v>73</v>
      </c>
      <c r="BK272" s="113">
        <f>ROUND(I272*H272,2)</f>
        <v>0</v>
      </c>
      <c r="BL272" s="24" t="s">
        <v>161</v>
      </c>
      <c r="BM272" s="24" t="s">
        <v>367</v>
      </c>
    </row>
    <row r="273" spans="1:65" s="12" customFormat="1">
      <c r="A273" s="298"/>
      <c r="B273" s="299"/>
      <c r="C273" s="298"/>
      <c r="D273" s="300" t="s">
        <v>156</v>
      </c>
      <c r="E273" s="301" t="s">
        <v>19</v>
      </c>
      <c r="F273" s="302" t="s">
        <v>205</v>
      </c>
      <c r="G273" s="298"/>
      <c r="H273" s="301" t="s">
        <v>19</v>
      </c>
      <c r="I273" s="298"/>
      <c r="J273" s="298"/>
      <c r="K273" s="298"/>
      <c r="L273" s="114"/>
      <c r="M273" s="116"/>
      <c r="T273" s="117"/>
      <c r="AT273" s="115" t="s">
        <v>156</v>
      </c>
      <c r="AU273" s="115" t="s">
        <v>75</v>
      </c>
      <c r="AV273" s="12" t="s">
        <v>73</v>
      </c>
      <c r="AW273" s="12" t="s">
        <v>29</v>
      </c>
      <c r="AX273" s="12" t="s">
        <v>66</v>
      </c>
      <c r="AY273" s="115" t="s">
        <v>150</v>
      </c>
    </row>
    <row r="274" spans="1:65" s="12" customFormat="1">
      <c r="A274" s="298"/>
      <c r="B274" s="299"/>
      <c r="C274" s="298"/>
      <c r="D274" s="300" t="s">
        <v>156</v>
      </c>
      <c r="E274" s="301" t="s">
        <v>19</v>
      </c>
      <c r="F274" s="302" t="s">
        <v>206</v>
      </c>
      <c r="G274" s="298"/>
      <c r="H274" s="301" t="s">
        <v>19</v>
      </c>
      <c r="I274" s="298"/>
      <c r="J274" s="298"/>
      <c r="K274" s="298"/>
      <c r="L274" s="114"/>
      <c r="M274" s="116"/>
      <c r="T274" s="117"/>
      <c r="AT274" s="115" t="s">
        <v>156</v>
      </c>
      <c r="AU274" s="115" t="s">
        <v>75</v>
      </c>
      <c r="AV274" s="12" t="s">
        <v>73</v>
      </c>
      <c r="AW274" s="12" t="s">
        <v>29</v>
      </c>
      <c r="AX274" s="12" t="s">
        <v>66</v>
      </c>
      <c r="AY274" s="115" t="s">
        <v>150</v>
      </c>
    </row>
    <row r="275" spans="1:65" s="12" customFormat="1">
      <c r="A275" s="298"/>
      <c r="B275" s="299"/>
      <c r="C275" s="298"/>
      <c r="D275" s="300" t="s">
        <v>156</v>
      </c>
      <c r="E275" s="301" t="s">
        <v>19</v>
      </c>
      <c r="F275" s="302" t="s">
        <v>368</v>
      </c>
      <c r="G275" s="298"/>
      <c r="H275" s="301" t="s">
        <v>19</v>
      </c>
      <c r="I275" s="298"/>
      <c r="J275" s="298"/>
      <c r="K275" s="298"/>
      <c r="L275" s="114"/>
      <c r="M275" s="116"/>
      <c r="T275" s="117"/>
      <c r="AT275" s="115" t="s">
        <v>156</v>
      </c>
      <c r="AU275" s="115" t="s">
        <v>75</v>
      </c>
      <c r="AV275" s="12" t="s">
        <v>73</v>
      </c>
      <c r="AW275" s="12" t="s">
        <v>29</v>
      </c>
      <c r="AX275" s="12" t="s">
        <v>66</v>
      </c>
      <c r="AY275" s="115" t="s">
        <v>150</v>
      </c>
    </row>
    <row r="276" spans="1:65" s="12" customFormat="1">
      <c r="A276" s="298"/>
      <c r="B276" s="299"/>
      <c r="C276" s="298"/>
      <c r="D276" s="300" t="s">
        <v>156</v>
      </c>
      <c r="E276" s="301" t="s">
        <v>19</v>
      </c>
      <c r="F276" s="302" t="s">
        <v>369</v>
      </c>
      <c r="G276" s="298"/>
      <c r="H276" s="301" t="s">
        <v>19</v>
      </c>
      <c r="I276" s="298"/>
      <c r="J276" s="298"/>
      <c r="K276" s="298"/>
      <c r="L276" s="114"/>
      <c r="M276" s="116"/>
      <c r="T276" s="117"/>
      <c r="AT276" s="115" t="s">
        <v>156</v>
      </c>
      <c r="AU276" s="115" t="s">
        <v>75</v>
      </c>
      <c r="AV276" s="12" t="s">
        <v>73</v>
      </c>
      <c r="AW276" s="12" t="s">
        <v>29</v>
      </c>
      <c r="AX276" s="12" t="s">
        <v>66</v>
      </c>
      <c r="AY276" s="115" t="s">
        <v>150</v>
      </c>
    </row>
    <row r="277" spans="1:65" s="12" customFormat="1">
      <c r="A277" s="298"/>
      <c r="B277" s="299"/>
      <c r="C277" s="298"/>
      <c r="D277" s="300" t="s">
        <v>156</v>
      </c>
      <c r="E277" s="301" t="s">
        <v>19</v>
      </c>
      <c r="F277" s="302" t="s">
        <v>370</v>
      </c>
      <c r="G277" s="298"/>
      <c r="H277" s="301" t="s">
        <v>19</v>
      </c>
      <c r="I277" s="298"/>
      <c r="J277" s="298"/>
      <c r="K277" s="298"/>
      <c r="L277" s="114"/>
      <c r="M277" s="116"/>
      <c r="T277" s="117"/>
      <c r="AT277" s="115" t="s">
        <v>156</v>
      </c>
      <c r="AU277" s="115" t="s">
        <v>75</v>
      </c>
      <c r="AV277" s="12" t="s">
        <v>73</v>
      </c>
      <c r="AW277" s="12" t="s">
        <v>29</v>
      </c>
      <c r="AX277" s="12" t="s">
        <v>66</v>
      </c>
      <c r="AY277" s="115" t="s">
        <v>150</v>
      </c>
    </row>
    <row r="278" spans="1:65" s="12" customFormat="1">
      <c r="A278" s="298"/>
      <c r="B278" s="299"/>
      <c r="C278" s="298"/>
      <c r="D278" s="300" t="s">
        <v>156</v>
      </c>
      <c r="E278" s="301" t="s">
        <v>19</v>
      </c>
      <c r="F278" s="302" t="s">
        <v>371</v>
      </c>
      <c r="G278" s="298"/>
      <c r="H278" s="301" t="s">
        <v>19</v>
      </c>
      <c r="I278" s="298"/>
      <c r="J278" s="298"/>
      <c r="K278" s="298"/>
      <c r="L278" s="114"/>
      <c r="M278" s="116"/>
      <c r="T278" s="117"/>
      <c r="AT278" s="115" t="s">
        <v>156</v>
      </c>
      <c r="AU278" s="115" t="s">
        <v>75</v>
      </c>
      <c r="AV278" s="12" t="s">
        <v>73</v>
      </c>
      <c r="AW278" s="12" t="s">
        <v>29</v>
      </c>
      <c r="AX278" s="12" t="s">
        <v>66</v>
      </c>
      <c r="AY278" s="115" t="s">
        <v>150</v>
      </c>
    </row>
    <row r="279" spans="1:65" s="12" customFormat="1">
      <c r="A279" s="298"/>
      <c r="B279" s="299"/>
      <c r="C279" s="298"/>
      <c r="D279" s="300" t="s">
        <v>156</v>
      </c>
      <c r="E279" s="301" t="s">
        <v>19</v>
      </c>
      <c r="F279" s="302" t="s">
        <v>193</v>
      </c>
      <c r="G279" s="298"/>
      <c r="H279" s="301" t="s">
        <v>19</v>
      </c>
      <c r="I279" s="298"/>
      <c r="J279" s="298"/>
      <c r="K279" s="298"/>
      <c r="L279" s="114"/>
      <c r="M279" s="116"/>
      <c r="T279" s="117"/>
      <c r="AT279" s="115" t="s">
        <v>156</v>
      </c>
      <c r="AU279" s="115" t="s">
        <v>75</v>
      </c>
      <c r="AV279" s="12" t="s">
        <v>73</v>
      </c>
      <c r="AW279" s="12" t="s">
        <v>29</v>
      </c>
      <c r="AX279" s="12" t="s">
        <v>66</v>
      </c>
      <c r="AY279" s="115" t="s">
        <v>150</v>
      </c>
    </row>
    <row r="280" spans="1:65" s="12" customFormat="1">
      <c r="A280" s="298"/>
      <c r="B280" s="299"/>
      <c r="C280" s="298"/>
      <c r="D280" s="300" t="s">
        <v>156</v>
      </c>
      <c r="E280" s="301" t="s">
        <v>19</v>
      </c>
      <c r="F280" s="302" t="s">
        <v>194</v>
      </c>
      <c r="G280" s="298"/>
      <c r="H280" s="301" t="s">
        <v>19</v>
      </c>
      <c r="I280" s="298"/>
      <c r="J280" s="298"/>
      <c r="K280" s="298"/>
      <c r="L280" s="114"/>
      <c r="M280" s="116"/>
      <c r="T280" s="117"/>
      <c r="AT280" s="115" t="s">
        <v>156</v>
      </c>
      <c r="AU280" s="115" t="s">
        <v>75</v>
      </c>
      <c r="AV280" s="12" t="s">
        <v>73</v>
      </c>
      <c r="AW280" s="12" t="s">
        <v>29</v>
      </c>
      <c r="AX280" s="12" t="s">
        <v>66</v>
      </c>
      <c r="AY280" s="115" t="s">
        <v>150</v>
      </c>
    </row>
    <row r="281" spans="1:65" s="12" customFormat="1">
      <c r="A281" s="298"/>
      <c r="B281" s="299"/>
      <c r="C281" s="298"/>
      <c r="D281" s="300" t="s">
        <v>156</v>
      </c>
      <c r="E281" s="301" t="s">
        <v>19</v>
      </c>
      <c r="F281" s="302" t="s">
        <v>195</v>
      </c>
      <c r="G281" s="298"/>
      <c r="H281" s="301" t="s">
        <v>19</v>
      </c>
      <c r="I281" s="298"/>
      <c r="J281" s="298"/>
      <c r="K281" s="298"/>
      <c r="L281" s="114"/>
      <c r="M281" s="116"/>
      <c r="T281" s="117"/>
      <c r="AT281" s="115" t="s">
        <v>156</v>
      </c>
      <c r="AU281" s="115" t="s">
        <v>75</v>
      </c>
      <c r="AV281" s="12" t="s">
        <v>73</v>
      </c>
      <c r="AW281" s="12" t="s">
        <v>29</v>
      </c>
      <c r="AX281" s="12" t="s">
        <v>66</v>
      </c>
      <c r="AY281" s="115" t="s">
        <v>150</v>
      </c>
    </row>
    <row r="282" spans="1:65" s="12" customFormat="1">
      <c r="A282" s="298"/>
      <c r="B282" s="299"/>
      <c r="C282" s="298"/>
      <c r="D282" s="300" t="s">
        <v>156</v>
      </c>
      <c r="E282" s="301" t="s">
        <v>19</v>
      </c>
      <c r="F282" s="302" t="s">
        <v>196</v>
      </c>
      <c r="G282" s="298"/>
      <c r="H282" s="301" t="s">
        <v>19</v>
      </c>
      <c r="I282" s="298"/>
      <c r="J282" s="298"/>
      <c r="K282" s="298"/>
      <c r="L282" s="114"/>
      <c r="M282" s="116"/>
      <c r="T282" s="117"/>
      <c r="AT282" s="115" t="s">
        <v>156</v>
      </c>
      <c r="AU282" s="115" t="s">
        <v>75</v>
      </c>
      <c r="AV282" s="12" t="s">
        <v>73</v>
      </c>
      <c r="AW282" s="12" t="s">
        <v>29</v>
      </c>
      <c r="AX282" s="12" t="s">
        <v>66</v>
      </c>
      <c r="AY282" s="115" t="s">
        <v>150</v>
      </c>
    </row>
    <row r="283" spans="1:65" s="12" customFormat="1">
      <c r="A283" s="298"/>
      <c r="B283" s="299"/>
      <c r="C283" s="298"/>
      <c r="D283" s="300" t="s">
        <v>156</v>
      </c>
      <c r="E283" s="301" t="s">
        <v>19</v>
      </c>
      <c r="F283" s="302" t="s">
        <v>197</v>
      </c>
      <c r="G283" s="298"/>
      <c r="H283" s="301" t="s">
        <v>19</v>
      </c>
      <c r="I283" s="298"/>
      <c r="J283" s="298"/>
      <c r="K283" s="298"/>
      <c r="L283" s="114"/>
      <c r="M283" s="116"/>
      <c r="T283" s="117"/>
      <c r="AT283" s="115" t="s">
        <v>156</v>
      </c>
      <c r="AU283" s="115" t="s">
        <v>75</v>
      </c>
      <c r="AV283" s="12" t="s">
        <v>73</v>
      </c>
      <c r="AW283" s="12" t="s">
        <v>29</v>
      </c>
      <c r="AX283" s="12" t="s">
        <v>66</v>
      </c>
      <c r="AY283" s="115" t="s">
        <v>150</v>
      </c>
    </row>
    <row r="284" spans="1:65" s="12" customFormat="1">
      <c r="A284" s="298"/>
      <c r="B284" s="299"/>
      <c r="C284" s="298"/>
      <c r="D284" s="300" t="s">
        <v>156</v>
      </c>
      <c r="E284" s="301" t="s">
        <v>19</v>
      </c>
      <c r="F284" s="302" t="s">
        <v>266</v>
      </c>
      <c r="G284" s="298"/>
      <c r="H284" s="301" t="s">
        <v>19</v>
      </c>
      <c r="I284" s="298"/>
      <c r="J284" s="298"/>
      <c r="K284" s="298"/>
      <c r="L284" s="114"/>
      <c r="M284" s="116"/>
      <c r="T284" s="117"/>
      <c r="AT284" s="115" t="s">
        <v>156</v>
      </c>
      <c r="AU284" s="115" t="s">
        <v>75</v>
      </c>
      <c r="AV284" s="12" t="s">
        <v>73</v>
      </c>
      <c r="AW284" s="12" t="s">
        <v>29</v>
      </c>
      <c r="AX284" s="12" t="s">
        <v>66</v>
      </c>
      <c r="AY284" s="115" t="s">
        <v>150</v>
      </c>
    </row>
    <row r="285" spans="1:65" s="13" customFormat="1">
      <c r="A285" s="303"/>
      <c r="B285" s="304"/>
      <c r="C285" s="303"/>
      <c r="D285" s="300" t="s">
        <v>156</v>
      </c>
      <c r="E285" s="305" t="s">
        <v>19</v>
      </c>
      <c r="F285" s="306" t="s">
        <v>363</v>
      </c>
      <c r="G285" s="303"/>
      <c r="H285" s="307">
        <v>140.80000000000001</v>
      </c>
      <c r="I285" s="303"/>
      <c r="J285" s="303"/>
      <c r="K285" s="303"/>
      <c r="L285" s="118"/>
      <c r="M285" s="120"/>
      <c r="T285" s="121"/>
      <c r="AT285" s="119" t="s">
        <v>156</v>
      </c>
      <c r="AU285" s="119" t="s">
        <v>75</v>
      </c>
      <c r="AV285" s="13" t="s">
        <v>75</v>
      </c>
      <c r="AW285" s="13" t="s">
        <v>29</v>
      </c>
      <c r="AX285" s="13" t="s">
        <v>73</v>
      </c>
      <c r="AY285" s="119" t="s">
        <v>150</v>
      </c>
    </row>
    <row r="286" spans="1:65" s="1" customFormat="1" ht="25.5" customHeight="1">
      <c r="A286" s="225"/>
      <c r="B286" s="226"/>
      <c r="C286" s="291" t="s">
        <v>372</v>
      </c>
      <c r="D286" s="291" t="s">
        <v>152</v>
      </c>
      <c r="E286" s="292" t="s">
        <v>373</v>
      </c>
      <c r="F286" s="293" t="s">
        <v>374</v>
      </c>
      <c r="G286" s="294" t="s">
        <v>153</v>
      </c>
      <c r="H286" s="295">
        <v>3.8380000000000001</v>
      </c>
      <c r="I286" s="296"/>
      <c r="J286" s="297">
        <f>ROUND(I286*H286,2)</f>
        <v>0</v>
      </c>
      <c r="K286" s="293"/>
      <c r="L286" s="37"/>
      <c r="M286" s="109" t="s">
        <v>19</v>
      </c>
      <c r="N286" s="110" t="s">
        <v>37</v>
      </c>
      <c r="O286" s="111">
        <v>0</v>
      </c>
      <c r="P286" s="111">
        <f>O286*H286</f>
        <v>0</v>
      </c>
      <c r="Q286" s="111">
        <v>2.3369999999999998E-2</v>
      </c>
      <c r="R286" s="111">
        <f>Q286*H286</f>
        <v>8.9694059999999992E-2</v>
      </c>
      <c r="S286" s="111">
        <v>0</v>
      </c>
      <c r="T286" s="112">
        <f>S286*H286</f>
        <v>0</v>
      </c>
      <c r="AR286" s="24" t="s">
        <v>161</v>
      </c>
      <c r="AT286" s="24" t="s">
        <v>152</v>
      </c>
      <c r="AU286" s="24" t="s">
        <v>75</v>
      </c>
      <c r="AY286" s="24" t="s">
        <v>150</v>
      </c>
      <c r="BE286" s="113">
        <f>IF(N286="základní",J286,0)</f>
        <v>0</v>
      </c>
      <c r="BF286" s="113">
        <f>IF(N286="snížená",J286,0)</f>
        <v>0</v>
      </c>
      <c r="BG286" s="113">
        <f>IF(N286="zákl. přenesená",J286,0)</f>
        <v>0</v>
      </c>
      <c r="BH286" s="113">
        <f>IF(N286="sníž. přenesená",J286,0)</f>
        <v>0</v>
      </c>
      <c r="BI286" s="113">
        <f>IF(N286="nulová",J286,0)</f>
        <v>0</v>
      </c>
      <c r="BJ286" s="24" t="s">
        <v>73</v>
      </c>
      <c r="BK286" s="113">
        <f>ROUND(I286*H286,2)</f>
        <v>0</v>
      </c>
      <c r="BL286" s="24" t="s">
        <v>161</v>
      </c>
      <c r="BM286" s="24" t="s">
        <v>375</v>
      </c>
    </row>
    <row r="287" spans="1:65" s="13" customFormat="1">
      <c r="A287" s="303"/>
      <c r="B287" s="304"/>
      <c r="C287" s="303"/>
      <c r="D287" s="300" t="s">
        <v>156</v>
      </c>
      <c r="E287" s="305" t="s">
        <v>19</v>
      </c>
      <c r="F287" s="306" t="s">
        <v>376</v>
      </c>
      <c r="G287" s="303"/>
      <c r="H287" s="307">
        <v>3.8380000000000001</v>
      </c>
      <c r="I287" s="303"/>
      <c r="J287" s="303"/>
      <c r="K287" s="303"/>
      <c r="L287" s="118"/>
      <c r="M287" s="120"/>
      <c r="T287" s="121"/>
      <c r="AT287" s="119" t="s">
        <v>156</v>
      </c>
      <c r="AU287" s="119" t="s">
        <v>75</v>
      </c>
      <c r="AV287" s="13" t="s">
        <v>75</v>
      </c>
      <c r="AW287" s="13" t="s">
        <v>29</v>
      </c>
      <c r="AX287" s="13" t="s">
        <v>73</v>
      </c>
      <c r="AY287" s="119" t="s">
        <v>150</v>
      </c>
    </row>
    <row r="288" spans="1:65" s="1" customFormat="1" ht="16.5" customHeight="1">
      <c r="A288" s="225"/>
      <c r="B288" s="226"/>
      <c r="C288" s="291" t="s">
        <v>381</v>
      </c>
      <c r="D288" s="291" t="s">
        <v>152</v>
      </c>
      <c r="E288" s="292" t="s">
        <v>382</v>
      </c>
      <c r="F288" s="293" t="s">
        <v>383</v>
      </c>
      <c r="G288" s="294" t="s">
        <v>191</v>
      </c>
      <c r="H288" s="295">
        <v>140.80000000000001</v>
      </c>
      <c r="I288" s="296"/>
      <c r="J288" s="297">
        <f>ROUND(I288*H288,2)</f>
        <v>0</v>
      </c>
      <c r="K288" s="293" t="s">
        <v>19</v>
      </c>
      <c r="L288" s="37"/>
      <c r="M288" s="109" t="s">
        <v>19</v>
      </c>
      <c r="N288" s="110" t="s">
        <v>37</v>
      </c>
      <c r="O288" s="111">
        <v>0</v>
      </c>
      <c r="P288" s="111">
        <f>O288*H288</f>
        <v>0</v>
      </c>
      <c r="Q288" s="111">
        <v>0</v>
      </c>
      <c r="R288" s="111">
        <f>Q288*H288</f>
        <v>0</v>
      </c>
      <c r="S288" s="111">
        <v>0</v>
      </c>
      <c r="T288" s="112">
        <f>S288*H288</f>
        <v>0</v>
      </c>
      <c r="AR288" s="24" t="s">
        <v>161</v>
      </c>
      <c r="AT288" s="24" t="s">
        <v>152</v>
      </c>
      <c r="AU288" s="24" t="s">
        <v>75</v>
      </c>
      <c r="AY288" s="24" t="s">
        <v>150</v>
      </c>
      <c r="BE288" s="113">
        <f>IF(N288="základní",J288,0)</f>
        <v>0</v>
      </c>
      <c r="BF288" s="113">
        <f>IF(N288="snížená",J288,0)</f>
        <v>0</v>
      </c>
      <c r="BG288" s="113">
        <f>IF(N288="zákl. přenesená",J288,0)</f>
        <v>0</v>
      </c>
      <c r="BH288" s="113">
        <f>IF(N288="sníž. přenesená",J288,0)</f>
        <v>0</v>
      </c>
      <c r="BI288" s="113">
        <f>IF(N288="nulová",J288,0)</f>
        <v>0</v>
      </c>
      <c r="BJ288" s="24" t="s">
        <v>73</v>
      </c>
      <c r="BK288" s="113">
        <f>ROUND(I288*H288,2)</f>
        <v>0</v>
      </c>
      <c r="BL288" s="24" t="s">
        <v>161</v>
      </c>
      <c r="BM288" s="24" t="s">
        <v>384</v>
      </c>
    </row>
    <row r="289" spans="1:65" s="12" customFormat="1">
      <c r="A289" s="298"/>
      <c r="B289" s="299"/>
      <c r="C289" s="298"/>
      <c r="D289" s="300" t="s">
        <v>156</v>
      </c>
      <c r="E289" s="301" t="s">
        <v>19</v>
      </c>
      <c r="F289" s="302" t="s">
        <v>385</v>
      </c>
      <c r="G289" s="298"/>
      <c r="H289" s="301" t="s">
        <v>19</v>
      </c>
      <c r="I289" s="298"/>
      <c r="J289" s="298"/>
      <c r="K289" s="298"/>
      <c r="L289" s="114"/>
      <c r="M289" s="116"/>
      <c r="T289" s="117"/>
      <c r="AT289" s="115" t="s">
        <v>156</v>
      </c>
      <c r="AU289" s="115" t="s">
        <v>75</v>
      </c>
      <c r="AV289" s="12" t="s">
        <v>73</v>
      </c>
      <c r="AW289" s="12" t="s">
        <v>29</v>
      </c>
      <c r="AX289" s="12" t="s">
        <v>66</v>
      </c>
      <c r="AY289" s="115" t="s">
        <v>150</v>
      </c>
    </row>
    <row r="290" spans="1:65" s="12" customFormat="1">
      <c r="A290" s="298"/>
      <c r="B290" s="299"/>
      <c r="C290" s="298"/>
      <c r="D290" s="300" t="s">
        <v>156</v>
      </c>
      <c r="E290" s="301" t="s">
        <v>19</v>
      </c>
      <c r="F290" s="302" t="s">
        <v>386</v>
      </c>
      <c r="G290" s="298"/>
      <c r="H290" s="301" t="s">
        <v>19</v>
      </c>
      <c r="I290" s="298"/>
      <c r="J290" s="298"/>
      <c r="K290" s="298"/>
      <c r="L290" s="114"/>
      <c r="M290" s="116"/>
      <c r="T290" s="117"/>
      <c r="AT290" s="115" t="s">
        <v>156</v>
      </c>
      <c r="AU290" s="115" t="s">
        <v>75</v>
      </c>
      <c r="AV290" s="12" t="s">
        <v>73</v>
      </c>
      <c r="AW290" s="12" t="s">
        <v>29</v>
      </c>
      <c r="AX290" s="12" t="s">
        <v>66</v>
      </c>
      <c r="AY290" s="115" t="s">
        <v>150</v>
      </c>
    </row>
    <row r="291" spans="1:65" s="12" customFormat="1">
      <c r="A291" s="298"/>
      <c r="B291" s="299"/>
      <c r="C291" s="298"/>
      <c r="D291" s="300" t="s">
        <v>156</v>
      </c>
      <c r="E291" s="301" t="s">
        <v>19</v>
      </c>
      <c r="F291" s="302" t="s">
        <v>387</v>
      </c>
      <c r="G291" s="298"/>
      <c r="H291" s="301" t="s">
        <v>19</v>
      </c>
      <c r="I291" s="298"/>
      <c r="J291" s="298"/>
      <c r="K291" s="298"/>
      <c r="L291" s="114"/>
      <c r="M291" s="116"/>
      <c r="T291" s="117"/>
      <c r="AT291" s="115" t="s">
        <v>156</v>
      </c>
      <c r="AU291" s="115" t="s">
        <v>75</v>
      </c>
      <c r="AV291" s="12" t="s">
        <v>73</v>
      </c>
      <c r="AW291" s="12" t="s">
        <v>29</v>
      </c>
      <c r="AX291" s="12" t="s">
        <v>66</v>
      </c>
      <c r="AY291" s="115" t="s">
        <v>150</v>
      </c>
    </row>
    <row r="292" spans="1:65" s="12" customFormat="1">
      <c r="A292" s="298"/>
      <c r="B292" s="299"/>
      <c r="C292" s="298"/>
      <c r="D292" s="300" t="s">
        <v>156</v>
      </c>
      <c r="E292" s="301" t="s">
        <v>19</v>
      </c>
      <c r="F292" s="302" t="s">
        <v>193</v>
      </c>
      <c r="G292" s="298"/>
      <c r="H292" s="301" t="s">
        <v>19</v>
      </c>
      <c r="I292" s="298"/>
      <c r="J292" s="298"/>
      <c r="K292" s="298"/>
      <c r="L292" s="114"/>
      <c r="M292" s="116"/>
      <c r="T292" s="117"/>
      <c r="AT292" s="115" t="s">
        <v>156</v>
      </c>
      <c r="AU292" s="115" t="s">
        <v>75</v>
      </c>
      <c r="AV292" s="12" t="s">
        <v>73</v>
      </c>
      <c r="AW292" s="12" t="s">
        <v>29</v>
      </c>
      <c r="AX292" s="12" t="s">
        <v>66</v>
      </c>
      <c r="AY292" s="115" t="s">
        <v>150</v>
      </c>
    </row>
    <row r="293" spans="1:65" s="12" customFormat="1">
      <c r="A293" s="298"/>
      <c r="B293" s="299"/>
      <c r="C293" s="298"/>
      <c r="D293" s="300" t="s">
        <v>156</v>
      </c>
      <c r="E293" s="301" t="s">
        <v>19</v>
      </c>
      <c r="F293" s="302" t="s">
        <v>194</v>
      </c>
      <c r="G293" s="298"/>
      <c r="H293" s="301" t="s">
        <v>19</v>
      </c>
      <c r="I293" s="298"/>
      <c r="J293" s="298"/>
      <c r="K293" s="298"/>
      <c r="L293" s="114"/>
      <c r="M293" s="116"/>
      <c r="T293" s="117"/>
      <c r="AT293" s="115" t="s">
        <v>156</v>
      </c>
      <c r="AU293" s="115" t="s">
        <v>75</v>
      </c>
      <c r="AV293" s="12" t="s">
        <v>73</v>
      </c>
      <c r="AW293" s="12" t="s">
        <v>29</v>
      </c>
      <c r="AX293" s="12" t="s">
        <v>66</v>
      </c>
      <c r="AY293" s="115" t="s">
        <v>150</v>
      </c>
    </row>
    <row r="294" spans="1:65" s="12" customFormat="1">
      <c r="A294" s="298"/>
      <c r="B294" s="299"/>
      <c r="C294" s="298"/>
      <c r="D294" s="300" t="s">
        <v>156</v>
      </c>
      <c r="E294" s="301" t="s">
        <v>19</v>
      </c>
      <c r="F294" s="302" t="s">
        <v>195</v>
      </c>
      <c r="G294" s="298"/>
      <c r="H294" s="301" t="s">
        <v>19</v>
      </c>
      <c r="I294" s="298"/>
      <c r="J294" s="298"/>
      <c r="K294" s="298"/>
      <c r="L294" s="114"/>
      <c r="M294" s="116"/>
      <c r="T294" s="117"/>
      <c r="AT294" s="115" t="s">
        <v>156</v>
      </c>
      <c r="AU294" s="115" t="s">
        <v>75</v>
      </c>
      <c r="AV294" s="12" t="s">
        <v>73</v>
      </c>
      <c r="AW294" s="12" t="s">
        <v>29</v>
      </c>
      <c r="AX294" s="12" t="s">
        <v>66</v>
      </c>
      <c r="AY294" s="115" t="s">
        <v>150</v>
      </c>
    </row>
    <row r="295" spans="1:65" s="12" customFormat="1">
      <c r="A295" s="298"/>
      <c r="B295" s="299"/>
      <c r="C295" s="298"/>
      <c r="D295" s="300" t="s">
        <v>156</v>
      </c>
      <c r="E295" s="301" t="s">
        <v>19</v>
      </c>
      <c r="F295" s="302" t="s">
        <v>196</v>
      </c>
      <c r="G295" s="298"/>
      <c r="H295" s="301" t="s">
        <v>19</v>
      </c>
      <c r="I295" s="298"/>
      <c r="J295" s="298"/>
      <c r="K295" s="298"/>
      <c r="L295" s="114"/>
      <c r="M295" s="116"/>
      <c r="T295" s="117"/>
      <c r="AT295" s="115" t="s">
        <v>156</v>
      </c>
      <c r="AU295" s="115" t="s">
        <v>75</v>
      </c>
      <c r="AV295" s="12" t="s">
        <v>73</v>
      </c>
      <c r="AW295" s="12" t="s">
        <v>29</v>
      </c>
      <c r="AX295" s="12" t="s">
        <v>66</v>
      </c>
      <c r="AY295" s="115" t="s">
        <v>150</v>
      </c>
    </row>
    <row r="296" spans="1:65" s="12" customFormat="1">
      <c r="A296" s="298"/>
      <c r="B296" s="299"/>
      <c r="C296" s="298"/>
      <c r="D296" s="300" t="s">
        <v>156</v>
      </c>
      <c r="E296" s="301" t="s">
        <v>19</v>
      </c>
      <c r="F296" s="302" t="s">
        <v>197</v>
      </c>
      <c r="G296" s="298"/>
      <c r="H296" s="301" t="s">
        <v>19</v>
      </c>
      <c r="I296" s="298"/>
      <c r="J296" s="298"/>
      <c r="K296" s="298"/>
      <c r="L296" s="114"/>
      <c r="M296" s="116"/>
      <c r="T296" s="117"/>
      <c r="AT296" s="115" t="s">
        <v>156</v>
      </c>
      <c r="AU296" s="115" t="s">
        <v>75</v>
      </c>
      <c r="AV296" s="12" t="s">
        <v>73</v>
      </c>
      <c r="AW296" s="12" t="s">
        <v>29</v>
      </c>
      <c r="AX296" s="12" t="s">
        <v>66</v>
      </c>
      <c r="AY296" s="115" t="s">
        <v>150</v>
      </c>
    </row>
    <row r="297" spans="1:65" s="12" customFormat="1">
      <c r="A297" s="298"/>
      <c r="B297" s="299"/>
      <c r="C297" s="298"/>
      <c r="D297" s="300" t="s">
        <v>156</v>
      </c>
      <c r="E297" s="301" t="s">
        <v>19</v>
      </c>
      <c r="F297" s="302" t="s">
        <v>266</v>
      </c>
      <c r="G297" s="298"/>
      <c r="H297" s="301" t="s">
        <v>19</v>
      </c>
      <c r="I297" s="298"/>
      <c r="J297" s="298"/>
      <c r="K297" s="298"/>
      <c r="L297" s="114"/>
      <c r="M297" s="116"/>
      <c r="T297" s="117"/>
      <c r="AT297" s="115" t="s">
        <v>156</v>
      </c>
      <c r="AU297" s="115" t="s">
        <v>75</v>
      </c>
      <c r="AV297" s="12" t="s">
        <v>73</v>
      </c>
      <c r="AW297" s="12" t="s">
        <v>29</v>
      </c>
      <c r="AX297" s="12" t="s">
        <v>66</v>
      </c>
      <c r="AY297" s="115" t="s">
        <v>150</v>
      </c>
    </row>
    <row r="298" spans="1:65" s="13" customFormat="1">
      <c r="A298" s="303"/>
      <c r="B298" s="304"/>
      <c r="C298" s="303"/>
      <c r="D298" s="300" t="s">
        <v>156</v>
      </c>
      <c r="E298" s="305" t="s">
        <v>19</v>
      </c>
      <c r="F298" s="306" t="s">
        <v>363</v>
      </c>
      <c r="G298" s="303"/>
      <c r="H298" s="307">
        <v>140.80000000000001</v>
      </c>
      <c r="I298" s="303"/>
      <c r="J298" s="303"/>
      <c r="K298" s="303"/>
      <c r="L298" s="118"/>
      <c r="M298" s="120"/>
      <c r="T298" s="121"/>
      <c r="AT298" s="119" t="s">
        <v>156</v>
      </c>
      <c r="AU298" s="119" t="s">
        <v>75</v>
      </c>
      <c r="AV298" s="13" t="s">
        <v>75</v>
      </c>
      <c r="AW298" s="13" t="s">
        <v>29</v>
      </c>
      <c r="AX298" s="13" t="s">
        <v>73</v>
      </c>
      <c r="AY298" s="119" t="s">
        <v>150</v>
      </c>
    </row>
    <row r="299" spans="1:65" s="1" customFormat="1" ht="25.5" customHeight="1">
      <c r="A299" s="225"/>
      <c r="B299" s="226"/>
      <c r="C299" s="291" t="s">
        <v>388</v>
      </c>
      <c r="D299" s="291" t="s">
        <v>152</v>
      </c>
      <c r="E299" s="292" t="s">
        <v>389</v>
      </c>
      <c r="F299" s="293" t="s">
        <v>390</v>
      </c>
      <c r="G299" s="294" t="s">
        <v>199</v>
      </c>
      <c r="H299" s="295">
        <v>2</v>
      </c>
      <c r="I299" s="296"/>
      <c r="J299" s="297">
        <f>ROUND(I299*H299,2)</f>
        <v>0</v>
      </c>
      <c r="K299" s="293" t="s">
        <v>19</v>
      </c>
      <c r="L299" s="37"/>
      <c r="M299" s="109" t="s">
        <v>19</v>
      </c>
      <c r="N299" s="110" t="s">
        <v>37</v>
      </c>
      <c r="O299" s="111">
        <v>0</v>
      </c>
      <c r="P299" s="111">
        <f>O299*H299</f>
        <v>0</v>
      </c>
      <c r="Q299" s="111">
        <v>0</v>
      </c>
      <c r="R299" s="111">
        <f>Q299*H299</f>
        <v>0</v>
      </c>
      <c r="S299" s="111">
        <v>0</v>
      </c>
      <c r="T299" s="112">
        <f>S299*H299</f>
        <v>0</v>
      </c>
      <c r="AR299" s="24" t="s">
        <v>161</v>
      </c>
      <c r="AT299" s="24" t="s">
        <v>152</v>
      </c>
      <c r="AU299" s="24" t="s">
        <v>75</v>
      </c>
      <c r="AY299" s="24" t="s">
        <v>150</v>
      </c>
      <c r="BE299" s="113">
        <f>IF(N299="základní",J299,0)</f>
        <v>0</v>
      </c>
      <c r="BF299" s="113">
        <f>IF(N299="snížená",J299,0)</f>
        <v>0</v>
      </c>
      <c r="BG299" s="113">
        <f>IF(N299="zákl. přenesená",J299,0)</f>
        <v>0</v>
      </c>
      <c r="BH299" s="113">
        <f>IF(N299="sníž. přenesená",J299,0)</f>
        <v>0</v>
      </c>
      <c r="BI299" s="113">
        <f>IF(N299="nulová",J299,0)</f>
        <v>0</v>
      </c>
      <c r="BJ299" s="24" t="s">
        <v>73</v>
      </c>
      <c r="BK299" s="113">
        <f>ROUND(I299*H299,2)</f>
        <v>0</v>
      </c>
      <c r="BL299" s="24" t="s">
        <v>161</v>
      </c>
      <c r="BM299" s="24" t="s">
        <v>391</v>
      </c>
    </row>
    <row r="300" spans="1:65" s="12" customFormat="1">
      <c r="A300" s="298"/>
      <c r="B300" s="299"/>
      <c r="C300" s="298"/>
      <c r="D300" s="300" t="s">
        <v>156</v>
      </c>
      <c r="E300" s="301" t="s">
        <v>19</v>
      </c>
      <c r="F300" s="302" t="s">
        <v>392</v>
      </c>
      <c r="G300" s="298"/>
      <c r="H300" s="301" t="s">
        <v>19</v>
      </c>
      <c r="I300" s="298"/>
      <c r="J300" s="298"/>
      <c r="K300" s="298"/>
      <c r="L300" s="114"/>
      <c r="M300" s="116"/>
      <c r="T300" s="117"/>
      <c r="AT300" s="115" t="s">
        <v>156</v>
      </c>
      <c r="AU300" s="115" t="s">
        <v>75</v>
      </c>
      <c r="AV300" s="12" t="s">
        <v>73</v>
      </c>
      <c r="AW300" s="12" t="s">
        <v>29</v>
      </c>
      <c r="AX300" s="12" t="s">
        <v>66</v>
      </c>
      <c r="AY300" s="115" t="s">
        <v>150</v>
      </c>
    </row>
    <row r="301" spans="1:65" s="12" customFormat="1">
      <c r="A301" s="298"/>
      <c r="B301" s="299"/>
      <c r="C301" s="298"/>
      <c r="D301" s="300" t="s">
        <v>156</v>
      </c>
      <c r="E301" s="301" t="s">
        <v>19</v>
      </c>
      <c r="F301" s="302" t="s">
        <v>206</v>
      </c>
      <c r="G301" s="298"/>
      <c r="H301" s="301" t="s">
        <v>19</v>
      </c>
      <c r="I301" s="298"/>
      <c r="J301" s="298"/>
      <c r="K301" s="298"/>
      <c r="L301" s="114"/>
      <c r="M301" s="116"/>
      <c r="T301" s="117"/>
      <c r="AT301" s="115" t="s">
        <v>156</v>
      </c>
      <c r="AU301" s="115" t="s">
        <v>75</v>
      </c>
      <c r="AV301" s="12" t="s">
        <v>73</v>
      </c>
      <c r="AW301" s="12" t="s">
        <v>29</v>
      </c>
      <c r="AX301" s="12" t="s">
        <v>66</v>
      </c>
      <c r="AY301" s="115" t="s">
        <v>150</v>
      </c>
    </row>
    <row r="302" spans="1:65" s="12" customFormat="1">
      <c r="A302" s="298"/>
      <c r="B302" s="299"/>
      <c r="C302" s="298"/>
      <c r="D302" s="300" t="s">
        <v>156</v>
      </c>
      <c r="E302" s="301" t="s">
        <v>19</v>
      </c>
      <c r="F302" s="302" t="s">
        <v>377</v>
      </c>
      <c r="G302" s="298"/>
      <c r="H302" s="301" t="s">
        <v>19</v>
      </c>
      <c r="I302" s="298"/>
      <c r="J302" s="298"/>
      <c r="K302" s="298"/>
      <c r="L302" s="114"/>
      <c r="M302" s="116"/>
      <c r="T302" s="117"/>
      <c r="AT302" s="115" t="s">
        <v>156</v>
      </c>
      <c r="AU302" s="115" t="s">
        <v>75</v>
      </c>
      <c r="AV302" s="12" t="s">
        <v>73</v>
      </c>
      <c r="AW302" s="12" t="s">
        <v>29</v>
      </c>
      <c r="AX302" s="12" t="s">
        <v>66</v>
      </c>
      <c r="AY302" s="115" t="s">
        <v>150</v>
      </c>
    </row>
    <row r="303" spans="1:65" s="12" customFormat="1">
      <c r="A303" s="298"/>
      <c r="B303" s="299"/>
      <c r="C303" s="298"/>
      <c r="D303" s="300" t="s">
        <v>156</v>
      </c>
      <c r="E303" s="301" t="s">
        <v>19</v>
      </c>
      <c r="F303" s="302" t="s">
        <v>393</v>
      </c>
      <c r="G303" s="298"/>
      <c r="H303" s="301" t="s">
        <v>19</v>
      </c>
      <c r="I303" s="298"/>
      <c r="J303" s="298"/>
      <c r="K303" s="298"/>
      <c r="L303" s="114"/>
      <c r="M303" s="116"/>
      <c r="T303" s="117"/>
      <c r="AT303" s="115" t="s">
        <v>156</v>
      </c>
      <c r="AU303" s="115" t="s">
        <v>75</v>
      </c>
      <c r="AV303" s="12" t="s">
        <v>73</v>
      </c>
      <c r="AW303" s="12" t="s">
        <v>29</v>
      </c>
      <c r="AX303" s="12" t="s">
        <v>66</v>
      </c>
      <c r="AY303" s="115" t="s">
        <v>150</v>
      </c>
    </row>
    <row r="304" spans="1:65" s="12" customFormat="1">
      <c r="A304" s="298"/>
      <c r="B304" s="299"/>
      <c r="C304" s="298"/>
      <c r="D304" s="300" t="s">
        <v>156</v>
      </c>
      <c r="E304" s="301" t="s">
        <v>19</v>
      </c>
      <c r="F304" s="302" t="s">
        <v>394</v>
      </c>
      <c r="G304" s="298"/>
      <c r="H304" s="301" t="s">
        <v>19</v>
      </c>
      <c r="I304" s="298"/>
      <c r="J304" s="298"/>
      <c r="K304" s="298"/>
      <c r="L304" s="114"/>
      <c r="M304" s="116"/>
      <c r="T304" s="117"/>
      <c r="AT304" s="115" t="s">
        <v>156</v>
      </c>
      <c r="AU304" s="115" t="s">
        <v>75</v>
      </c>
      <c r="AV304" s="12" t="s">
        <v>73</v>
      </c>
      <c r="AW304" s="12" t="s">
        <v>29</v>
      </c>
      <c r="AX304" s="12" t="s">
        <v>66</v>
      </c>
      <c r="AY304" s="115" t="s">
        <v>150</v>
      </c>
    </row>
    <row r="305" spans="1:65" s="12" customFormat="1">
      <c r="A305" s="298"/>
      <c r="B305" s="299"/>
      <c r="C305" s="298"/>
      <c r="D305" s="300" t="s">
        <v>156</v>
      </c>
      <c r="E305" s="301" t="s">
        <v>19</v>
      </c>
      <c r="F305" s="302" t="s">
        <v>395</v>
      </c>
      <c r="G305" s="298"/>
      <c r="H305" s="301" t="s">
        <v>19</v>
      </c>
      <c r="I305" s="298"/>
      <c r="J305" s="298"/>
      <c r="K305" s="298"/>
      <c r="L305" s="114"/>
      <c r="M305" s="116"/>
      <c r="T305" s="117"/>
      <c r="AT305" s="115" t="s">
        <v>156</v>
      </c>
      <c r="AU305" s="115" t="s">
        <v>75</v>
      </c>
      <c r="AV305" s="12" t="s">
        <v>73</v>
      </c>
      <c r="AW305" s="12" t="s">
        <v>29</v>
      </c>
      <c r="AX305" s="12" t="s">
        <v>66</v>
      </c>
      <c r="AY305" s="115" t="s">
        <v>150</v>
      </c>
    </row>
    <row r="306" spans="1:65" s="12" customFormat="1">
      <c r="A306" s="298"/>
      <c r="B306" s="299"/>
      <c r="C306" s="298"/>
      <c r="D306" s="300" t="s">
        <v>156</v>
      </c>
      <c r="E306" s="301" t="s">
        <v>19</v>
      </c>
      <c r="F306" s="302" t="s">
        <v>396</v>
      </c>
      <c r="G306" s="298"/>
      <c r="H306" s="301" t="s">
        <v>19</v>
      </c>
      <c r="I306" s="298"/>
      <c r="J306" s="298"/>
      <c r="K306" s="298"/>
      <c r="L306" s="114"/>
      <c r="M306" s="116"/>
      <c r="T306" s="117"/>
      <c r="AT306" s="115" t="s">
        <v>156</v>
      </c>
      <c r="AU306" s="115" t="s">
        <v>75</v>
      </c>
      <c r="AV306" s="12" t="s">
        <v>73</v>
      </c>
      <c r="AW306" s="12" t="s">
        <v>29</v>
      </c>
      <c r="AX306" s="12" t="s">
        <v>66</v>
      </c>
      <c r="AY306" s="115" t="s">
        <v>150</v>
      </c>
    </row>
    <row r="307" spans="1:65" s="12" customFormat="1">
      <c r="A307" s="298"/>
      <c r="B307" s="299"/>
      <c r="C307" s="298"/>
      <c r="D307" s="300" t="s">
        <v>156</v>
      </c>
      <c r="E307" s="301" t="s">
        <v>19</v>
      </c>
      <c r="F307" s="302" t="s">
        <v>193</v>
      </c>
      <c r="G307" s="298"/>
      <c r="H307" s="301" t="s">
        <v>19</v>
      </c>
      <c r="I307" s="298"/>
      <c r="J307" s="298"/>
      <c r="K307" s="298"/>
      <c r="L307" s="114"/>
      <c r="M307" s="116"/>
      <c r="T307" s="117"/>
      <c r="AT307" s="115" t="s">
        <v>156</v>
      </c>
      <c r="AU307" s="115" t="s">
        <v>75</v>
      </c>
      <c r="AV307" s="12" t="s">
        <v>73</v>
      </c>
      <c r="AW307" s="12" t="s">
        <v>29</v>
      </c>
      <c r="AX307" s="12" t="s">
        <v>66</v>
      </c>
      <c r="AY307" s="115" t="s">
        <v>150</v>
      </c>
    </row>
    <row r="308" spans="1:65" s="12" customFormat="1">
      <c r="A308" s="298"/>
      <c r="B308" s="299"/>
      <c r="C308" s="298"/>
      <c r="D308" s="300" t="s">
        <v>156</v>
      </c>
      <c r="E308" s="301" t="s">
        <v>19</v>
      </c>
      <c r="F308" s="302" t="s">
        <v>194</v>
      </c>
      <c r="G308" s="298"/>
      <c r="H308" s="301" t="s">
        <v>19</v>
      </c>
      <c r="I308" s="298"/>
      <c r="J308" s="298"/>
      <c r="K308" s="298"/>
      <c r="L308" s="114"/>
      <c r="M308" s="116"/>
      <c r="T308" s="117"/>
      <c r="AT308" s="115" t="s">
        <v>156</v>
      </c>
      <c r="AU308" s="115" t="s">
        <v>75</v>
      </c>
      <c r="AV308" s="12" t="s">
        <v>73</v>
      </c>
      <c r="AW308" s="12" t="s">
        <v>29</v>
      </c>
      <c r="AX308" s="12" t="s">
        <v>66</v>
      </c>
      <c r="AY308" s="115" t="s">
        <v>150</v>
      </c>
    </row>
    <row r="309" spans="1:65" s="12" customFormat="1">
      <c r="A309" s="298"/>
      <c r="B309" s="299"/>
      <c r="C309" s="298"/>
      <c r="D309" s="300" t="s">
        <v>156</v>
      </c>
      <c r="E309" s="301" t="s">
        <v>19</v>
      </c>
      <c r="F309" s="302" t="s">
        <v>195</v>
      </c>
      <c r="G309" s="298"/>
      <c r="H309" s="301" t="s">
        <v>19</v>
      </c>
      <c r="I309" s="298"/>
      <c r="J309" s="298"/>
      <c r="K309" s="298"/>
      <c r="L309" s="114"/>
      <c r="M309" s="116"/>
      <c r="T309" s="117"/>
      <c r="AT309" s="115" t="s">
        <v>156</v>
      </c>
      <c r="AU309" s="115" t="s">
        <v>75</v>
      </c>
      <c r="AV309" s="12" t="s">
        <v>73</v>
      </c>
      <c r="AW309" s="12" t="s">
        <v>29</v>
      </c>
      <c r="AX309" s="12" t="s">
        <v>66</v>
      </c>
      <c r="AY309" s="115" t="s">
        <v>150</v>
      </c>
    </row>
    <row r="310" spans="1:65" s="12" customFormat="1">
      <c r="A310" s="298"/>
      <c r="B310" s="299"/>
      <c r="C310" s="298"/>
      <c r="D310" s="300" t="s">
        <v>156</v>
      </c>
      <c r="E310" s="301" t="s">
        <v>19</v>
      </c>
      <c r="F310" s="302" t="s">
        <v>196</v>
      </c>
      <c r="G310" s="298"/>
      <c r="H310" s="301" t="s">
        <v>19</v>
      </c>
      <c r="I310" s="298"/>
      <c r="J310" s="298"/>
      <c r="K310" s="298"/>
      <c r="L310" s="114"/>
      <c r="M310" s="116"/>
      <c r="T310" s="117"/>
      <c r="AT310" s="115" t="s">
        <v>156</v>
      </c>
      <c r="AU310" s="115" t="s">
        <v>75</v>
      </c>
      <c r="AV310" s="12" t="s">
        <v>73</v>
      </c>
      <c r="AW310" s="12" t="s">
        <v>29</v>
      </c>
      <c r="AX310" s="12" t="s">
        <v>66</v>
      </c>
      <c r="AY310" s="115" t="s">
        <v>150</v>
      </c>
    </row>
    <row r="311" spans="1:65" s="12" customFormat="1">
      <c r="A311" s="298"/>
      <c r="B311" s="299"/>
      <c r="C311" s="298"/>
      <c r="D311" s="300" t="s">
        <v>156</v>
      </c>
      <c r="E311" s="301" t="s">
        <v>19</v>
      </c>
      <c r="F311" s="302" t="s">
        <v>197</v>
      </c>
      <c r="G311" s="298"/>
      <c r="H311" s="301" t="s">
        <v>19</v>
      </c>
      <c r="I311" s="298"/>
      <c r="J311" s="298"/>
      <c r="K311" s="298"/>
      <c r="L311" s="114"/>
      <c r="M311" s="116"/>
      <c r="T311" s="117"/>
      <c r="AT311" s="115" t="s">
        <v>156</v>
      </c>
      <c r="AU311" s="115" t="s">
        <v>75</v>
      </c>
      <c r="AV311" s="12" t="s">
        <v>73</v>
      </c>
      <c r="AW311" s="12" t="s">
        <v>29</v>
      </c>
      <c r="AX311" s="12" t="s">
        <v>66</v>
      </c>
      <c r="AY311" s="115" t="s">
        <v>150</v>
      </c>
    </row>
    <row r="312" spans="1:65" s="12" customFormat="1">
      <c r="A312" s="298"/>
      <c r="B312" s="299"/>
      <c r="C312" s="298"/>
      <c r="D312" s="300" t="s">
        <v>156</v>
      </c>
      <c r="E312" s="301" t="s">
        <v>19</v>
      </c>
      <c r="F312" s="302" t="s">
        <v>397</v>
      </c>
      <c r="G312" s="298"/>
      <c r="H312" s="301" t="s">
        <v>19</v>
      </c>
      <c r="I312" s="298"/>
      <c r="J312" s="298"/>
      <c r="K312" s="298"/>
      <c r="L312" s="114"/>
      <c r="M312" s="116"/>
      <c r="T312" s="117"/>
      <c r="AT312" s="115" t="s">
        <v>156</v>
      </c>
      <c r="AU312" s="115" t="s">
        <v>75</v>
      </c>
      <c r="AV312" s="12" t="s">
        <v>73</v>
      </c>
      <c r="AW312" s="12" t="s">
        <v>29</v>
      </c>
      <c r="AX312" s="12" t="s">
        <v>66</v>
      </c>
      <c r="AY312" s="115" t="s">
        <v>150</v>
      </c>
    </row>
    <row r="313" spans="1:65" s="13" customFormat="1">
      <c r="A313" s="303"/>
      <c r="B313" s="304"/>
      <c r="C313" s="303"/>
      <c r="D313" s="300" t="s">
        <v>156</v>
      </c>
      <c r="E313" s="305" t="s">
        <v>19</v>
      </c>
      <c r="F313" s="306" t="s">
        <v>75</v>
      </c>
      <c r="G313" s="303"/>
      <c r="H313" s="307">
        <v>2</v>
      </c>
      <c r="I313" s="303"/>
      <c r="J313" s="303"/>
      <c r="K313" s="303"/>
      <c r="L313" s="118"/>
      <c r="M313" s="120"/>
      <c r="T313" s="121"/>
      <c r="AT313" s="119" t="s">
        <v>156</v>
      </c>
      <c r="AU313" s="119" t="s">
        <v>75</v>
      </c>
      <c r="AV313" s="13" t="s">
        <v>75</v>
      </c>
      <c r="AW313" s="13" t="s">
        <v>29</v>
      </c>
      <c r="AX313" s="13" t="s">
        <v>73</v>
      </c>
      <c r="AY313" s="119" t="s">
        <v>150</v>
      </c>
    </row>
    <row r="314" spans="1:65" s="1" customFormat="1" ht="16.5" customHeight="1">
      <c r="A314" s="225"/>
      <c r="B314" s="226"/>
      <c r="C314" s="291" t="s">
        <v>398</v>
      </c>
      <c r="D314" s="291" t="s">
        <v>152</v>
      </c>
      <c r="E314" s="292" t="s">
        <v>399</v>
      </c>
      <c r="F314" s="293" t="s">
        <v>400</v>
      </c>
      <c r="G314" s="294" t="s">
        <v>187</v>
      </c>
      <c r="H314" s="295">
        <v>11</v>
      </c>
      <c r="I314" s="296"/>
      <c r="J314" s="297">
        <f>ROUND(I314*H314,2)</f>
        <v>0</v>
      </c>
      <c r="K314" s="293" t="s">
        <v>19</v>
      </c>
      <c r="L314" s="37"/>
      <c r="M314" s="109" t="s">
        <v>19</v>
      </c>
      <c r="N314" s="110" t="s">
        <v>37</v>
      </c>
      <c r="O314" s="111">
        <v>0</v>
      </c>
      <c r="P314" s="111">
        <f>O314*H314</f>
        <v>0</v>
      </c>
      <c r="Q314" s="111">
        <v>0</v>
      </c>
      <c r="R314" s="111">
        <f>Q314*H314</f>
        <v>0</v>
      </c>
      <c r="S314" s="111">
        <v>0</v>
      </c>
      <c r="T314" s="112">
        <f>S314*H314</f>
        <v>0</v>
      </c>
      <c r="AR314" s="24" t="s">
        <v>161</v>
      </c>
      <c r="AT314" s="24" t="s">
        <v>152</v>
      </c>
      <c r="AU314" s="24" t="s">
        <v>75</v>
      </c>
      <c r="AY314" s="24" t="s">
        <v>150</v>
      </c>
      <c r="BE314" s="113">
        <f>IF(N314="základní",J314,0)</f>
        <v>0</v>
      </c>
      <c r="BF314" s="113">
        <f>IF(N314="snížená",J314,0)</f>
        <v>0</v>
      </c>
      <c r="BG314" s="113">
        <f>IF(N314="zákl. přenesená",J314,0)</f>
        <v>0</v>
      </c>
      <c r="BH314" s="113">
        <f>IF(N314="sníž. přenesená",J314,0)</f>
        <v>0</v>
      </c>
      <c r="BI314" s="113">
        <f>IF(N314="nulová",J314,0)</f>
        <v>0</v>
      </c>
      <c r="BJ314" s="24" t="s">
        <v>73</v>
      </c>
      <c r="BK314" s="113">
        <f>ROUND(I314*H314,2)</f>
        <v>0</v>
      </c>
      <c r="BL314" s="24" t="s">
        <v>161</v>
      </c>
      <c r="BM314" s="24" t="s">
        <v>401</v>
      </c>
    </row>
    <row r="315" spans="1:65" s="12" customFormat="1">
      <c r="A315" s="298"/>
      <c r="B315" s="299"/>
      <c r="C315" s="298"/>
      <c r="D315" s="300" t="s">
        <v>156</v>
      </c>
      <c r="E315" s="301" t="s">
        <v>19</v>
      </c>
      <c r="F315" s="302" t="s">
        <v>392</v>
      </c>
      <c r="G315" s="298"/>
      <c r="H315" s="301" t="s">
        <v>19</v>
      </c>
      <c r="I315" s="298"/>
      <c r="J315" s="298"/>
      <c r="K315" s="298"/>
      <c r="L315" s="114"/>
      <c r="M315" s="116"/>
      <c r="T315" s="117"/>
      <c r="AT315" s="115" t="s">
        <v>156</v>
      </c>
      <c r="AU315" s="115" t="s">
        <v>75</v>
      </c>
      <c r="AV315" s="12" t="s">
        <v>73</v>
      </c>
      <c r="AW315" s="12" t="s">
        <v>29</v>
      </c>
      <c r="AX315" s="12" t="s">
        <v>66</v>
      </c>
      <c r="AY315" s="115" t="s">
        <v>150</v>
      </c>
    </row>
    <row r="316" spans="1:65" s="12" customFormat="1">
      <c r="A316" s="298"/>
      <c r="B316" s="299"/>
      <c r="C316" s="298"/>
      <c r="D316" s="300" t="s">
        <v>156</v>
      </c>
      <c r="E316" s="301" t="s">
        <v>19</v>
      </c>
      <c r="F316" s="302" t="s">
        <v>206</v>
      </c>
      <c r="G316" s="298"/>
      <c r="H316" s="301" t="s">
        <v>19</v>
      </c>
      <c r="I316" s="298"/>
      <c r="J316" s="298"/>
      <c r="K316" s="298"/>
      <c r="L316" s="114"/>
      <c r="M316" s="116"/>
      <c r="T316" s="117"/>
      <c r="AT316" s="115" t="s">
        <v>156</v>
      </c>
      <c r="AU316" s="115" t="s">
        <v>75</v>
      </c>
      <c r="AV316" s="12" t="s">
        <v>73</v>
      </c>
      <c r="AW316" s="12" t="s">
        <v>29</v>
      </c>
      <c r="AX316" s="12" t="s">
        <v>66</v>
      </c>
      <c r="AY316" s="115" t="s">
        <v>150</v>
      </c>
    </row>
    <row r="317" spans="1:65" s="12" customFormat="1">
      <c r="A317" s="298"/>
      <c r="B317" s="299"/>
      <c r="C317" s="298"/>
      <c r="D317" s="300" t="s">
        <v>156</v>
      </c>
      <c r="E317" s="301" t="s">
        <v>19</v>
      </c>
      <c r="F317" s="302" t="s">
        <v>377</v>
      </c>
      <c r="G317" s="298"/>
      <c r="H317" s="301" t="s">
        <v>19</v>
      </c>
      <c r="I317" s="298"/>
      <c r="J317" s="298"/>
      <c r="K317" s="298"/>
      <c r="L317" s="114"/>
      <c r="M317" s="116"/>
      <c r="T317" s="117"/>
      <c r="AT317" s="115" t="s">
        <v>156</v>
      </c>
      <c r="AU317" s="115" t="s">
        <v>75</v>
      </c>
      <c r="AV317" s="12" t="s">
        <v>73</v>
      </c>
      <c r="AW317" s="12" t="s">
        <v>29</v>
      </c>
      <c r="AX317" s="12" t="s">
        <v>66</v>
      </c>
      <c r="AY317" s="115" t="s">
        <v>150</v>
      </c>
    </row>
    <row r="318" spans="1:65" s="12" customFormat="1">
      <c r="A318" s="298"/>
      <c r="B318" s="299"/>
      <c r="C318" s="298"/>
      <c r="D318" s="300" t="s">
        <v>156</v>
      </c>
      <c r="E318" s="301" t="s">
        <v>19</v>
      </c>
      <c r="F318" s="302" t="s">
        <v>393</v>
      </c>
      <c r="G318" s="298"/>
      <c r="H318" s="301" t="s">
        <v>19</v>
      </c>
      <c r="I318" s="298"/>
      <c r="J318" s="298"/>
      <c r="K318" s="298"/>
      <c r="L318" s="114"/>
      <c r="M318" s="116"/>
      <c r="T318" s="117"/>
      <c r="AT318" s="115" t="s">
        <v>156</v>
      </c>
      <c r="AU318" s="115" t="s">
        <v>75</v>
      </c>
      <c r="AV318" s="12" t="s">
        <v>73</v>
      </c>
      <c r="AW318" s="12" t="s">
        <v>29</v>
      </c>
      <c r="AX318" s="12" t="s">
        <v>66</v>
      </c>
      <c r="AY318" s="115" t="s">
        <v>150</v>
      </c>
    </row>
    <row r="319" spans="1:65" s="12" customFormat="1">
      <c r="A319" s="298"/>
      <c r="B319" s="299"/>
      <c r="C319" s="298"/>
      <c r="D319" s="300" t="s">
        <v>156</v>
      </c>
      <c r="E319" s="301" t="s">
        <v>19</v>
      </c>
      <c r="F319" s="302" t="s">
        <v>394</v>
      </c>
      <c r="G319" s="298"/>
      <c r="H319" s="301" t="s">
        <v>19</v>
      </c>
      <c r="I319" s="298"/>
      <c r="J319" s="298"/>
      <c r="K319" s="298"/>
      <c r="L319" s="114"/>
      <c r="M319" s="116"/>
      <c r="T319" s="117"/>
      <c r="AT319" s="115" t="s">
        <v>156</v>
      </c>
      <c r="AU319" s="115" t="s">
        <v>75</v>
      </c>
      <c r="AV319" s="12" t="s">
        <v>73</v>
      </c>
      <c r="AW319" s="12" t="s">
        <v>29</v>
      </c>
      <c r="AX319" s="12" t="s">
        <v>66</v>
      </c>
      <c r="AY319" s="115" t="s">
        <v>150</v>
      </c>
    </row>
    <row r="320" spans="1:65" s="12" customFormat="1">
      <c r="A320" s="298"/>
      <c r="B320" s="299"/>
      <c r="C320" s="298"/>
      <c r="D320" s="300" t="s">
        <v>156</v>
      </c>
      <c r="E320" s="301" t="s">
        <v>19</v>
      </c>
      <c r="F320" s="302" t="s">
        <v>395</v>
      </c>
      <c r="G320" s="298"/>
      <c r="H320" s="301" t="s">
        <v>19</v>
      </c>
      <c r="I320" s="298"/>
      <c r="J320" s="298"/>
      <c r="K320" s="298"/>
      <c r="L320" s="114"/>
      <c r="M320" s="116"/>
      <c r="T320" s="117"/>
      <c r="AT320" s="115" t="s">
        <v>156</v>
      </c>
      <c r="AU320" s="115" t="s">
        <v>75</v>
      </c>
      <c r="AV320" s="12" t="s">
        <v>73</v>
      </c>
      <c r="AW320" s="12" t="s">
        <v>29</v>
      </c>
      <c r="AX320" s="12" t="s">
        <v>66</v>
      </c>
      <c r="AY320" s="115" t="s">
        <v>150</v>
      </c>
    </row>
    <row r="321" spans="1:65" s="12" customFormat="1">
      <c r="A321" s="298"/>
      <c r="B321" s="299"/>
      <c r="C321" s="298"/>
      <c r="D321" s="300" t="s">
        <v>156</v>
      </c>
      <c r="E321" s="301" t="s">
        <v>19</v>
      </c>
      <c r="F321" s="302" t="s">
        <v>396</v>
      </c>
      <c r="G321" s="298"/>
      <c r="H321" s="301" t="s">
        <v>19</v>
      </c>
      <c r="I321" s="298"/>
      <c r="J321" s="298"/>
      <c r="K321" s="298"/>
      <c r="L321" s="114"/>
      <c r="M321" s="116"/>
      <c r="T321" s="117"/>
      <c r="AT321" s="115" t="s">
        <v>156</v>
      </c>
      <c r="AU321" s="115" t="s">
        <v>75</v>
      </c>
      <c r="AV321" s="12" t="s">
        <v>73</v>
      </c>
      <c r="AW321" s="12" t="s">
        <v>29</v>
      </c>
      <c r="AX321" s="12" t="s">
        <v>66</v>
      </c>
      <c r="AY321" s="115" t="s">
        <v>150</v>
      </c>
    </row>
    <row r="322" spans="1:65" s="12" customFormat="1">
      <c r="A322" s="298"/>
      <c r="B322" s="299"/>
      <c r="C322" s="298"/>
      <c r="D322" s="300" t="s">
        <v>156</v>
      </c>
      <c r="E322" s="301" t="s">
        <v>19</v>
      </c>
      <c r="F322" s="302" t="s">
        <v>193</v>
      </c>
      <c r="G322" s="298"/>
      <c r="H322" s="301" t="s">
        <v>19</v>
      </c>
      <c r="I322" s="298"/>
      <c r="J322" s="298"/>
      <c r="K322" s="298"/>
      <c r="L322" s="114"/>
      <c r="M322" s="116"/>
      <c r="T322" s="117"/>
      <c r="AT322" s="115" t="s">
        <v>156</v>
      </c>
      <c r="AU322" s="115" t="s">
        <v>75</v>
      </c>
      <c r="AV322" s="12" t="s">
        <v>73</v>
      </c>
      <c r="AW322" s="12" t="s">
        <v>29</v>
      </c>
      <c r="AX322" s="12" t="s">
        <v>66</v>
      </c>
      <c r="AY322" s="115" t="s">
        <v>150</v>
      </c>
    </row>
    <row r="323" spans="1:65" s="12" customFormat="1">
      <c r="A323" s="298"/>
      <c r="B323" s="299"/>
      <c r="C323" s="298"/>
      <c r="D323" s="300" t="s">
        <v>156</v>
      </c>
      <c r="E323" s="301" t="s">
        <v>19</v>
      </c>
      <c r="F323" s="302" t="s">
        <v>194</v>
      </c>
      <c r="G323" s="298"/>
      <c r="H323" s="301" t="s">
        <v>19</v>
      </c>
      <c r="I323" s="298"/>
      <c r="J323" s="298"/>
      <c r="K323" s="298"/>
      <c r="L323" s="114"/>
      <c r="M323" s="116"/>
      <c r="T323" s="117"/>
      <c r="AT323" s="115" t="s">
        <v>156</v>
      </c>
      <c r="AU323" s="115" t="s">
        <v>75</v>
      </c>
      <c r="AV323" s="12" t="s">
        <v>73</v>
      </c>
      <c r="AW323" s="12" t="s">
        <v>29</v>
      </c>
      <c r="AX323" s="12" t="s">
        <v>66</v>
      </c>
      <c r="AY323" s="115" t="s">
        <v>150</v>
      </c>
    </row>
    <row r="324" spans="1:65" s="12" customFormat="1">
      <c r="A324" s="298"/>
      <c r="B324" s="299"/>
      <c r="C324" s="298"/>
      <c r="D324" s="300" t="s">
        <v>156</v>
      </c>
      <c r="E324" s="301" t="s">
        <v>19</v>
      </c>
      <c r="F324" s="302" t="s">
        <v>195</v>
      </c>
      <c r="G324" s="298"/>
      <c r="H324" s="301" t="s">
        <v>19</v>
      </c>
      <c r="I324" s="298"/>
      <c r="J324" s="298"/>
      <c r="K324" s="298"/>
      <c r="L324" s="114"/>
      <c r="M324" s="116"/>
      <c r="T324" s="117"/>
      <c r="AT324" s="115" t="s">
        <v>156</v>
      </c>
      <c r="AU324" s="115" t="s">
        <v>75</v>
      </c>
      <c r="AV324" s="12" t="s">
        <v>73</v>
      </c>
      <c r="AW324" s="12" t="s">
        <v>29</v>
      </c>
      <c r="AX324" s="12" t="s">
        <v>66</v>
      </c>
      <c r="AY324" s="115" t="s">
        <v>150</v>
      </c>
    </row>
    <row r="325" spans="1:65" s="12" customFormat="1">
      <c r="A325" s="298"/>
      <c r="B325" s="299"/>
      <c r="C325" s="298"/>
      <c r="D325" s="300" t="s">
        <v>156</v>
      </c>
      <c r="E325" s="301" t="s">
        <v>19</v>
      </c>
      <c r="F325" s="302" t="s">
        <v>196</v>
      </c>
      <c r="G325" s="298"/>
      <c r="H325" s="301" t="s">
        <v>19</v>
      </c>
      <c r="I325" s="298"/>
      <c r="J325" s="298"/>
      <c r="K325" s="298"/>
      <c r="L325" s="114"/>
      <c r="M325" s="116"/>
      <c r="T325" s="117"/>
      <c r="AT325" s="115" t="s">
        <v>156</v>
      </c>
      <c r="AU325" s="115" t="s">
        <v>75</v>
      </c>
      <c r="AV325" s="12" t="s">
        <v>73</v>
      </c>
      <c r="AW325" s="12" t="s">
        <v>29</v>
      </c>
      <c r="AX325" s="12" t="s">
        <v>66</v>
      </c>
      <c r="AY325" s="115" t="s">
        <v>150</v>
      </c>
    </row>
    <row r="326" spans="1:65" s="12" customFormat="1">
      <c r="A326" s="298"/>
      <c r="B326" s="299"/>
      <c r="C326" s="298"/>
      <c r="D326" s="300" t="s">
        <v>156</v>
      </c>
      <c r="E326" s="301" t="s">
        <v>19</v>
      </c>
      <c r="F326" s="302" t="s">
        <v>197</v>
      </c>
      <c r="G326" s="298"/>
      <c r="H326" s="301" t="s">
        <v>19</v>
      </c>
      <c r="I326" s="298"/>
      <c r="J326" s="298"/>
      <c r="K326" s="298"/>
      <c r="L326" s="114"/>
      <c r="M326" s="116"/>
      <c r="T326" s="117"/>
      <c r="AT326" s="115" t="s">
        <v>156</v>
      </c>
      <c r="AU326" s="115" t="s">
        <v>75</v>
      </c>
      <c r="AV326" s="12" t="s">
        <v>73</v>
      </c>
      <c r="AW326" s="12" t="s">
        <v>29</v>
      </c>
      <c r="AX326" s="12" t="s">
        <v>66</v>
      </c>
      <c r="AY326" s="115" t="s">
        <v>150</v>
      </c>
    </row>
    <row r="327" spans="1:65" s="13" customFormat="1">
      <c r="A327" s="303"/>
      <c r="B327" s="304"/>
      <c r="C327" s="303"/>
      <c r="D327" s="300" t="s">
        <v>156</v>
      </c>
      <c r="E327" s="305" t="s">
        <v>19</v>
      </c>
      <c r="F327" s="306" t="s">
        <v>160</v>
      </c>
      <c r="G327" s="303"/>
      <c r="H327" s="307">
        <v>11</v>
      </c>
      <c r="I327" s="303"/>
      <c r="J327" s="303"/>
      <c r="K327" s="303"/>
      <c r="L327" s="118"/>
      <c r="M327" s="120"/>
      <c r="T327" s="121"/>
      <c r="AT327" s="119" t="s">
        <v>156</v>
      </c>
      <c r="AU327" s="119" t="s">
        <v>75</v>
      </c>
      <c r="AV327" s="13" t="s">
        <v>75</v>
      </c>
      <c r="AW327" s="13" t="s">
        <v>29</v>
      </c>
      <c r="AX327" s="13" t="s">
        <v>73</v>
      </c>
      <c r="AY327" s="119" t="s">
        <v>150</v>
      </c>
    </row>
    <row r="328" spans="1:65" s="1" customFormat="1" ht="16.5" customHeight="1">
      <c r="A328" s="225"/>
      <c r="B328" s="226"/>
      <c r="C328" s="291" t="s">
        <v>402</v>
      </c>
      <c r="D328" s="291" t="s">
        <v>152</v>
      </c>
      <c r="E328" s="292" t="s">
        <v>403</v>
      </c>
      <c r="F328" s="293" t="s">
        <v>404</v>
      </c>
      <c r="G328" s="294" t="s">
        <v>177</v>
      </c>
      <c r="H328" s="295">
        <v>55.4</v>
      </c>
      <c r="I328" s="296"/>
      <c r="J328" s="297">
        <f>ROUND(I328*H328,2)</f>
        <v>0</v>
      </c>
      <c r="K328" s="293" t="s">
        <v>19</v>
      </c>
      <c r="L328" s="37"/>
      <c r="M328" s="109" t="s">
        <v>19</v>
      </c>
      <c r="N328" s="110" t="s">
        <v>37</v>
      </c>
      <c r="O328" s="111">
        <v>0</v>
      </c>
      <c r="P328" s="111">
        <f>O328*H328</f>
        <v>0</v>
      </c>
      <c r="Q328" s="111">
        <v>0</v>
      </c>
      <c r="R328" s="111">
        <f>Q328*H328</f>
        <v>0</v>
      </c>
      <c r="S328" s="111">
        <v>0</v>
      </c>
      <c r="T328" s="112">
        <f>S328*H328</f>
        <v>0</v>
      </c>
      <c r="AR328" s="24" t="s">
        <v>161</v>
      </c>
      <c r="AT328" s="24" t="s">
        <v>152</v>
      </c>
      <c r="AU328" s="24" t="s">
        <v>75</v>
      </c>
      <c r="AY328" s="24" t="s">
        <v>150</v>
      </c>
      <c r="BE328" s="113">
        <f>IF(N328="základní",J328,0)</f>
        <v>0</v>
      </c>
      <c r="BF328" s="113">
        <f>IF(N328="snížená",J328,0)</f>
        <v>0</v>
      </c>
      <c r="BG328" s="113">
        <f>IF(N328="zákl. přenesená",J328,0)</f>
        <v>0</v>
      </c>
      <c r="BH328" s="113">
        <f>IF(N328="sníž. přenesená",J328,0)</f>
        <v>0</v>
      </c>
      <c r="BI328" s="113">
        <f>IF(N328="nulová",J328,0)</f>
        <v>0</v>
      </c>
      <c r="BJ328" s="24" t="s">
        <v>73</v>
      </c>
      <c r="BK328" s="113">
        <f>ROUND(I328*H328,2)</f>
        <v>0</v>
      </c>
      <c r="BL328" s="24" t="s">
        <v>161</v>
      </c>
      <c r="BM328" s="24" t="s">
        <v>405</v>
      </c>
    </row>
    <row r="329" spans="1:65" s="12" customFormat="1">
      <c r="A329" s="298"/>
      <c r="B329" s="299"/>
      <c r="C329" s="298"/>
      <c r="D329" s="300" t="s">
        <v>156</v>
      </c>
      <c r="E329" s="301" t="s">
        <v>19</v>
      </c>
      <c r="F329" s="302" t="s">
        <v>205</v>
      </c>
      <c r="G329" s="298"/>
      <c r="H329" s="301" t="s">
        <v>19</v>
      </c>
      <c r="I329" s="298"/>
      <c r="J329" s="298"/>
      <c r="K329" s="298"/>
      <c r="L329" s="114"/>
      <c r="M329" s="116"/>
      <c r="T329" s="117"/>
      <c r="AT329" s="115" t="s">
        <v>156</v>
      </c>
      <c r="AU329" s="115" t="s">
        <v>75</v>
      </c>
      <c r="AV329" s="12" t="s">
        <v>73</v>
      </c>
      <c r="AW329" s="12" t="s">
        <v>29</v>
      </c>
      <c r="AX329" s="12" t="s">
        <v>66</v>
      </c>
      <c r="AY329" s="115" t="s">
        <v>150</v>
      </c>
    </row>
    <row r="330" spans="1:65" s="12" customFormat="1">
      <c r="A330" s="298"/>
      <c r="B330" s="299"/>
      <c r="C330" s="298"/>
      <c r="D330" s="300" t="s">
        <v>156</v>
      </c>
      <c r="E330" s="301" t="s">
        <v>19</v>
      </c>
      <c r="F330" s="302" t="s">
        <v>206</v>
      </c>
      <c r="G330" s="298"/>
      <c r="H330" s="301" t="s">
        <v>19</v>
      </c>
      <c r="I330" s="298"/>
      <c r="J330" s="298"/>
      <c r="K330" s="298"/>
      <c r="L330" s="114"/>
      <c r="M330" s="116"/>
      <c r="T330" s="117"/>
      <c r="AT330" s="115" t="s">
        <v>156</v>
      </c>
      <c r="AU330" s="115" t="s">
        <v>75</v>
      </c>
      <c r="AV330" s="12" t="s">
        <v>73</v>
      </c>
      <c r="AW330" s="12" t="s">
        <v>29</v>
      </c>
      <c r="AX330" s="12" t="s">
        <v>66</v>
      </c>
      <c r="AY330" s="115" t="s">
        <v>150</v>
      </c>
    </row>
    <row r="331" spans="1:65" s="12" customFormat="1">
      <c r="A331" s="298"/>
      <c r="B331" s="299"/>
      <c r="C331" s="298"/>
      <c r="D331" s="300" t="s">
        <v>156</v>
      </c>
      <c r="E331" s="301" t="s">
        <v>19</v>
      </c>
      <c r="F331" s="302" t="s">
        <v>377</v>
      </c>
      <c r="G331" s="298"/>
      <c r="H331" s="301" t="s">
        <v>19</v>
      </c>
      <c r="I331" s="298"/>
      <c r="J331" s="298"/>
      <c r="K331" s="298"/>
      <c r="L331" s="114"/>
      <c r="M331" s="116"/>
      <c r="T331" s="117"/>
      <c r="AT331" s="115" t="s">
        <v>156</v>
      </c>
      <c r="AU331" s="115" t="s">
        <v>75</v>
      </c>
      <c r="AV331" s="12" t="s">
        <v>73</v>
      </c>
      <c r="AW331" s="12" t="s">
        <v>29</v>
      </c>
      <c r="AX331" s="12" t="s">
        <v>66</v>
      </c>
      <c r="AY331" s="115" t="s">
        <v>150</v>
      </c>
    </row>
    <row r="332" spans="1:65" s="12" customFormat="1">
      <c r="A332" s="298"/>
      <c r="B332" s="299"/>
      <c r="C332" s="298"/>
      <c r="D332" s="300" t="s">
        <v>156</v>
      </c>
      <c r="E332" s="301" t="s">
        <v>19</v>
      </c>
      <c r="F332" s="302" t="s">
        <v>406</v>
      </c>
      <c r="G332" s="298"/>
      <c r="H332" s="301" t="s">
        <v>19</v>
      </c>
      <c r="I332" s="298"/>
      <c r="J332" s="298"/>
      <c r="K332" s="298"/>
      <c r="L332" s="114"/>
      <c r="M332" s="116"/>
      <c r="T332" s="117"/>
      <c r="AT332" s="115" t="s">
        <v>156</v>
      </c>
      <c r="AU332" s="115" t="s">
        <v>75</v>
      </c>
      <c r="AV332" s="12" t="s">
        <v>73</v>
      </c>
      <c r="AW332" s="12" t="s">
        <v>29</v>
      </c>
      <c r="AX332" s="12" t="s">
        <v>66</v>
      </c>
      <c r="AY332" s="115" t="s">
        <v>150</v>
      </c>
    </row>
    <row r="333" spans="1:65" s="12" customFormat="1">
      <c r="A333" s="298"/>
      <c r="B333" s="299"/>
      <c r="C333" s="298"/>
      <c r="D333" s="300" t="s">
        <v>156</v>
      </c>
      <c r="E333" s="301" t="s">
        <v>19</v>
      </c>
      <c r="F333" s="302" t="s">
        <v>378</v>
      </c>
      <c r="G333" s="298"/>
      <c r="H333" s="301" t="s">
        <v>19</v>
      </c>
      <c r="I333" s="298"/>
      <c r="J333" s="298"/>
      <c r="K333" s="298"/>
      <c r="L333" s="114"/>
      <c r="M333" s="116"/>
      <c r="T333" s="117"/>
      <c r="AT333" s="115" t="s">
        <v>156</v>
      </c>
      <c r="AU333" s="115" t="s">
        <v>75</v>
      </c>
      <c r="AV333" s="12" t="s">
        <v>73</v>
      </c>
      <c r="AW333" s="12" t="s">
        <v>29</v>
      </c>
      <c r="AX333" s="12" t="s">
        <v>66</v>
      </c>
      <c r="AY333" s="115" t="s">
        <v>150</v>
      </c>
    </row>
    <row r="334" spans="1:65" s="12" customFormat="1">
      <c r="A334" s="298"/>
      <c r="B334" s="299"/>
      <c r="C334" s="298"/>
      <c r="D334" s="300" t="s">
        <v>156</v>
      </c>
      <c r="E334" s="301" t="s">
        <v>19</v>
      </c>
      <c r="F334" s="302" t="s">
        <v>379</v>
      </c>
      <c r="G334" s="298"/>
      <c r="H334" s="301" t="s">
        <v>19</v>
      </c>
      <c r="I334" s="298"/>
      <c r="J334" s="298"/>
      <c r="K334" s="298"/>
      <c r="L334" s="114"/>
      <c r="M334" s="116"/>
      <c r="T334" s="117"/>
      <c r="AT334" s="115" t="s">
        <v>156</v>
      </c>
      <c r="AU334" s="115" t="s">
        <v>75</v>
      </c>
      <c r="AV334" s="12" t="s">
        <v>73</v>
      </c>
      <c r="AW334" s="12" t="s">
        <v>29</v>
      </c>
      <c r="AX334" s="12" t="s">
        <v>66</v>
      </c>
      <c r="AY334" s="115" t="s">
        <v>150</v>
      </c>
    </row>
    <row r="335" spans="1:65" s="12" customFormat="1">
      <c r="A335" s="298"/>
      <c r="B335" s="299"/>
      <c r="C335" s="298"/>
      <c r="D335" s="300" t="s">
        <v>156</v>
      </c>
      <c r="E335" s="301" t="s">
        <v>19</v>
      </c>
      <c r="F335" s="302" t="s">
        <v>380</v>
      </c>
      <c r="G335" s="298"/>
      <c r="H335" s="301" t="s">
        <v>19</v>
      </c>
      <c r="I335" s="298"/>
      <c r="J335" s="298"/>
      <c r="K335" s="298"/>
      <c r="L335" s="114"/>
      <c r="M335" s="116"/>
      <c r="T335" s="117"/>
      <c r="AT335" s="115" t="s">
        <v>156</v>
      </c>
      <c r="AU335" s="115" t="s">
        <v>75</v>
      </c>
      <c r="AV335" s="12" t="s">
        <v>73</v>
      </c>
      <c r="AW335" s="12" t="s">
        <v>29</v>
      </c>
      <c r="AX335" s="12" t="s">
        <v>66</v>
      </c>
      <c r="AY335" s="115" t="s">
        <v>150</v>
      </c>
    </row>
    <row r="336" spans="1:65" s="12" customFormat="1">
      <c r="A336" s="298"/>
      <c r="B336" s="299"/>
      <c r="C336" s="298"/>
      <c r="D336" s="300" t="s">
        <v>156</v>
      </c>
      <c r="E336" s="301" t="s">
        <v>19</v>
      </c>
      <c r="F336" s="302" t="s">
        <v>407</v>
      </c>
      <c r="G336" s="298"/>
      <c r="H336" s="301" t="s">
        <v>19</v>
      </c>
      <c r="I336" s="298"/>
      <c r="J336" s="298"/>
      <c r="K336" s="298"/>
      <c r="L336" s="114"/>
      <c r="M336" s="116"/>
      <c r="T336" s="117"/>
      <c r="AT336" s="115" t="s">
        <v>156</v>
      </c>
      <c r="AU336" s="115" t="s">
        <v>75</v>
      </c>
      <c r="AV336" s="12" t="s">
        <v>73</v>
      </c>
      <c r="AW336" s="12" t="s">
        <v>29</v>
      </c>
      <c r="AX336" s="12" t="s">
        <v>66</v>
      </c>
      <c r="AY336" s="115" t="s">
        <v>150</v>
      </c>
    </row>
    <row r="337" spans="1:65" s="12" customFormat="1">
      <c r="A337" s="298"/>
      <c r="B337" s="299"/>
      <c r="C337" s="298"/>
      <c r="D337" s="300" t="s">
        <v>156</v>
      </c>
      <c r="E337" s="301" t="s">
        <v>19</v>
      </c>
      <c r="F337" s="302" t="s">
        <v>394</v>
      </c>
      <c r="G337" s="298"/>
      <c r="H337" s="301" t="s">
        <v>19</v>
      </c>
      <c r="I337" s="298"/>
      <c r="J337" s="298"/>
      <c r="K337" s="298"/>
      <c r="L337" s="114"/>
      <c r="M337" s="116"/>
      <c r="T337" s="117"/>
      <c r="AT337" s="115" t="s">
        <v>156</v>
      </c>
      <c r="AU337" s="115" t="s">
        <v>75</v>
      </c>
      <c r="AV337" s="12" t="s">
        <v>73</v>
      </c>
      <c r="AW337" s="12" t="s">
        <v>29</v>
      </c>
      <c r="AX337" s="12" t="s">
        <v>66</v>
      </c>
      <c r="AY337" s="115" t="s">
        <v>150</v>
      </c>
    </row>
    <row r="338" spans="1:65" s="12" customFormat="1">
      <c r="A338" s="298"/>
      <c r="B338" s="299"/>
      <c r="C338" s="298"/>
      <c r="D338" s="300" t="s">
        <v>156</v>
      </c>
      <c r="E338" s="301" t="s">
        <v>19</v>
      </c>
      <c r="F338" s="302" t="s">
        <v>395</v>
      </c>
      <c r="G338" s="298"/>
      <c r="H338" s="301" t="s">
        <v>19</v>
      </c>
      <c r="I338" s="298"/>
      <c r="J338" s="298"/>
      <c r="K338" s="298"/>
      <c r="L338" s="114"/>
      <c r="M338" s="116"/>
      <c r="T338" s="117"/>
      <c r="AT338" s="115" t="s">
        <v>156</v>
      </c>
      <c r="AU338" s="115" t="s">
        <v>75</v>
      </c>
      <c r="AV338" s="12" t="s">
        <v>73</v>
      </c>
      <c r="AW338" s="12" t="s">
        <v>29</v>
      </c>
      <c r="AX338" s="12" t="s">
        <v>66</v>
      </c>
      <c r="AY338" s="115" t="s">
        <v>150</v>
      </c>
    </row>
    <row r="339" spans="1:65" s="12" customFormat="1">
      <c r="A339" s="298"/>
      <c r="B339" s="299"/>
      <c r="C339" s="298"/>
      <c r="D339" s="300" t="s">
        <v>156</v>
      </c>
      <c r="E339" s="301" t="s">
        <v>19</v>
      </c>
      <c r="F339" s="302" t="s">
        <v>396</v>
      </c>
      <c r="G339" s="298"/>
      <c r="H339" s="301" t="s">
        <v>19</v>
      </c>
      <c r="I339" s="298"/>
      <c r="J339" s="298"/>
      <c r="K339" s="298"/>
      <c r="L339" s="114"/>
      <c r="M339" s="116"/>
      <c r="T339" s="117"/>
      <c r="AT339" s="115" t="s">
        <v>156</v>
      </c>
      <c r="AU339" s="115" t="s">
        <v>75</v>
      </c>
      <c r="AV339" s="12" t="s">
        <v>73</v>
      </c>
      <c r="AW339" s="12" t="s">
        <v>29</v>
      </c>
      <c r="AX339" s="12" t="s">
        <v>66</v>
      </c>
      <c r="AY339" s="115" t="s">
        <v>150</v>
      </c>
    </row>
    <row r="340" spans="1:65" s="12" customFormat="1">
      <c r="A340" s="298"/>
      <c r="B340" s="299"/>
      <c r="C340" s="298"/>
      <c r="D340" s="300" t="s">
        <v>156</v>
      </c>
      <c r="E340" s="301" t="s">
        <v>19</v>
      </c>
      <c r="F340" s="302" t="s">
        <v>193</v>
      </c>
      <c r="G340" s="298"/>
      <c r="H340" s="301" t="s">
        <v>19</v>
      </c>
      <c r="I340" s="298"/>
      <c r="J340" s="298"/>
      <c r="K340" s="298"/>
      <c r="L340" s="114"/>
      <c r="M340" s="116"/>
      <c r="T340" s="117"/>
      <c r="AT340" s="115" t="s">
        <v>156</v>
      </c>
      <c r="AU340" s="115" t="s">
        <v>75</v>
      </c>
      <c r="AV340" s="12" t="s">
        <v>73</v>
      </c>
      <c r="AW340" s="12" t="s">
        <v>29</v>
      </c>
      <c r="AX340" s="12" t="s">
        <v>66</v>
      </c>
      <c r="AY340" s="115" t="s">
        <v>150</v>
      </c>
    </row>
    <row r="341" spans="1:65" s="12" customFormat="1">
      <c r="A341" s="298"/>
      <c r="B341" s="299"/>
      <c r="C341" s="298"/>
      <c r="D341" s="300" t="s">
        <v>156</v>
      </c>
      <c r="E341" s="301" t="s">
        <v>19</v>
      </c>
      <c r="F341" s="302" t="s">
        <v>194</v>
      </c>
      <c r="G341" s="298"/>
      <c r="H341" s="301" t="s">
        <v>19</v>
      </c>
      <c r="I341" s="298"/>
      <c r="J341" s="298"/>
      <c r="K341" s="298"/>
      <c r="L341" s="114"/>
      <c r="M341" s="116"/>
      <c r="T341" s="117"/>
      <c r="AT341" s="115" t="s">
        <v>156</v>
      </c>
      <c r="AU341" s="115" t="s">
        <v>75</v>
      </c>
      <c r="AV341" s="12" t="s">
        <v>73</v>
      </c>
      <c r="AW341" s="12" t="s">
        <v>29</v>
      </c>
      <c r="AX341" s="12" t="s">
        <v>66</v>
      </c>
      <c r="AY341" s="115" t="s">
        <v>150</v>
      </c>
    </row>
    <row r="342" spans="1:65" s="12" customFormat="1">
      <c r="A342" s="298"/>
      <c r="B342" s="299"/>
      <c r="C342" s="298"/>
      <c r="D342" s="300" t="s">
        <v>156</v>
      </c>
      <c r="E342" s="301" t="s">
        <v>19</v>
      </c>
      <c r="F342" s="302" t="s">
        <v>195</v>
      </c>
      <c r="G342" s="298"/>
      <c r="H342" s="301" t="s">
        <v>19</v>
      </c>
      <c r="I342" s="298"/>
      <c r="J342" s="298"/>
      <c r="K342" s="298"/>
      <c r="L342" s="114"/>
      <c r="M342" s="116"/>
      <c r="T342" s="117"/>
      <c r="AT342" s="115" t="s">
        <v>156</v>
      </c>
      <c r="AU342" s="115" t="s">
        <v>75</v>
      </c>
      <c r="AV342" s="12" t="s">
        <v>73</v>
      </c>
      <c r="AW342" s="12" t="s">
        <v>29</v>
      </c>
      <c r="AX342" s="12" t="s">
        <v>66</v>
      </c>
      <c r="AY342" s="115" t="s">
        <v>150</v>
      </c>
    </row>
    <row r="343" spans="1:65" s="12" customFormat="1">
      <c r="A343" s="298"/>
      <c r="B343" s="299"/>
      <c r="C343" s="298"/>
      <c r="D343" s="300" t="s">
        <v>156</v>
      </c>
      <c r="E343" s="301" t="s">
        <v>19</v>
      </c>
      <c r="F343" s="302" t="s">
        <v>196</v>
      </c>
      <c r="G343" s="298"/>
      <c r="H343" s="301" t="s">
        <v>19</v>
      </c>
      <c r="I343" s="298"/>
      <c r="J343" s="298"/>
      <c r="K343" s="298"/>
      <c r="L343" s="114"/>
      <c r="M343" s="116"/>
      <c r="T343" s="117"/>
      <c r="AT343" s="115" t="s">
        <v>156</v>
      </c>
      <c r="AU343" s="115" t="s">
        <v>75</v>
      </c>
      <c r="AV343" s="12" t="s">
        <v>73</v>
      </c>
      <c r="AW343" s="12" t="s">
        <v>29</v>
      </c>
      <c r="AX343" s="12" t="s">
        <v>66</v>
      </c>
      <c r="AY343" s="115" t="s">
        <v>150</v>
      </c>
    </row>
    <row r="344" spans="1:65" s="12" customFormat="1">
      <c r="A344" s="298"/>
      <c r="B344" s="299"/>
      <c r="C344" s="298"/>
      <c r="D344" s="300" t="s">
        <v>156</v>
      </c>
      <c r="E344" s="301" t="s">
        <v>19</v>
      </c>
      <c r="F344" s="302" t="s">
        <v>197</v>
      </c>
      <c r="G344" s="298"/>
      <c r="H344" s="301" t="s">
        <v>19</v>
      </c>
      <c r="I344" s="298"/>
      <c r="J344" s="298"/>
      <c r="K344" s="298"/>
      <c r="L344" s="114"/>
      <c r="M344" s="116"/>
      <c r="T344" s="117"/>
      <c r="AT344" s="115" t="s">
        <v>156</v>
      </c>
      <c r="AU344" s="115" t="s">
        <v>75</v>
      </c>
      <c r="AV344" s="12" t="s">
        <v>73</v>
      </c>
      <c r="AW344" s="12" t="s">
        <v>29</v>
      </c>
      <c r="AX344" s="12" t="s">
        <v>66</v>
      </c>
      <c r="AY344" s="115" t="s">
        <v>150</v>
      </c>
    </row>
    <row r="345" spans="1:65" s="12" customFormat="1">
      <c r="A345" s="298"/>
      <c r="B345" s="299"/>
      <c r="C345" s="298"/>
      <c r="D345" s="300" t="s">
        <v>156</v>
      </c>
      <c r="E345" s="301" t="s">
        <v>19</v>
      </c>
      <c r="F345" s="302" t="s">
        <v>313</v>
      </c>
      <c r="G345" s="298"/>
      <c r="H345" s="301" t="s">
        <v>19</v>
      </c>
      <c r="I345" s="298"/>
      <c r="J345" s="298"/>
      <c r="K345" s="298"/>
      <c r="L345" s="114"/>
      <c r="M345" s="116"/>
      <c r="T345" s="117"/>
      <c r="AT345" s="115" t="s">
        <v>156</v>
      </c>
      <c r="AU345" s="115" t="s">
        <v>75</v>
      </c>
      <c r="AV345" s="12" t="s">
        <v>73</v>
      </c>
      <c r="AW345" s="12" t="s">
        <v>29</v>
      </c>
      <c r="AX345" s="12" t="s">
        <v>66</v>
      </c>
      <c r="AY345" s="115" t="s">
        <v>150</v>
      </c>
    </row>
    <row r="346" spans="1:65" s="12" customFormat="1">
      <c r="A346" s="298"/>
      <c r="B346" s="299"/>
      <c r="C346" s="298"/>
      <c r="D346" s="300" t="s">
        <v>156</v>
      </c>
      <c r="E346" s="301" t="s">
        <v>19</v>
      </c>
      <c r="F346" s="302" t="s">
        <v>408</v>
      </c>
      <c r="G346" s="298"/>
      <c r="H346" s="301" t="s">
        <v>19</v>
      </c>
      <c r="I346" s="298"/>
      <c r="J346" s="298"/>
      <c r="K346" s="298"/>
      <c r="L346" s="114"/>
      <c r="M346" s="116"/>
      <c r="T346" s="117"/>
      <c r="AT346" s="115" t="s">
        <v>156</v>
      </c>
      <c r="AU346" s="115" t="s">
        <v>75</v>
      </c>
      <c r="AV346" s="12" t="s">
        <v>73</v>
      </c>
      <c r="AW346" s="12" t="s">
        <v>29</v>
      </c>
      <c r="AX346" s="12" t="s">
        <v>66</v>
      </c>
      <c r="AY346" s="115" t="s">
        <v>150</v>
      </c>
    </row>
    <row r="347" spans="1:65" s="13" customFormat="1">
      <c r="A347" s="303"/>
      <c r="B347" s="304"/>
      <c r="C347" s="303"/>
      <c r="D347" s="300" t="s">
        <v>156</v>
      </c>
      <c r="E347" s="305" t="s">
        <v>19</v>
      </c>
      <c r="F347" s="306" t="s">
        <v>409</v>
      </c>
      <c r="G347" s="303"/>
      <c r="H347" s="307">
        <v>55.4</v>
      </c>
      <c r="I347" s="303"/>
      <c r="J347" s="303"/>
      <c r="K347" s="303"/>
      <c r="L347" s="118"/>
      <c r="M347" s="120"/>
      <c r="T347" s="121"/>
      <c r="AT347" s="119" t="s">
        <v>156</v>
      </c>
      <c r="AU347" s="119" t="s">
        <v>75</v>
      </c>
      <c r="AV347" s="13" t="s">
        <v>75</v>
      </c>
      <c r="AW347" s="13" t="s">
        <v>29</v>
      </c>
      <c r="AX347" s="13" t="s">
        <v>73</v>
      </c>
      <c r="AY347" s="119" t="s">
        <v>150</v>
      </c>
    </row>
    <row r="348" spans="1:65" s="1" customFormat="1" ht="16.5" customHeight="1">
      <c r="A348" s="225"/>
      <c r="B348" s="226"/>
      <c r="C348" s="291" t="s">
        <v>410</v>
      </c>
      <c r="D348" s="291" t="s">
        <v>152</v>
      </c>
      <c r="E348" s="292" t="s">
        <v>411</v>
      </c>
      <c r="F348" s="293" t="s">
        <v>412</v>
      </c>
      <c r="G348" s="294" t="s">
        <v>177</v>
      </c>
      <c r="H348" s="295">
        <v>9.6199999999999992</v>
      </c>
      <c r="I348" s="296"/>
      <c r="J348" s="297">
        <f>ROUND(I348*H348,2)</f>
        <v>0</v>
      </c>
      <c r="K348" s="293" t="s">
        <v>19</v>
      </c>
      <c r="L348" s="37"/>
      <c r="M348" s="109" t="s">
        <v>19</v>
      </c>
      <c r="N348" s="110" t="s">
        <v>37</v>
      </c>
      <c r="O348" s="111">
        <v>0</v>
      </c>
      <c r="P348" s="111">
        <f>O348*H348</f>
        <v>0</v>
      </c>
      <c r="Q348" s="111">
        <v>0</v>
      </c>
      <c r="R348" s="111">
        <f>Q348*H348</f>
        <v>0</v>
      </c>
      <c r="S348" s="111">
        <v>0</v>
      </c>
      <c r="T348" s="112">
        <f>S348*H348</f>
        <v>0</v>
      </c>
      <c r="AR348" s="24" t="s">
        <v>161</v>
      </c>
      <c r="AT348" s="24" t="s">
        <v>152</v>
      </c>
      <c r="AU348" s="24" t="s">
        <v>75</v>
      </c>
      <c r="AY348" s="24" t="s">
        <v>150</v>
      </c>
      <c r="BE348" s="113">
        <f>IF(N348="základní",J348,0)</f>
        <v>0</v>
      </c>
      <c r="BF348" s="113">
        <f>IF(N348="snížená",J348,0)</f>
        <v>0</v>
      </c>
      <c r="BG348" s="113">
        <f>IF(N348="zákl. přenesená",J348,0)</f>
        <v>0</v>
      </c>
      <c r="BH348" s="113">
        <f>IF(N348="sníž. přenesená",J348,0)</f>
        <v>0</v>
      </c>
      <c r="BI348" s="113">
        <f>IF(N348="nulová",J348,0)</f>
        <v>0</v>
      </c>
      <c r="BJ348" s="24" t="s">
        <v>73</v>
      </c>
      <c r="BK348" s="113">
        <f>ROUND(I348*H348,2)</f>
        <v>0</v>
      </c>
      <c r="BL348" s="24" t="s">
        <v>161</v>
      </c>
      <c r="BM348" s="24" t="s">
        <v>413</v>
      </c>
    </row>
    <row r="349" spans="1:65" s="12" customFormat="1">
      <c r="A349" s="298"/>
      <c r="B349" s="299"/>
      <c r="C349" s="298"/>
      <c r="D349" s="300" t="s">
        <v>156</v>
      </c>
      <c r="E349" s="301" t="s">
        <v>19</v>
      </c>
      <c r="F349" s="302" t="s">
        <v>205</v>
      </c>
      <c r="G349" s="298"/>
      <c r="H349" s="301" t="s">
        <v>19</v>
      </c>
      <c r="I349" s="298"/>
      <c r="J349" s="298"/>
      <c r="K349" s="298"/>
      <c r="L349" s="114"/>
      <c r="M349" s="116"/>
      <c r="T349" s="117"/>
      <c r="AT349" s="115" t="s">
        <v>156</v>
      </c>
      <c r="AU349" s="115" t="s">
        <v>75</v>
      </c>
      <c r="AV349" s="12" t="s">
        <v>73</v>
      </c>
      <c r="AW349" s="12" t="s">
        <v>29</v>
      </c>
      <c r="AX349" s="12" t="s">
        <v>66</v>
      </c>
      <c r="AY349" s="115" t="s">
        <v>150</v>
      </c>
    </row>
    <row r="350" spans="1:65" s="12" customFormat="1">
      <c r="A350" s="298"/>
      <c r="B350" s="299"/>
      <c r="C350" s="298"/>
      <c r="D350" s="300" t="s">
        <v>156</v>
      </c>
      <c r="E350" s="301" t="s">
        <v>19</v>
      </c>
      <c r="F350" s="302" t="s">
        <v>206</v>
      </c>
      <c r="G350" s="298"/>
      <c r="H350" s="301" t="s">
        <v>19</v>
      </c>
      <c r="I350" s="298"/>
      <c r="J350" s="298"/>
      <c r="K350" s="298"/>
      <c r="L350" s="114"/>
      <c r="M350" s="116"/>
      <c r="T350" s="117"/>
      <c r="AT350" s="115" t="s">
        <v>156</v>
      </c>
      <c r="AU350" s="115" t="s">
        <v>75</v>
      </c>
      <c r="AV350" s="12" t="s">
        <v>73</v>
      </c>
      <c r="AW350" s="12" t="s">
        <v>29</v>
      </c>
      <c r="AX350" s="12" t="s">
        <v>66</v>
      </c>
      <c r="AY350" s="115" t="s">
        <v>150</v>
      </c>
    </row>
    <row r="351" spans="1:65" s="12" customFormat="1">
      <c r="A351" s="298"/>
      <c r="B351" s="299"/>
      <c r="C351" s="298"/>
      <c r="D351" s="300" t="s">
        <v>156</v>
      </c>
      <c r="E351" s="301" t="s">
        <v>19</v>
      </c>
      <c r="F351" s="302" t="s">
        <v>414</v>
      </c>
      <c r="G351" s="298"/>
      <c r="H351" s="301" t="s">
        <v>19</v>
      </c>
      <c r="I351" s="298"/>
      <c r="J351" s="298"/>
      <c r="K351" s="298"/>
      <c r="L351" s="114"/>
      <c r="M351" s="116"/>
      <c r="T351" s="117"/>
      <c r="AT351" s="115" t="s">
        <v>156</v>
      </c>
      <c r="AU351" s="115" t="s">
        <v>75</v>
      </c>
      <c r="AV351" s="12" t="s">
        <v>73</v>
      </c>
      <c r="AW351" s="12" t="s">
        <v>29</v>
      </c>
      <c r="AX351" s="12" t="s">
        <v>66</v>
      </c>
      <c r="AY351" s="115" t="s">
        <v>150</v>
      </c>
    </row>
    <row r="352" spans="1:65" s="12" customFormat="1">
      <c r="A352" s="298"/>
      <c r="B352" s="299"/>
      <c r="C352" s="298"/>
      <c r="D352" s="300" t="s">
        <v>156</v>
      </c>
      <c r="E352" s="301" t="s">
        <v>19</v>
      </c>
      <c r="F352" s="302" t="s">
        <v>415</v>
      </c>
      <c r="G352" s="298"/>
      <c r="H352" s="301" t="s">
        <v>19</v>
      </c>
      <c r="I352" s="298"/>
      <c r="J352" s="298"/>
      <c r="K352" s="298"/>
      <c r="L352" s="114"/>
      <c r="M352" s="116"/>
      <c r="T352" s="117"/>
      <c r="AT352" s="115" t="s">
        <v>156</v>
      </c>
      <c r="AU352" s="115" t="s">
        <v>75</v>
      </c>
      <c r="AV352" s="12" t="s">
        <v>73</v>
      </c>
      <c r="AW352" s="12" t="s">
        <v>29</v>
      </c>
      <c r="AX352" s="12" t="s">
        <v>66</v>
      </c>
      <c r="AY352" s="115" t="s">
        <v>150</v>
      </c>
    </row>
    <row r="353" spans="1:65" s="12" customFormat="1">
      <c r="A353" s="298"/>
      <c r="B353" s="299"/>
      <c r="C353" s="298"/>
      <c r="D353" s="300" t="s">
        <v>156</v>
      </c>
      <c r="E353" s="301" t="s">
        <v>19</v>
      </c>
      <c r="F353" s="302" t="s">
        <v>416</v>
      </c>
      <c r="G353" s="298"/>
      <c r="H353" s="301" t="s">
        <v>19</v>
      </c>
      <c r="I353" s="298"/>
      <c r="J353" s="298"/>
      <c r="K353" s="298"/>
      <c r="L353" s="114"/>
      <c r="M353" s="116"/>
      <c r="T353" s="117"/>
      <c r="AT353" s="115" t="s">
        <v>156</v>
      </c>
      <c r="AU353" s="115" t="s">
        <v>75</v>
      </c>
      <c r="AV353" s="12" t="s">
        <v>73</v>
      </c>
      <c r="AW353" s="12" t="s">
        <v>29</v>
      </c>
      <c r="AX353" s="12" t="s">
        <v>66</v>
      </c>
      <c r="AY353" s="115" t="s">
        <v>150</v>
      </c>
    </row>
    <row r="354" spans="1:65" s="12" customFormat="1">
      <c r="A354" s="298"/>
      <c r="B354" s="299"/>
      <c r="C354" s="298"/>
      <c r="D354" s="300" t="s">
        <v>156</v>
      </c>
      <c r="E354" s="301" t="s">
        <v>19</v>
      </c>
      <c r="F354" s="302" t="s">
        <v>417</v>
      </c>
      <c r="G354" s="298"/>
      <c r="H354" s="301" t="s">
        <v>19</v>
      </c>
      <c r="I354" s="298"/>
      <c r="J354" s="298"/>
      <c r="K354" s="298"/>
      <c r="L354" s="114"/>
      <c r="M354" s="116"/>
      <c r="T354" s="117"/>
      <c r="AT354" s="115" t="s">
        <v>156</v>
      </c>
      <c r="AU354" s="115" t="s">
        <v>75</v>
      </c>
      <c r="AV354" s="12" t="s">
        <v>73</v>
      </c>
      <c r="AW354" s="12" t="s">
        <v>29</v>
      </c>
      <c r="AX354" s="12" t="s">
        <v>66</v>
      </c>
      <c r="AY354" s="115" t="s">
        <v>150</v>
      </c>
    </row>
    <row r="355" spans="1:65" s="12" customFormat="1">
      <c r="A355" s="298"/>
      <c r="B355" s="299"/>
      <c r="C355" s="298"/>
      <c r="D355" s="300" t="s">
        <v>156</v>
      </c>
      <c r="E355" s="301" t="s">
        <v>19</v>
      </c>
      <c r="F355" s="302" t="s">
        <v>394</v>
      </c>
      <c r="G355" s="298"/>
      <c r="H355" s="301" t="s">
        <v>19</v>
      </c>
      <c r="I355" s="298"/>
      <c r="J355" s="298"/>
      <c r="K355" s="298"/>
      <c r="L355" s="114"/>
      <c r="M355" s="116"/>
      <c r="T355" s="117"/>
      <c r="AT355" s="115" t="s">
        <v>156</v>
      </c>
      <c r="AU355" s="115" t="s">
        <v>75</v>
      </c>
      <c r="AV355" s="12" t="s">
        <v>73</v>
      </c>
      <c r="AW355" s="12" t="s">
        <v>29</v>
      </c>
      <c r="AX355" s="12" t="s">
        <v>66</v>
      </c>
      <c r="AY355" s="115" t="s">
        <v>150</v>
      </c>
    </row>
    <row r="356" spans="1:65" s="12" customFormat="1">
      <c r="A356" s="298"/>
      <c r="B356" s="299"/>
      <c r="C356" s="298"/>
      <c r="D356" s="300" t="s">
        <v>156</v>
      </c>
      <c r="E356" s="301" t="s">
        <v>19</v>
      </c>
      <c r="F356" s="302" t="s">
        <v>395</v>
      </c>
      <c r="G356" s="298"/>
      <c r="H356" s="301" t="s">
        <v>19</v>
      </c>
      <c r="I356" s="298"/>
      <c r="J356" s="298"/>
      <c r="K356" s="298"/>
      <c r="L356" s="114"/>
      <c r="M356" s="116"/>
      <c r="T356" s="117"/>
      <c r="AT356" s="115" t="s">
        <v>156</v>
      </c>
      <c r="AU356" s="115" t="s">
        <v>75</v>
      </c>
      <c r="AV356" s="12" t="s">
        <v>73</v>
      </c>
      <c r="AW356" s="12" t="s">
        <v>29</v>
      </c>
      <c r="AX356" s="12" t="s">
        <v>66</v>
      </c>
      <c r="AY356" s="115" t="s">
        <v>150</v>
      </c>
    </row>
    <row r="357" spans="1:65" s="12" customFormat="1">
      <c r="A357" s="298"/>
      <c r="B357" s="299"/>
      <c r="C357" s="298"/>
      <c r="D357" s="300" t="s">
        <v>156</v>
      </c>
      <c r="E357" s="301" t="s">
        <v>19</v>
      </c>
      <c r="F357" s="302" t="s">
        <v>396</v>
      </c>
      <c r="G357" s="298"/>
      <c r="H357" s="301" t="s">
        <v>19</v>
      </c>
      <c r="I357" s="298"/>
      <c r="J357" s="298"/>
      <c r="K357" s="298"/>
      <c r="L357" s="114"/>
      <c r="M357" s="116"/>
      <c r="T357" s="117"/>
      <c r="AT357" s="115" t="s">
        <v>156</v>
      </c>
      <c r="AU357" s="115" t="s">
        <v>75</v>
      </c>
      <c r="AV357" s="12" t="s">
        <v>73</v>
      </c>
      <c r="AW357" s="12" t="s">
        <v>29</v>
      </c>
      <c r="AX357" s="12" t="s">
        <v>66</v>
      </c>
      <c r="AY357" s="115" t="s">
        <v>150</v>
      </c>
    </row>
    <row r="358" spans="1:65" s="12" customFormat="1">
      <c r="A358" s="298"/>
      <c r="B358" s="299"/>
      <c r="C358" s="298"/>
      <c r="D358" s="300" t="s">
        <v>156</v>
      </c>
      <c r="E358" s="301" t="s">
        <v>19</v>
      </c>
      <c r="F358" s="302" t="s">
        <v>193</v>
      </c>
      <c r="G358" s="298"/>
      <c r="H358" s="301" t="s">
        <v>19</v>
      </c>
      <c r="I358" s="298"/>
      <c r="J358" s="298"/>
      <c r="K358" s="298"/>
      <c r="L358" s="114"/>
      <c r="M358" s="116"/>
      <c r="T358" s="117"/>
      <c r="AT358" s="115" t="s">
        <v>156</v>
      </c>
      <c r="AU358" s="115" t="s">
        <v>75</v>
      </c>
      <c r="AV358" s="12" t="s">
        <v>73</v>
      </c>
      <c r="AW358" s="12" t="s">
        <v>29</v>
      </c>
      <c r="AX358" s="12" t="s">
        <v>66</v>
      </c>
      <c r="AY358" s="115" t="s">
        <v>150</v>
      </c>
    </row>
    <row r="359" spans="1:65" s="12" customFormat="1">
      <c r="A359" s="298"/>
      <c r="B359" s="299"/>
      <c r="C359" s="298"/>
      <c r="D359" s="300" t="s">
        <v>156</v>
      </c>
      <c r="E359" s="301" t="s">
        <v>19</v>
      </c>
      <c r="F359" s="302" t="s">
        <v>194</v>
      </c>
      <c r="G359" s="298"/>
      <c r="H359" s="301" t="s">
        <v>19</v>
      </c>
      <c r="I359" s="298"/>
      <c r="J359" s="298"/>
      <c r="K359" s="298"/>
      <c r="L359" s="114"/>
      <c r="M359" s="116"/>
      <c r="T359" s="117"/>
      <c r="AT359" s="115" t="s">
        <v>156</v>
      </c>
      <c r="AU359" s="115" t="s">
        <v>75</v>
      </c>
      <c r="AV359" s="12" t="s">
        <v>73</v>
      </c>
      <c r="AW359" s="12" t="s">
        <v>29</v>
      </c>
      <c r="AX359" s="12" t="s">
        <v>66</v>
      </c>
      <c r="AY359" s="115" t="s">
        <v>150</v>
      </c>
    </row>
    <row r="360" spans="1:65" s="12" customFormat="1">
      <c r="A360" s="298"/>
      <c r="B360" s="299"/>
      <c r="C360" s="298"/>
      <c r="D360" s="300" t="s">
        <v>156</v>
      </c>
      <c r="E360" s="301" t="s">
        <v>19</v>
      </c>
      <c r="F360" s="302" t="s">
        <v>195</v>
      </c>
      <c r="G360" s="298"/>
      <c r="H360" s="301" t="s">
        <v>19</v>
      </c>
      <c r="I360" s="298"/>
      <c r="J360" s="298"/>
      <c r="K360" s="298"/>
      <c r="L360" s="114"/>
      <c r="M360" s="116"/>
      <c r="T360" s="117"/>
      <c r="AT360" s="115" t="s">
        <v>156</v>
      </c>
      <c r="AU360" s="115" t="s">
        <v>75</v>
      </c>
      <c r="AV360" s="12" t="s">
        <v>73</v>
      </c>
      <c r="AW360" s="12" t="s">
        <v>29</v>
      </c>
      <c r="AX360" s="12" t="s">
        <v>66</v>
      </c>
      <c r="AY360" s="115" t="s">
        <v>150</v>
      </c>
    </row>
    <row r="361" spans="1:65" s="12" customFormat="1">
      <c r="A361" s="298"/>
      <c r="B361" s="299"/>
      <c r="C361" s="298"/>
      <c r="D361" s="300" t="s">
        <v>156</v>
      </c>
      <c r="E361" s="301" t="s">
        <v>19</v>
      </c>
      <c r="F361" s="302" t="s">
        <v>196</v>
      </c>
      <c r="G361" s="298"/>
      <c r="H361" s="301" t="s">
        <v>19</v>
      </c>
      <c r="I361" s="298"/>
      <c r="J361" s="298"/>
      <c r="K361" s="298"/>
      <c r="L361" s="114"/>
      <c r="M361" s="116"/>
      <c r="T361" s="117"/>
      <c r="AT361" s="115" t="s">
        <v>156</v>
      </c>
      <c r="AU361" s="115" t="s">
        <v>75</v>
      </c>
      <c r="AV361" s="12" t="s">
        <v>73</v>
      </c>
      <c r="AW361" s="12" t="s">
        <v>29</v>
      </c>
      <c r="AX361" s="12" t="s">
        <v>66</v>
      </c>
      <c r="AY361" s="115" t="s">
        <v>150</v>
      </c>
    </row>
    <row r="362" spans="1:65" s="12" customFormat="1">
      <c r="A362" s="298"/>
      <c r="B362" s="299"/>
      <c r="C362" s="298"/>
      <c r="D362" s="300" t="s">
        <v>156</v>
      </c>
      <c r="E362" s="301" t="s">
        <v>19</v>
      </c>
      <c r="F362" s="302" t="s">
        <v>197</v>
      </c>
      <c r="G362" s="298"/>
      <c r="H362" s="301" t="s">
        <v>19</v>
      </c>
      <c r="I362" s="298"/>
      <c r="J362" s="298"/>
      <c r="K362" s="298"/>
      <c r="L362" s="114"/>
      <c r="M362" s="116"/>
      <c r="T362" s="117"/>
      <c r="AT362" s="115" t="s">
        <v>156</v>
      </c>
      <c r="AU362" s="115" t="s">
        <v>75</v>
      </c>
      <c r="AV362" s="12" t="s">
        <v>73</v>
      </c>
      <c r="AW362" s="12" t="s">
        <v>29</v>
      </c>
      <c r="AX362" s="12" t="s">
        <v>66</v>
      </c>
      <c r="AY362" s="115" t="s">
        <v>150</v>
      </c>
    </row>
    <row r="363" spans="1:65" s="12" customFormat="1">
      <c r="A363" s="298"/>
      <c r="B363" s="299"/>
      <c r="C363" s="298"/>
      <c r="D363" s="300" t="s">
        <v>156</v>
      </c>
      <c r="E363" s="301" t="s">
        <v>19</v>
      </c>
      <c r="F363" s="302" t="s">
        <v>313</v>
      </c>
      <c r="G363" s="298"/>
      <c r="H363" s="301" t="s">
        <v>19</v>
      </c>
      <c r="I363" s="298"/>
      <c r="J363" s="298"/>
      <c r="K363" s="298"/>
      <c r="L363" s="114"/>
      <c r="M363" s="116"/>
      <c r="T363" s="117"/>
      <c r="AT363" s="115" t="s">
        <v>156</v>
      </c>
      <c r="AU363" s="115" t="s">
        <v>75</v>
      </c>
      <c r="AV363" s="12" t="s">
        <v>73</v>
      </c>
      <c r="AW363" s="12" t="s">
        <v>29</v>
      </c>
      <c r="AX363" s="12" t="s">
        <v>66</v>
      </c>
      <c r="AY363" s="115" t="s">
        <v>150</v>
      </c>
    </row>
    <row r="364" spans="1:65" s="12" customFormat="1">
      <c r="A364" s="298"/>
      <c r="B364" s="299"/>
      <c r="C364" s="298"/>
      <c r="D364" s="300" t="s">
        <v>156</v>
      </c>
      <c r="E364" s="301" t="s">
        <v>19</v>
      </c>
      <c r="F364" s="302" t="s">
        <v>251</v>
      </c>
      <c r="G364" s="298"/>
      <c r="H364" s="301" t="s">
        <v>19</v>
      </c>
      <c r="I364" s="298"/>
      <c r="J364" s="298"/>
      <c r="K364" s="298"/>
      <c r="L364" s="114"/>
      <c r="M364" s="116"/>
      <c r="T364" s="117"/>
      <c r="AT364" s="115" t="s">
        <v>156</v>
      </c>
      <c r="AU364" s="115" t="s">
        <v>75</v>
      </c>
      <c r="AV364" s="12" t="s">
        <v>73</v>
      </c>
      <c r="AW364" s="12" t="s">
        <v>29</v>
      </c>
      <c r="AX364" s="12" t="s">
        <v>66</v>
      </c>
      <c r="AY364" s="115" t="s">
        <v>150</v>
      </c>
    </row>
    <row r="365" spans="1:65" s="13" customFormat="1">
      <c r="A365" s="303"/>
      <c r="B365" s="304"/>
      <c r="C365" s="303"/>
      <c r="D365" s="300" t="s">
        <v>156</v>
      </c>
      <c r="E365" s="305" t="s">
        <v>19</v>
      </c>
      <c r="F365" s="306" t="s">
        <v>418</v>
      </c>
      <c r="G365" s="303"/>
      <c r="H365" s="307">
        <v>9.6199999999999992</v>
      </c>
      <c r="I365" s="303"/>
      <c r="J365" s="303"/>
      <c r="K365" s="303"/>
      <c r="L365" s="118"/>
      <c r="M365" s="120"/>
      <c r="T365" s="121"/>
      <c r="AT365" s="119" t="s">
        <v>156</v>
      </c>
      <c r="AU365" s="119" t="s">
        <v>75</v>
      </c>
      <c r="AV365" s="13" t="s">
        <v>75</v>
      </c>
      <c r="AW365" s="13" t="s">
        <v>29</v>
      </c>
      <c r="AX365" s="13" t="s">
        <v>73</v>
      </c>
      <c r="AY365" s="119" t="s">
        <v>150</v>
      </c>
    </row>
    <row r="366" spans="1:65" s="1" customFormat="1" ht="16.5" customHeight="1">
      <c r="A366" s="225"/>
      <c r="B366" s="226"/>
      <c r="C366" s="291" t="s">
        <v>419</v>
      </c>
      <c r="D366" s="291" t="s">
        <v>152</v>
      </c>
      <c r="E366" s="292" t="s">
        <v>420</v>
      </c>
      <c r="F366" s="293" t="s">
        <v>421</v>
      </c>
      <c r="G366" s="294" t="s">
        <v>191</v>
      </c>
      <c r="H366" s="295">
        <v>72.36</v>
      </c>
      <c r="I366" s="296"/>
      <c r="J366" s="297">
        <f>ROUND(I366*H366,2)</f>
        <v>0</v>
      </c>
      <c r="K366" s="293" t="s">
        <v>19</v>
      </c>
      <c r="L366" s="37"/>
      <c r="M366" s="109" t="s">
        <v>19</v>
      </c>
      <c r="N366" s="110" t="s">
        <v>37</v>
      </c>
      <c r="O366" s="111">
        <v>0</v>
      </c>
      <c r="P366" s="111">
        <f>O366*H366</f>
        <v>0</v>
      </c>
      <c r="Q366" s="111">
        <v>0</v>
      </c>
      <c r="R366" s="111">
        <f>Q366*H366</f>
        <v>0</v>
      </c>
      <c r="S366" s="111">
        <v>0</v>
      </c>
      <c r="T366" s="112">
        <f>S366*H366</f>
        <v>0</v>
      </c>
      <c r="AR366" s="24" t="s">
        <v>161</v>
      </c>
      <c r="AT366" s="24" t="s">
        <v>152</v>
      </c>
      <c r="AU366" s="24" t="s">
        <v>75</v>
      </c>
      <c r="AY366" s="24" t="s">
        <v>150</v>
      </c>
      <c r="BE366" s="113">
        <f>IF(N366="základní",J366,0)</f>
        <v>0</v>
      </c>
      <c r="BF366" s="113">
        <f>IF(N366="snížená",J366,0)</f>
        <v>0</v>
      </c>
      <c r="BG366" s="113">
        <f>IF(N366="zákl. přenesená",J366,0)</f>
        <v>0</v>
      </c>
      <c r="BH366" s="113">
        <f>IF(N366="sníž. přenesená",J366,0)</f>
        <v>0</v>
      </c>
      <c r="BI366" s="113">
        <f>IF(N366="nulová",J366,0)</f>
        <v>0</v>
      </c>
      <c r="BJ366" s="24" t="s">
        <v>73</v>
      </c>
      <c r="BK366" s="113">
        <f>ROUND(I366*H366,2)</f>
        <v>0</v>
      </c>
      <c r="BL366" s="24" t="s">
        <v>161</v>
      </c>
      <c r="BM366" s="24" t="s">
        <v>422</v>
      </c>
    </row>
    <row r="367" spans="1:65" s="12" customFormat="1">
      <c r="A367" s="298"/>
      <c r="B367" s="299"/>
      <c r="C367" s="298"/>
      <c r="D367" s="300" t="s">
        <v>156</v>
      </c>
      <c r="E367" s="301" t="s">
        <v>19</v>
      </c>
      <c r="F367" s="302" t="s">
        <v>205</v>
      </c>
      <c r="G367" s="298"/>
      <c r="H367" s="301" t="s">
        <v>19</v>
      </c>
      <c r="I367" s="298"/>
      <c r="J367" s="298"/>
      <c r="K367" s="298"/>
      <c r="L367" s="114"/>
      <c r="M367" s="116"/>
      <c r="T367" s="117"/>
      <c r="AT367" s="115" t="s">
        <v>156</v>
      </c>
      <c r="AU367" s="115" t="s">
        <v>75</v>
      </c>
      <c r="AV367" s="12" t="s">
        <v>73</v>
      </c>
      <c r="AW367" s="12" t="s">
        <v>29</v>
      </c>
      <c r="AX367" s="12" t="s">
        <v>66</v>
      </c>
      <c r="AY367" s="115" t="s">
        <v>150</v>
      </c>
    </row>
    <row r="368" spans="1:65" s="12" customFormat="1">
      <c r="A368" s="298"/>
      <c r="B368" s="299"/>
      <c r="C368" s="298"/>
      <c r="D368" s="300" t="s">
        <v>156</v>
      </c>
      <c r="E368" s="301" t="s">
        <v>19</v>
      </c>
      <c r="F368" s="302" t="s">
        <v>206</v>
      </c>
      <c r="G368" s="298"/>
      <c r="H368" s="301" t="s">
        <v>19</v>
      </c>
      <c r="I368" s="298"/>
      <c r="J368" s="298"/>
      <c r="K368" s="298"/>
      <c r="L368" s="114"/>
      <c r="M368" s="116"/>
      <c r="T368" s="117"/>
      <c r="AT368" s="115" t="s">
        <v>156</v>
      </c>
      <c r="AU368" s="115" t="s">
        <v>75</v>
      </c>
      <c r="AV368" s="12" t="s">
        <v>73</v>
      </c>
      <c r="AW368" s="12" t="s">
        <v>29</v>
      </c>
      <c r="AX368" s="12" t="s">
        <v>66</v>
      </c>
      <c r="AY368" s="115" t="s">
        <v>150</v>
      </c>
    </row>
    <row r="369" spans="1:65" s="12" customFormat="1">
      <c r="A369" s="298"/>
      <c r="B369" s="299"/>
      <c r="C369" s="298"/>
      <c r="D369" s="300" t="s">
        <v>156</v>
      </c>
      <c r="E369" s="301" t="s">
        <v>19</v>
      </c>
      <c r="F369" s="302" t="s">
        <v>193</v>
      </c>
      <c r="G369" s="298"/>
      <c r="H369" s="301" t="s">
        <v>19</v>
      </c>
      <c r="I369" s="298"/>
      <c r="J369" s="298"/>
      <c r="K369" s="298"/>
      <c r="L369" s="114"/>
      <c r="M369" s="116"/>
      <c r="T369" s="117"/>
      <c r="AT369" s="115" t="s">
        <v>156</v>
      </c>
      <c r="AU369" s="115" t="s">
        <v>75</v>
      </c>
      <c r="AV369" s="12" t="s">
        <v>73</v>
      </c>
      <c r="AW369" s="12" t="s">
        <v>29</v>
      </c>
      <c r="AX369" s="12" t="s">
        <v>66</v>
      </c>
      <c r="AY369" s="115" t="s">
        <v>150</v>
      </c>
    </row>
    <row r="370" spans="1:65" s="12" customFormat="1">
      <c r="A370" s="298"/>
      <c r="B370" s="299"/>
      <c r="C370" s="298"/>
      <c r="D370" s="300" t="s">
        <v>156</v>
      </c>
      <c r="E370" s="301" t="s">
        <v>19</v>
      </c>
      <c r="F370" s="302" t="s">
        <v>194</v>
      </c>
      <c r="G370" s="298"/>
      <c r="H370" s="301" t="s">
        <v>19</v>
      </c>
      <c r="I370" s="298"/>
      <c r="J370" s="298"/>
      <c r="K370" s="298"/>
      <c r="L370" s="114"/>
      <c r="M370" s="116"/>
      <c r="T370" s="117"/>
      <c r="AT370" s="115" t="s">
        <v>156</v>
      </c>
      <c r="AU370" s="115" t="s">
        <v>75</v>
      </c>
      <c r="AV370" s="12" t="s">
        <v>73</v>
      </c>
      <c r="AW370" s="12" t="s">
        <v>29</v>
      </c>
      <c r="AX370" s="12" t="s">
        <v>66</v>
      </c>
      <c r="AY370" s="115" t="s">
        <v>150</v>
      </c>
    </row>
    <row r="371" spans="1:65" s="12" customFormat="1">
      <c r="A371" s="298"/>
      <c r="B371" s="299"/>
      <c r="C371" s="298"/>
      <c r="D371" s="300" t="s">
        <v>156</v>
      </c>
      <c r="E371" s="301" t="s">
        <v>19</v>
      </c>
      <c r="F371" s="302" t="s">
        <v>423</v>
      </c>
      <c r="G371" s="298"/>
      <c r="H371" s="301" t="s">
        <v>19</v>
      </c>
      <c r="I371" s="298"/>
      <c r="J371" s="298"/>
      <c r="K371" s="298"/>
      <c r="L371" s="114"/>
      <c r="M371" s="116"/>
      <c r="T371" s="117"/>
      <c r="AT371" s="115" t="s">
        <v>156</v>
      </c>
      <c r="AU371" s="115" t="s">
        <v>75</v>
      </c>
      <c r="AV371" s="12" t="s">
        <v>73</v>
      </c>
      <c r="AW371" s="12" t="s">
        <v>29</v>
      </c>
      <c r="AX371" s="12" t="s">
        <v>66</v>
      </c>
      <c r="AY371" s="115" t="s">
        <v>150</v>
      </c>
    </row>
    <row r="372" spans="1:65" s="12" customFormat="1">
      <c r="A372" s="298"/>
      <c r="B372" s="299"/>
      <c r="C372" s="298"/>
      <c r="D372" s="300" t="s">
        <v>156</v>
      </c>
      <c r="E372" s="301" t="s">
        <v>19</v>
      </c>
      <c r="F372" s="302" t="s">
        <v>424</v>
      </c>
      <c r="G372" s="298"/>
      <c r="H372" s="301" t="s">
        <v>19</v>
      </c>
      <c r="I372" s="298"/>
      <c r="J372" s="298"/>
      <c r="K372" s="298"/>
      <c r="L372" s="114"/>
      <c r="M372" s="116"/>
      <c r="T372" s="117"/>
      <c r="AT372" s="115" t="s">
        <v>156</v>
      </c>
      <c r="AU372" s="115" t="s">
        <v>75</v>
      </c>
      <c r="AV372" s="12" t="s">
        <v>73</v>
      </c>
      <c r="AW372" s="12" t="s">
        <v>29</v>
      </c>
      <c r="AX372" s="12" t="s">
        <v>66</v>
      </c>
      <c r="AY372" s="115" t="s">
        <v>150</v>
      </c>
    </row>
    <row r="373" spans="1:65" s="12" customFormat="1">
      <c r="A373" s="298"/>
      <c r="B373" s="299"/>
      <c r="C373" s="298"/>
      <c r="D373" s="300" t="s">
        <v>156</v>
      </c>
      <c r="E373" s="301" t="s">
        <v>19</v>
      </c>
      <c r="F373" s="302" t="s">
        <v>425</v>
      </c>
      <c r="G373" s="298"/>
      <c r="H373" s="301" t="s">
        <v>19</v>
      </c>
      <c r="I373" s="298"/>
      <c r="J373" s="298"/>
      <c r="K373" s="298"/>
      <c r="L373" s="114"/>
      <c r="M373" s="116"/>
      <c r="T373" s="117"/>
      <c r="AT373" s="115" t="s">
        <v>156</v>
      </c>
      <c r="AU373" s="115" t="s">
        <v>75</v>
      </c>
      <c r="AV373" s="12" t="s">
        <v>73</v>
      </c>
      <c r="AW373" s="12" t="s">
        <v>29</v>
      </c>
      <c r="AX373" s="12" t="s">
        <v>66</v>
      </c>
      <c r="AY373" s="115" t="s">
        <v>150</v>
      </c>
    </row>
    <row r="374" spans="1:65" s="12" customFormat="1">
      <c r="A374" s="298"/>
      <c r="B374" s="299"/>
      <c r="C374" s="298"/>
      <c r="D374" s="300" t="s">
        <v>156</v>
      </c>
      <c r="E374" s="301" t="s">
        <v>19</v>
      </c>
      <c r="F374" s="302" t="s">
        <v>195</v>
      </c>
      <c r="G374" s="298"/>
      <c r="H374" s="301" t="s">
        <v>19</v>
      </c>
      <c r="I374" s="298"/>
      <c r="J374" s="298"/>
      <c r="K374" s="298"/>
      <c r="L374" s="114"/>
      <c r="M374" s="116"/>
      <c r="T374" s="117"/>
      <c r="AT374" s="115" t="s">
        <v>156</v>
      </c>
      <c r="AU374" s="115" t="s">
        <v>75</v>
      </c>
      <c r="AV374" s="12" t="s">
        <v>73</v>
      </c>
      <c r="AW374" s="12" t="s">
        <v>29</v>
      </c>
      <c r="AX374" s="12" t="s">
        <v>66</v>
      </c>
      <c r="AY374" s="115" t="s">
        <v>150</v>
      </c>
    </row>
    <row r="375" spans="1:65" s="12" customFormat="1">
      <c r="A375" s="298"/>
      <c r="B375" s="299"/>
      <c r="C375" s="298"/>
      <c r="D375" s="300" t="s">
        <v>156</v>
      </c>
      <c r="E375" s="301" t="s">
        <v>19</v>
      </c>
      <c r="F375" s="302" t="s">
        <v>196</v>
      </c>
      <c r="G375" s="298"/>
      <c r="H375" s="301" t="s">
        <v>19</v>
      </c>
      <c r="I375" s="298"/>
      <c r="J375" s="298"/>
      <c r="K375" s="298"/>
      <c r="L375" s="114"/>
      <c r="M375" s="116"/>
      <c r="T375" s="117"/>
      <c r="AT375" s="115" t="s">
        <v>156</v>
      </c>
      <c r="AU375" s="115" t="s">
        <v>75</v>
      </c>
      <c r="AV375" s="12" t="s">
        <v>73</v>
      </c>
      <c r="AW375" s="12" t="s">
        <v>29</v>
      </c>
      <c r="AX375" s="12" t="s">
        <v>66</v>
      </c>
      <c r="AY375" s="115" t="s">
        <v>150</v>
      </c>
    </row>
    <row r="376" spans="1:65" s="12" customFormat="1">
      <c r="A376" s="298"/>
      <c r="B376" s="299"/>
      <c r="C376" s="298"/>
      <c r="D376" s="300" t="s">
        <v>156</v>
      </c>
      <c r="E376" s="301" t="s">
        <v>19</v>
      </c>
      <c r="F376" s="302" t="s">
        <v>197</v>
      </c>
      <c r="G376" s="298"/>
      <c r="H376" s="301" t="s">
        <v>19</v>
      </c>
      <c r="I376" s="298"/>
      <c r="J376" s="298"/>
      <c r="K376" s="298"/>
      <c r="L376" s="114"/>
      <c r="M376" s="116"/>
      <c r="T376" s="117"/>
      <c r="AT376" s="115" t="s">
        <v>156</v>
      </c>
      <c r="AU376" s="115" t="s">
        <v>75</v>
      </c>
      <c r="AV376" s="12" t="s">
        <v>73</v>
      </c>
      <c r="AW376" s="12" t="s">
        <v>29</v>
      </c>
      <c r="AX376" s="12" t="s">
        <v>66</v>
      </c>
      <c r="AY376" s="115" t="s">
        <v>150</v>
      </c>
    </row>
    <row r="377" spans="1:65" s="12" customFormat="1">
      <c r="A377" s="298"/>
      <c r="B377" s="299"/>
      <c r="C377" s="298"/>
      <c r="D377" s="300" t="s">
        <v>156</v>
      </c>
      <c r="E377" s="301" t="s">
        <v>19</v>
      </c>
      <c r="F377" s="302" t="s">
        <v>313</v>
      </c>
      <c r="G377" s="298"/>
      <c r="H377" s="301" t="s">
        <v>19</v>
      </c>
      <c r="I377" s="298"/>
      <c r="J377" s="298"/>
      <c r="K377" s="298"/>
      <c r="L377" s="114"/>
      <c r="M377" s="116"/>
      <c r="T377" s="117"/>
      <c r="AT377" s="115" t="s">
        <v>156</v>
      </c>
      <c r="AU377" s="115" t="s">
        <v>75</v>
      </c>
      <c r="AV377" s="12" t="s">
        <v>73</v>
      </c>
      <c r="AW377" s="12" t="s">
        <v>29</v>
      </c>
      <c r="AX377" s="12" t="s">
        <v>66</v>
      </c>
      <c r="AY377" s="115" t="s">
        <v>150</v>
      </c>
    </row>
    <row r="378" spans="1:65" s="13" customFormat="1">
      <c r="A378" s="303"/>
      <c r="B378" s="304"/>
      <c r="C378" s="303"/>
      <c r="D378" s="300" t="s">
        <v>156</v>
      </c>
      <c r="E378" s="305" t="s">
        <v>19</v>
      </c>
      <c r="F378" s="306" t="s">
        <v>426</v>
      </c>
      <c r="G378" s="303"/>
      <c r="H378" s="307">
        <v>63</v>
      </c>
      <c r="I378" s="303"/>
      <c r="J378" s="303"/>
      <c r="K378" s="303"/>
      <c r="L378" s="118"/>
      <c r="M378" s="120"/>
      <c r="T378" s="121"/>
      <c r="AT378" s="119" t="s">
        <v>156</v>
      </c>
      <c r="AU378" s="119" t="s">
        <v>75</v>
      </c>
      <c r="AV378" s="13" t="s">
        <v>75</v>
      </c>
      <c r="AW378" s="13" t="s">
        <v>29</v>
      </c>
      <c r="AX378" s="13" t="s">
        <v>66</v>
      </c>
      <c r="AY378" s="119" t="s">
        <v>150</v>
      </c>
    </row>
    <row r="379" spans="1:65" s="13" customFormat="1">
      <c r="A379" s="303"/>
      <c r="B379" s="304"/>
      <c r="C379" s="303"/>
      <c r="D379" s="300" t="s">
        <v>156</v>
      </c>
      <c r="E379" s="305" t="s">
        <v>19</v>
      </c>
      <c r="F379" s="306" t="s">
        <v>427</v>
      </c>
      <c r="G379" s="303"/>
      <c r="H379" s="307">
        <v>6.78</v>
      </c>
      <c r="I379" s="303"/>
      <c r="J379" s="303"/>
      <c r="K379" s="303"/>
      <c r="L379" s="118"/>
      <c r="M379" s="120"/>
      <c r="T379" s="121"/>
      <c r="AT379" s="119" t="s">
        <v>156</v>
      </c>
      <c r="AU379" s="119" t="s">
        <v>75</v>
      </c>
      <c r="AV379" s="13" t="s">
        <v>75</v>
      </c>
      <c r="AW379" s="13" t="s">
        <v>29</v>
      </c>
      <c r="AX379" s="13" t="s">
        <v>66</v>
      </c>
      <c r="AY379" s="119" t="s">
        <v>150</v>
      </c>
    </row>
    <row r="380" spans="1:65" s="13" customFormat="1">
      <c r="A380" s="303"/>
      <c r="B380" s="304"/>
      <c r="C380" s="303"/>
      <c r="D380" s="300" t="s">
        <v>156</v>
      </c>
      <c r="E380" s="305" t="s">
        <v>19</v>
      </c>
      <c r="F380" s="306" t="s">
        <v>428</v>
      </c>
      <c r="G380" s="303"/>
      <c r="H380" s="307">
        <v>2.58</v>
      </c>
      <c r="I380" s="303"/>
      <c r="J380" s="303"/>
      <c r="K380" s="303"/>
      <c r="L380" s="118"/>
      <c r="M380" s="120"/>
      <c r="T380" s="121"/>
      <c r="AT380" s="119" t="s">
        <v>156</v>
      </c>
      <c r="AU380" s="119" t="s">
        <v>75</v>
      </c>
      <c r="AV380" s="13" t="s">
        <v>75</v>
      </c>
      <c r="AW380" s="13" t="s">
        <v>29</v>
      </c>
      <c r="AX380" s="13" t="s">
        <v>66</v>
      </c>
      <c r="AY380" s="119" t="s">
        <v>150</v>
      </c>
    </row>
    <row r="381" spans="1:65" s="14" customFormat="1">
      <c r="A381" s="308"/>
      <c r="B381" s="309"/>
      <c r="C381" s="308"/>
      <c r="D381" s="300" t="s">
        <v>156</v>
      </c>
      <c r="E381" s="310" t="s">
        <v>19</v>
      </c>
      <c r="F381" s="311" t="s">
        <v>158</v>
      </c>
      <c r="G381" s="308"/>
      <c r="H381" s="312">
        <v>72.36</v>
      </c>
      <c r="I381" s="308"/>
      <c r="J381" s="308"/>
      <c r="K381" s="308"/>
      <c r="L381" s="122"/>
      <c r="M381" s="124"/>
      <c r="T381" s="125"/>
      <c r="AT381" s="123" t="s">
        <v>156</v>
      </c>
      <c r="AU381" s="123" t="s">
        <v>75</v>
      </c>
      <c r="AV381" s="14" t="s">
        <v>155</v>
      </c>
      <c r="AW381" s="14" t="s">
        <v>29</v>
      </c>
      <c r="AX381" s="14" t="s">
        <v>73</v>
      </c>
      <c r="AY381" s="123" t="s">
        <v>150</v>
      </c>
    </row>
    <row r="382" spans="1:65" s="1" customFormat="1" ht="16.5" customHeight="1">
      <c r="A382" s="225"/>
      <c r="B382" s="226"/>
      <c r="C382" s="291" t="s">
        <v>429</v>
      </c>
      <c r="D382" s="291" t="s">
        <v>152</v>
      </c>
      <c r="E382" s="292" t="s">
        <v>430</v>
      </c>
      <c r="F382" s="293" t="s">
        <v>431</v>
      </c>
      <c r="G382" s="294" t="s">
        <v>187</v>
      </c>
      <c r="H382" s="295">
        <v>23</v>
      </c>
      <c r="I382" s="296"/>
      <c r="J382" s="297">
        <f>ROUND(I382*H382,2)</f>
        <v>0</v>
      </c>
      <c r="K382" s="293" t="s">
        <v>19</v>
      </c>
      <c r="L382" s="37"/>
      <c r="M382" s="109" t="s">
        <v>19</v>
      </c>
      <c r="N382" s="110" t="s">
        <v>37</v>
      </c>
      <c r="O382" s="111">
        <v>0</v>
      </c>
      <c r="P382" s="111">
        <f>O382*H382</f>
        <v>0</v>
      </c>
      <c r="Q382" s="111">
        <v>0</v>
      </c>
      <c r="R382" s="111">
        <f>Q382*H382</f>
        <v>0</v>
      </c>
      <c r="S382" s="111">
        <v>0</v>
      </c>
      <c r="T382" s="112">
        <f>S382*H382</f>
        <v>0</v>
      </c>
      <c r="AR382" s="24" t="s">
        <v>161</v>
      </c>
      <c r="AT382" s="24" t="s">
        <v>152</v>
      </c>
      <c r="AU382" s="24" t="s">
        <v>75</v>
      </c>
      <c r="AY382" s="24" t="s">
        <v>150</v>
      </c>
      <c r="BE382" s="113">
        <f>IF(N382="základní",J382,0)</f>
        <v>0</v>
      </c>
      <c r="BF382" s="113">
        <f>IF(N382="snížená",J382,0)</f>
        <v>0</v>
      </c>
      <c r="BG382" s="113">
        <f>IF(N382="zákl. přenesená",J382,0)</f>
        <v>0</v>
      </c>
      <c r="BH382" s="113">
        <f>IF(N382="sníž. přenesená",J382,0)</f>
        <v>0</v>
      </c>
      <c r="BI382" s="113">
        <f>IF(N382="nulová",J382,0)</f>
        <v>0</v>
      </c>
      <c r="BJ382" s="24" t="s">
        <v>73</v>
      </c>
      <c r="BK382" s="113">
        <f>ROUND(I382*H382,2)</f>
        <v>0</v>
      </c>
      <c r="BL382" s="24" t="s">
        <v>161</v>
      </c>
      <c r="BM382" s="24" t="s">
        <v>432</v>
      </c>
    </row>
    <row r="383" spans="1:65" s="12" customFormat="1">
      <c r="A383" s="298"/>
      <c r="B383" s="299"/>
      <c r="C383" s="298"/>
      <c r="D383" s="300" t="s">
        <v>156</v>
      </c>
      <c r="E383" s="301" t="s">
        <v>19</v>
      </c>
      <c r="F383" s="302" t="s">
        <v>433</v>
      </c>
      <c r="G383" s="298"/>
      <c r="H383" s="301" t="s">
        <v>19</v>
      </c>
      <c r="I383" s="298"/>
      <c r="J383" s="298"/>
      <c r="K383" s="298"/>
      <c r="L383" s="114"/>
      <c r="M383" s="116"/>
      <c r="T383" s="117"/>
      <c r="AT383" s="115" t="s">
        <v>156</v>
      </c>
      <c r="AU383" s="115" t="s">
        <v>75</v>
      </c>
      <c r="AV383" s="12" t="s">
        <v>73</v>
      </c>
      <c r="AW383" s="12" t="s">
        <v>29</v>
      </c>
      <c r="AX383" s="12" t="s">
        <v>66</v>
      </c>
      <c r="AY383" s="115" t="s">
        <v>150</v>
      </c>
    </row>
    <row r="384" spans="1:65" s="12" customFormat="1">
      <c r="A384" s="298"/>
      <c r="B384" s="299"/>
      <c r="C384" s="298"/>
      <c r="D384" s="300" t="s">
        <v>156</v>
      </c>
      <c r="E384" s="301" t="s">
        <v>19</v>
      </c>
      <c r="F384" s="302" t="s">
        <v>434</v>
      </c>
      <c r="G384" s="298"/>
      <c r="H384" s="301" t="s">
        <v>19</v>
      </c>
      <c r="I384" s="298"/>
      <c r="J384" s="298"/>
      <c r="K384" s="298"/>
      <c r="L384" s="114"/>
      <c r="M384" s="116"/>
      <c r="T384" s="117"/>
      <c r="AT384" s="115" t="s">
        <v>156</v>
      </c>
      <c r="AU384" s="115" t="s">
        <v>75</v>
      </c>
      <c r="AV384" s="12" t="s">
        <v>73</v>
      </c>
      <c r="AW384" s="12" t="s">
        <v>29</v>
      </c>
      <c r="AX384" s="12" t="s">
        <v>66</v>
      </c>
      <c r="AY384" s="115" t="s">
        <v>150</v>
      </c>
    </row>
    <row r="385" spans="1:65" s="12" customFormat="1">
      <c r="A385" s="298"/>
      <c r="B385" s="299"/>
      <c r="C385" s="298"/>
      <c r="D385" s="300" t="s">
        <v>156</v>
      </c>
      <c r="E385" s="301" t="s">
        <v>19</v>
      </c>
      <c r="F385" s="302" t="s">
        <v>195</v>
      </c>
      <c r="G385" s="298"/>
      <c r="H385" s="301" t="s">
        <v>19</v>
      </c>
      <c r="I385" s="298"/>
      <c r="J385" s="298"/>
      <c r="K385" s="298"/>
      <c r="L385" s="114"/>
      <c r="M385" s="116"/>
      <c r="T385" s="117"/>
      <c r="AT385" s="115" t="s">
        <v>156</v>
      </c>
      <c r="AU385" s="115" t="s">
        <v>75</v>
      </c>
      <c r="AV385" s="12" t="s">
        <v>73</v>
      </c>
      <c r="AW385" s="12" t="s">
        <v>29</v>
      </c>
      <c r="AX385" s="12" t="s">
        <v>66</v>
      </c>
      <c r="AY385" s="115" t="s">
        <v>150</v>
      </c>
    </row>
    <row r="386" spans="1:65" s="12" customFormat="1">
      <c r="A386" s="298"/>
      <c r="B386" s="299"/>
      <c r="C386" s="298"/>
      <c r="D386" s="300" t="s">
        <v>156</v>
      </c>
      <c r="E386" s="301" t="s">
        <v>19</v>
      </c>
      <c r="F386" s="302" t="s">
        <v>196</v>
      </c>
      <c r="G386" s="298"/>
      <c r="H386" s="301" t="s">
        <v>19</v>
      </c>
      <c r="I386" s="298"/>
      <c r="J386" s="298"/>
      <c r="K386" s="298"/>
      <c r="L386" s="114"/>
      <c r="M386" s="116"/>
      <c r="T386" s="117"/>
      <c r="AT386" s="115" t="s">
        <v>156</v>
      </c>
      <c r="AU386" s="115" t="s">
        <v>75</v>
      </c>
      <c r="AV386" s="12" t="s">
        <v>73</v>
      </c>
      <c r="AW386" s="12" t="s">
        <v>29</v>
      </c>
      <c r="AX386" s="12" t="s">
        <v>66</v>
      </c>
      <c r="AY386" s="115" t="s">
        <v>150</v>
      </c>
    </row>
    <row r="387" spans="1:65" s="12" customFormat="1">
      <c r="A387" s="298"/>
      <c r="B387" s="299"/>
      <c r="C387" s="298"/>
      <c r="D387" s="300" t="s">
        <v>156</v>
      </c>
      <c r="E387" s="301" t="s">
        <v>19</v>
      </c>
      <c r="F387" s="302" t="s">
        <v>197</v>
      </c>
      <c r="G387" s="298"/>
      <c r="H387" s="301" t="s">
        <v>19</v>
      </c>
      <c r="I387" s="298"/>
      <c r="J387" s="298"/>
      <c r="K387" s="298"/>
      <c r="L387" s="114"/>
      <c r="M387" s="116"/>
      <c r="T387" s="117"/>
      <c r="AT387" s="115" t="s">
        <v>156</v>
      </c>
      <c r="AU387" s="115" t="s">
        <v>75</v>
      </c>
      <c r="AV387" s="12" t="s">
        <v>73</v>
      </c>
      <c r="AW387" s="12" t="s">
        <v>29</v>
      </c>
      <c r="AX387" s="12" t="s">
        <v>66</v>
      </c>
      <c r="AY387" s="115" t="s">
        <v>150</v>
      </c>
    </row>
    <row r="388" spans="1:65" s="13" customFormat="1">
      <c r="A388" s="303"/>
      <c r="B388" s="304"/>
      <c r="C388" s="303"/>
      <c r="D388" s="300" t="s">
        <v>156</v>
      </c>
      <c r="E388" s="305" t="s">
        <v>19</v>
      </c>
      <c r="F388" s="306" t="s">
        <v>174</v>
      </c>
      <c r="G388" s="303"/>
      <c r="H388" s="307">
        <v>23</v>
      </c>
      <c r="I388" s="303"/>
      <c r="J388" s="303"/>
      <c r="K388" s="303"/>
      <c r="L388" s="118"/>
      <c r="M388" s="120"/>
      <c r="T388" s="121"/>
      <c r="AT388" s="119" t="s">
        <v>156</v>
      </c>
      <c r="AU388" s="119" t="s">
        <v>75</v>
      </c>
      <c r="AV388" s="13" t="s">
        <v>75</v>
      </c>
      <c r="AW388" s="13" t="s">
        <v>29</v>
      </c>
      <c r="AX388" s="13" t="s">
        <v>73</v>
      </c>
      <c r="AY388" s="119" t="s">
        <v>150</v>
      </c>
    </row>
    <row r="389" spans="1:65" s="1" customFormat="1" ht="16.5" customHeight="1">
      <c r="A389" s="225"/>
      <c r="B389" s="226"/>
      <c r="C389" s="291" t="s">
        <v>435</v>
      </c>
      <c r="D389" s="291" t="s">
        <v>152</v>
      </c>
      <c r="E389" s="292" t="s">
        <v>436</v>
      </c>
      <c r="F389" s="293" t="s">
        <v>437</v>
      </c>
      <c r="G389" s="294" t="s">
        <v>177</v>
      </c>
      <c r="H389" s="295">
        <v>67.239999999999995</v>
      </c>
      <c r="I389" s="296"/>
      <c r="J389" s="297">
        <f>ROUND(I389*H389,2)</f>
        <v>0</v>
      </c>
      <c r="K389" s="293" t="s">
        <v>19</v>
      </c>
      <c r="L389" s="37"/>
      <c r="M389" s="109" t="s">
        <v>19</v>
      </c>
      <c r="N389" s="110" t="s">
        <v>37</v>
      </c>
      <c r="O389" s="111">
        <v>0</v>
      </c>
      <c r="P389" s="111">
        <f>O389*H389</f>
        <v>0</v>
      </c>
      <c r="Q389" s="111">
        <v>0</v>
      </c>
      <c r="R389" s="111">
        <f>Q389*H389</f>
        <v>0</v>
      </c>
      <c r="S389" s="111">
        <v>0</v>
      </c>
      <c r="T389" s="112">
        <f>S389*H389</f>
        <v>0</v>
      </c>
      <c r="AR389" s="24" t="s">
        <v>161</v>
      </c>
      <c r="AT389" s="24" t="s">
        <v>152</v>
      </c>
      <c r="AU389" s="24" t="s">
        <v>75</v>
      </c>
      <c r="AY389" s="24" t="s">
        <v>150</v>
      </c>
      <c r="BE389" s="113">
        <f>IF(N389="základní",J389,0)</f>
        <v>0</v>
      </c>
      <c r="BF389" s="113">
        <f>IF(N389="snížená",J389,0)</f>
        <v>0</v>
      </c>
      <c r="BG389" s="113">
        <f>IF(N389="zákl. přenesená",J389,0)</f>
        <v>0</v>
      </c>
      <c r="BH389" s="113">
        <f>IF(N389="sníž. přenesená",J389,0)</f>
        <v>0</v>
      </c>
      <c r="BI389" s="113">
        <f>IF(N389="nulová",J389,0)</f>
        <v>0</v>
      </c>
      <c r="BJ389" s="24" t="s">
        <v>73</v>
      </c>
      <c r="BK389" s="113">
        <f>ROUND(I389*H389,2)</f>
        <v>0</v>
      </c>
      <c r="BL389" s="24" t="s">
        <v>161</v>
      </c>
      <c r="BM389" s="24" t="s">
        <v>438</v>
      </c>
    </row>
    <row r="390" spans="1:65" s="12" customFormat="1">
      <c r="A390" s="298"/>
      <c r="B390" s="299"/>
      <c r="C390" s="298"/>
      <c r="D390" s="300" t="s">
        <v>156</v>
      </c>
      <c r="E390" s="301" t="s">
        <v>19</v>
      </c>
      <c r="F390" s="302" t="s">
        <v>205</v>
      </c>
      <c r="G390" s="298"/>
      <c r="H390" s="301" t="s">
        <v>19</v>
      </c>
      <c r="I390" s="298"/>
      <c r="J390" s="298"/>
      <c r="K390" s="298"/>
      <c r="L390" s="114"/>
      <c r="M390" s="116"/>
      <c r="T390" s="117"/>
      <c r="AT390" s="115" t="s">
        <v>156</v>
      </c>
      <c r="AU390" s="115" t="s">
        <v>75</v>
      </c>
      <c r="AV390" s="12" t="s">
        <v>73</v>
      </c>
      <c r="AW390" s="12" t="s">
        <v>29</v>
      </c>
      <c r="AX390" s="12" t="s">
        <v>66</v>
      </c>
      <c r="AY390" s="115" t="s">
        <v>150</v>
      </c>
    </row>
    <row r="391" spans="1:65" s="12" customFormat="1">
      <c r="A391" s="298"/>
      <c r="B391" s="299"/>
      <c r="C391" s="298"/>
      <c r="D391" s="300" t="s">
        <v>156</v>
      </c>
      <c r="E391" s="301" t="s">
        <v>19</v>
      </c>
      <c r="F391" s="302" t="s">
        <v>206</v>
      </c>
      <c r="G391" s="298"/>
      <c r="H391" s="301" t="s">
        <v>19</v>
      </c>
      <c r="I391" s="298"/>
      <c r="J391" s="298"/>
      <c r="K391" s="298"/>
      <c r="L391" s="114"/>
      <c r="M391" s="116"/>
      <c r="T391" s="117"/>
      <c r="AT391" s="115" t="s">
        <v>156</v>
      </c>
      <c r="AU391" s="115" t="s">
        <v>75</v>
      </c>
      <c r="AV391" s="12" t="s">
        <v>73</v>
      </c>
      <c r="AW391" s="12" t="s">
        <v>29</v>
      </c>
      <c r="AX391" s="12" t="s">
        <v>66</v>
      </c>
      <c r="AY391" s="115" t="s">
        <v>150</v>
      </c>
    </row>
    <row r="392" spans="1:65" s="12" customFormat="1">
      <c r="A392" s="298"/>
      <c r="B392" s="299"/>
      <c r="C392" s="298"/>
      <c r="D392" s="300" t="s">
        <v>156</v>
      </c>
      <c r="E392" s="301" t="s">
        <v>19</v>
      </c>
      <c r="F392" s="302" t="s">
        <v>193</v>
      </c>
      <c r="G392" s="298"/>
      <c r="H392" s="301" t="s">
        <v>19</v>
      </c>
      <c r="I392" s="298"/>
      <c r="J392" s="298"/>
      <c r="K392" s="298"/>
      <c r="L392" s="114"/>
      <c r="M392" s="116"/>
      <c r="T392" s="117"/>
      <c r="AT392" s="115" t="s">
        <v>156</v>
      </c>
      <c r="AU392" s="115" t="s">
        <v>75</v>
      </c>
      <c r="AV392" s="12" t="s">
        <v>73</v>
      </c>
      <c r="AW392" s="12" t="s">
        <v>29</v>
      </c>
      <c r="AX392" s="12" t="s">
        <v>66</v>
      </c>
      <c r="AY392" s="115" t="s">
        <v>150</v>
      </c>
    </row>
    <row r="393" spans="1:65" s="12" customFormat="1">
      <c r="A393" s="298"/>
      <c r="B393" s="299"/>
      <c r="C393" s="298"/>
      <c r="D393" s="300" t="s">
        <v>156</v>
      </c>
      <c r="E393" s="301" t="s">
        <v>19</v>
      </c>
      <c r="F393" s="302" t="s">
        <v>194</v>
      </c>
      <c r="G393" s="298"/>
      <c r="H393" s="301" t="s">
        <v>19</v>
      </c>
      <c r="I393" s="298"/>
      <c r="J393" s="298"/>
      <c r="K393" s="298"/>
      <c r="L393" s="114"/>
      <c r="M393" s="116"/>
      <c r="T393" s="117"/>
      <c r="AT393" s="115" t="s">
        <v>156</v>
      </c>
      <c r="AU393" s="115" t="s">
        <v>75</v>
      </c>
      <c r="AV393" s="12" t="s">
        <v>73</v>
      </c>
      <c r="AW393" s="12" t="s">
        <v>29</v>
      </c>
      <c r="AX393" s="12" t="s">
        <v>66</v>
      </c>
      <c r="AY393" s="115" t="s">
        <v>150</v>
      </c>
    </row>
    <row r="394" spans="1:65" s="12" customFormat="1">
      <c r="A394" s="298"/>
      <c r="B394" s="299"/>
      <c r="C394" s="298"/>
      <c r="D394" s="300" t="s">
        <v>156</v>
      </c>
      <c r="E394" s="301" t="s">
        <v>19</v>
      </c>
      <c r="F394" s="302" t="s">
        <v>423</v>
      </c>
      <c r="G394" s="298"/>
      <c r="H394" s="301" t="s">
        <v>19</v>
      </c>
      <c r="I394" s="298"/>
      <c r="J394" s="298"/>
      <c r="K394" s="298"/>
      <c r="L394" s="114"/>
      <c r="M394" s="116"/>
      <c r="T394" s="117"/>
      <c r="AT394" s="115" t="s">
        <v>156</v>
      </c>
      <c r="AU394" s="115" t="s">
        <v>75</v>
      </c>
      <c r="AV394" s="12" t="s">
        <v>73</v>
      </c>
      <c r="AW394" s="12" t="s">
        <v>29</v>
      </c>
      <c r="AX394" s="12" t="s">
        <v>66</v>
      </c>
      <c r="AY394" s="115" t="s">
        <v>150</v>
      </c>
    </row>
    <row r="395" spans="1:65" s="12" customFormat="1">
      <c r="A395" s="298"/>
      <c r="B395" s="299"/>
      <c r="C395" s="298"/>
      <c r="D395" s="300" t="s">
        <v>156</v>
      </c>
      <c r="E395" s="301" t="s">
        <v>19</v>
      </c>
      <c r="F395" s="302" t="s">
        <v>424</v>
      </c>
      <c r="G395" s="298"/>
      <c r="H395" s="301" t="s">
        <v>19</v>
      </c>
      <c r="I395" s="298"/>
      <c r="J395" s="298"/>
      <c r="K395" s="298"/>
      <c r="L395" s="114"/>
      <c r="M395" s="116"/>
      <c r="T395" s="117"/>
      <c r="AT395" s="115" t="s">
        <v>156</v>
      </c>
      <c r="AU395" s="115" t="s">
        <v>75</v>
      </c>
      <c r="AV395" s="12" t="s">
        <v>73</v>
      </c>
      <c r="AW395" s="12" t="s">
        <v>29</v>
      </c>
      <c r="AX395" s="12" t="s">
        <v>66</v>
      </c>
      <c r="AY395" s="115" t="s">
        <v>150</v>
      </c>
    </row>
    <row r="396" spans="1:65" s="12" customFormat="1">
      <c r="A396" s="298"/>
      <c r="B396" s="299"/>
      <c r="C396" s="298"/>
      <c r="D396" s="300" t="s">
        <v>156</v>
      </c>
      <c r="E396" s="301" t="s">
        <v>19</v>
      </c>
      <c r="F396" s="302" t="s">
        <v>425</v>
      </c>
      <c r="G396" s="298"/>
      <c r="H396" s="301" t="s">
        <v>19</v>
      </c>
      <c r="I396" s="298"/>
      <c r="J396" s="298"/>
      <c r="K396" s="298"/>
      <c r="L396" s="114"/>
      <c r="M396" s="116"/>
      <c r="T396" s="117"/>
      <c r="AT396" s="115" t="s">
        <v>156</v>
      </c>
      <c r="AU396" s="115" t="s">
        <v>75</v>
      </c>
      <c r="AV396" s="12" t="s">
        <v>73</v>
      </c>
      <c r="AW396" s="12" t="s">
        <v>29</v>
      </c>
      <c r="AX396" s="12" t="s">
        <v>66</v>
      </c>
      <c r="AY396" s="115" t="s">
        <v>150</v>
      </c>
    </row>
    <row r="397" spans="1:65" s="12" customFormat="1">
      <c r="A397" s="298"/>
      <c r="B397" s="299"/>
      <c r="C397" s="298"/>
      <c r="D397" s="300" t="s">
        <v>156</v>
      </c>
      <c r="E397" s="301" t="s">
        <v>19</v>
      </c>
      <c r="F397" s="302" t="s">
        <v>195</v>
      </c>
      <c r="G397" s="298"/>
      <c r="H397" s="301" t="s">
        <v>19</v>
      </c>
      <c r="I397" s="298"/>
      <c r="J397" s="298"/>
      <c r="K397" s="298"/>
      <c r="L397" s="114"/>
      <c r="M397" s="116"/>
      <c r="T397" s="117"/>
      <c r="AT397" s="115" t="s">
        <v>156</v>
      </c>
      <c r="AU397" s="115" t="s">
        <v>75</v>
      </c>
      <c r="AV397" s="12" t="s">
        <v>73</v>
      </c>
      <c r="AW397" s="12" t="s">
        <v>29</v>
      </c>
      <c r="AX397" s="12" t="s">
        <v>66</v>
      </c>
      <c r="AY397" s="115" t="s">
        <v>150</v>
      </c>
    </row>
    <row r="398" spans="1:65" s="12" customFormat="1">
      <c r="A398" s="298"/>
      <c r="B398" s="299"/>
      <c r="C398" s="298"/>
      <c r="D398" s="300" t="s">
        <v>156</v>
      </c>
      <c r="E398" s="301" t="s">
        <v>19</v>
      </c>
      <c r="F398" s="302" t="s">
        <v>196</v>
      </c>
      <c r="G398" s="298"/>
      <c r="H398" s="301" t="s">
        <v>19</v>
      </c>
      <c r="I398" s="298"/>
      <c r="J398" s="298"/>
      <c r="K398" s="298"/>
      <c r="L398" s="114"/>
      <c r="M398" s="116"/>
      <c r="T398" s="117"/>
      <c r="AT398" s="115" t="s">
        <v>156</v>
      </c>
      <c r="AU398" s="115" t="s">
        <v>75</v>
      </c>
      <c r="AV398" s="12" t="s">
        <v>73</v>
      </c>
      <c r="AW398" s="12" t="s">
        <v>29</v>
      </c>
      <c r="AX398" s="12" t="s">
        <v>66</v>
      </c>
      <c r="AY398" s="115" t="s">
        <v>150</v>
      </c>
    </row>
    <row r="399" spans="1:65" s="12" customFormat="1">
      <c r="A399" s="298"/>
      <c r="B399" s="299"/>
      <c r="C399" s="298"/>
      <c r="D399" s="300" t="s">
        <v>156</v>
      </c>
      <c r="E399" s="301" t="s">
        <v>19</v>
      </c>
      <c r="F399" s="302" t="s">
        <v>197</v>
      </c>
      <c r="G399" s="298"/>
      <c r="H399" s="301" t="s">
        <v>19</v>
      </c>
      <c r="I399" s="298"/>
      <c r="J399" s="298"/>
      <c r="K399" s="298"/>
      <c r="L399" s="114"/>
      <c r="M399" s="116"/>
      <c r="T399" s="117"/>
      <c r="AT399" s="115" t="s">
        <v>156</v>
      </c>
      <c r="AU399" s="115" t="s">
        <v>75</v>
      </c>
      <c r="AV399" s="12" t="s">
        <v>73</v>
      </c>
      <c r="AW399" s="12" t="s">
        <v>29</v>
      </c>
      <c r="AX399" s="12" t="s">
        <v>66</v>
      </c>
      <c r="AY399" s="115" t="s">
        <v>150</v>
      </c>
    </row>
    <row r="400" spans="1:65" s="12" customFormat="1">
      <c r="A400" s="298"/>
      <c r="B400" s="299"/>
      <c r="C400" s="298"/>
      <c r="D400" s="300" t="s">
        <v>156</v>
      </c>
      <c r="E400" s="301" t="s">
        <v>19</v>
      </c>
      <c r="F400" s="302" t="s">
        <v>313</v>
      </c>
      <c r="G400" s="298"/>
      <c r="H400" s="301" t="s">
        <v>19</v>
      </c>
      <c r="I400" s="298"/>
      <c r="J400" s="298"/>
      <c r="K400" s="298"/>
      <c r="L400" s="114"/>
      <c r="M400" s="116"/>
      <c r="T400" s="117"/>
      <c r="AT400" s="115" t="s">
        <v>156</v>
      </c>
      <c r="AU400" s="115" t="s">
        <v>75</v>
      </c>
      <c r="AV400" s="12" t="s">
        <v>73</v>
      </c>
      <c r="AW400" s="12" t="s">
        <v>29</v>
      </c>
      <c r="AX400" s="12" t="s">
        <v>66</v>
      </c>
      <c r="AY400" s="115" t="s">
        <v>150</v>
      </c>
    </row>
    <row r="401" spans="1:65" s="12" customFormat="1">
      <c r="A401" s="298"/>
      <c r="B401" s="299"/>
      <c r="C401" s="298"/>
      <c r="D401" s="300" t="s">
        <v>156</v>
      </c>
      <c r="E401" s="301" t="s">
        <v>19</v>
      </c>
      <c r="F401" s="302" t="s">
        <v>216</v>
      </c>
      <c r="G401" s="298"/>
      <c r="H401" s="301" t="s">
        <v>19</v>
      </c>
      <c r="I401" s="298"/>
      <c r="J401" s="298"/>
      <c r="K401" s="298"/>
      <c r="L401" s="114"/>
      <c r="M401" s="116"/>
      <c r="T401" s="117"/>
      <c r="AT401" s="115" t="s">
        <v>156</v>
      </c>
      <c r="AU401" s="115" t="s">
        <v>75</v>
      </c>
      <c r="AV401" s="12" t="s">
        <v>73</v>
      </c>
      <c r="AW401" s="12" t="s">
        <v>29</v>
      </c>
      <c r="AX401" s="12" t="s">
        <v>66</v>
      </c>
      <c r="AY401" s="115" t="s">
        <v>150</v>
      </c>
    </row>
    <row r="402" spans="1:65" s="13" customFormat="1">
      <c r="A402" s="303"/>
      <c r="B402" s="304"/>
      <c r="C402" s="303"/>
      <c r="D402" s="300" t="s">
        <v>156</v>
      </c>
      <c r="E402" s="305" t="s">
        <v>19</v>
      </c>
      <c r="F402" s="306" t="s">
        <v>217</v>
      </c>
      <c r="G402" s="303"/>
      <c r="H402" s="307">
        <v>39.06</v>
      </c>
      <c r="I402" s="303"/>
      <c r="J402" s="303"/>
      <c r="K402" s="303"/>
      <c r="L402" s="118"/>
      <c r="M402" s="120"/>
      <c r="T402" s="121"/>
      <c r="AT402" s="119" t="s">
        <v>156</v>
      </c>
      <c r="AU402" s="119" t="s">
        <v>75</v>
      </c>
      <c r="AV402" s="13" t="s">
        <v>75</v>
      </c>
      <c r="AW402" s="13" t="s">
        <v>29</v>
      </c>
      <c r="AX402" s="13" t="s">
        <v>66</v>
      </c>
      <c r="AY402" s="119" t="s">
        <v>150</v>
      </c>
    </row>
    <row r="403" spans="1:65" s="13" customFormat="1">
      <c r="A403" s="303"/>
      <c r="B403" s="304"/>
      <c r="C403" s="303"/>
      <c r="D403" s="300" t="s">
        <v>156</v>
      </c>
      <c r="E403" s="305" t="s">
        <v>19</v>
      </c>
      <c r="F403" s="306" t="s">
        <v>218</v>
      </c>
      <c r="G403" s="303"/>
      <c r="H403" s="307">
        <v>5.73</v>
      </c>
      <c r="I403" s="303"/>
      <c r="J403" s="303"/>
      <c r="K403" s="303"/>
      <c r="L403" s="118"/>
      <c r="M403" s="120"/>
      <c r="T403" s="121"/>
      <c r="AT403" s="119" t="s">
        <v>156</v>
      </c>
      <c r="AU403" s="119" t="s">
        <v>75</v>
      </c>
      <c r="AV403" s="13" t="s">
        <v>75</v>
      </c>
      <c r="AW403" s="13" t="s">
        <v>29</v>
      </c>
      <c r="AX403" s="13" t="s">
        <v>66</v>
      </c>
      <c r="AY403" s="119" t="s">
        <v>150</v>
      </c>
    </row>
    <row r="404" spans="1:65" s="13" customFormat="1">
      <c r="A404" s="303"/>
      <c r="B404" s="304"/>
      <c r="C404" s="303"/>
      <c r="D404" s="300" t="s">
        <v>156</v>
      </c>
      <c r="E404" s="305" t="s">
        <v>19</v>
      </c>
      <c r="F404" s="306" t="s">
        <v>219</v>
      </c>
      <c r="G404" s="303"/>
      <c r="H404" s="307">
        <v>22.45</v>
      </c>
      <c r="I404" s="303"/>
      <c r="J404" s="303"/>
      <c r="K404" s="303"/>
      <c r="L404" s="118"/>
      <c r="M404" s="120"/>
      <c r="T404" s="121"/>
      <c r="AT404" s="119" t="s">
        <v>156</v>
      </c>
      <c r="AU404" s="119" t="s">
        <v>75</v>
      </c>
      <c r="AV404" s="13" t="s">
        <v>75</v>
      </c>
      <c r="AW404" s="13" t="s">
        <v>29</v>
      </c>
      <c r="AX404" s="13" t="s">
        <v>66</v>
      </c>
      <c r="AY404" s="119" t="s">
        <v>150</v>
      </c>
    </row>
    <row r="405" spans="1:65" s="14" customFormat="1">
      <c r="A405" s="308"/>
      <c r="B405" s="309"/>
      <c r="C405" s="308"/>
      <c r="D405" s="300" t="s">
        <v>156</v>
      </c>
      <c r="E405" s="310" t="s">
        <v>19</v>
      </c>
      <c r="F405" s="311" t="s">
        <v>158</v>
      </c>
      <c r="G405" s="308"/>
      <c r="H405" s="312">
        <v>67.239999999999995</v>
      </c>
      <c r="I405" s="308"/>
      <c r="J405" s="308"/>
      <c r="K405" s="308"/>
      <c r="L405" s="122"/>
      <c r="M405" s="124"/>
      <c r="T405" s="125"/>
      <c r="AT405" s="123" t="s">
        <v>156</v>
      </c>
      <c r="AU405" s="123" t="s">
        <v>75</v>
      </c>
      <c r="AV405" s="14" t="s">
        <v>155</v>
      </c>
      <c r="AW405" s="14" t="s">
        <v>29</v>
      </c>
      <c r="AX405" s="14" t="s">
        <v>73</v>
      </c>
      <c r="AY405" s="123" t="s">
        <v>150</v>
      </c>
    </row>
    <row r="406" spans="1:65" s="1" customFormat="1" ht="16.5" customHeight="1">
      <c r="A406" s="225"/>
      <c r="B406" s="226"/>
      <c r="C406" s="291" t="s">
        <v>439</v>
      </c>
      <c r="D406" s="291" t="s">
        <v>152</v>
      </c>
      <c r="E406" s="292" t="s">
        <v>440</v>
      </c>
      <c r="F406" s="293" t="s">
        <v>441</v>
      </c>
      <c r="G406" s="294" t="s">
        <v>191</v>
      </c>
      <c r="H406" s="295">
        <v>13.36</v>
      </c>
      <c r="I406" s="296"/>
      <c r="J406" s="297">
        <f>ROUND(I406*H406,2)</f>
        <v>0</v>
      </c>
      <c r="K406" s="293" t="s">
        <v>19</v>
      </c>
      <c r="L406" s="37"/>
      <c r="M406" s="109" t="s">
        <v>19</v>
      </c>
      <c r="N406" s="110" t="s">
        <v>37</v>
      </c>
      <c r="O406" s="111">
        <v>0</v>
      </c>
      <c r="P406" s="111">
        <f>O406*H406</f>
        <v>0</v>
      </c>
      <c r="Q406" s="111">
        <v>0</v>
      </c>
      <c r="R406" s="111">
        <f>Q406*H406</f>
        <v>0</v>
      </c>
      <c r="S406" s="111">
        <v>0</v>
      </c>
      <c r="T406" s="112">
        <f>S406*H406</f>
        <v>0</v>
      </c>
      <c r="AR406" s="24" t="s">
        <v>161</v>
      </c>
      <c r="AT406" s="24" t="s">
        <v>152</v>
      </c>
      <c r="AU406" s="24" t="s">
        <v>75</v>
      </c>
      <c r="AY406" s="24" t="s">
        <v>150</v>
      </c>
      <c r="BE406" s="113">
        <f>IF(N406="základní",J406,0)</f>
        <v>0</v>
      </c>
      <c r="BF406" s="113">
        <f>IF(N406="snížená",J406,0)</f>
        <v>0</v>
      </c>
      <c r="BG406" s="113">
        <f>IF(N406="zákl. přenesená",J406,0)</f>
        <v>0</v>
      </c>
      <c r="BH406" s="113">
        <f>IF(N406="sníž. přenesená",J406,0)</f>
        <v>0</v>
      </c>
      <c r="BI406" s="113">
        <f>IF(N406="nulová",J406,0)</f>
        <v>0</v>
      </c>
      <c r="BJ406" s="24" t="s">
        <v>73</v>
      </c>
      <c r="BK406" s="113">
        <f>ROUND(I406*H406,2)</f>
        <v>0</v>
      </c>
      <c r="BL406" s="24" t="s">
        <v>161</v>
      </c>
      <c r="BM406" s="24" t="s">
        <v>442</v>
      </c>
    </row>
    <row r="407" spans="1:65" s="12" customFormat="1">
      <c r="A407" s="298"/>
      <c r="B407" s="299"/>
      <c r="C407" s="298"/>
      <c r="D407" s="300" t="s">
        <v>156</v>
      </c>
      <c r="E407" s="301" t="s">
        <v>19</v>
      </c>
      <c r="F407" s="302" t="s">
        <v>205</v>
      </c>
      <c r="G407" s="298"/>
      <c r="H407" s="301" t="s">
        <v>19</v>
      </c>
      <c r="I407" s="298"/>
      <c r="J407" s="298"/>
      <c r="K407" s="298"/>
      <c r="L407" s="114"/>
      <c r="M407" s="116"/>
      <c r="T407" s="117"/>
      <c r="AT407" s="115" t="s">
        <v>156</v>
      </c>
      <c r="AU407" s="115" t="s">
        <v>75</v>
      </c>
      <c r="AV407" s="12" t="s">
        <v>73</v>
      </c>
      <c r="AW407" s="12" t="s">
        <v>29</v>
      </c>
      <c r="AX407" s="12" t="s">
        <v>66</v>
      </c>
      <c r="AY407" s="115" t="s">
        <v>150</v>
      </c>
    </row>
    <row r="408" spans="1:65" s="12" customFormat="1">
      <c r="A408" s="298"/>
      <c r="B408" s="299"/>
      <c r="C408" s="298"/>
      <c r="D408" s="300" t="s">
        <v>156</v>
      </c>
      <c r="E408" s="301" t="s">
        <v>19</v>
      </c>
      <c r="F408" s="302" t="s">
        <v>206</v>
      </c>
      <c r="G408" s="298"/>
      <c r="H408" s="301" t="s">
        <v>19</v>
      </c>
      <c r="I408" s="298"/>
      <c r="J408" s="298"/>
      <c r="K408" s="298"/>
      <c r="L408" s="114"/>
      <c r="M408" s="116"/>
      <c r="T408" s="117"/>
      <c r="AT408" s="115" t="s">
        <v>156</v>
      </c>
      <c r="AU408" s="115" t="s">
        <v>75</v>
      </c>
      <c r="AV408" s="12" t="s">
        <v>73</v>
      </c>
      <c r="AW408" s="12" t="s">
        <v>29</v>
      </c>
      <c r="AX408" s="12" t="s">
        <v>66</v>
      </c>
      <c r="AY408" s="115" t="s">
        <v>150</v>
      </c>
    </row>
    <row r="409" spans="1:65" s="12" customFormat="1">
      <c r="A409" s="298"/>
      <c r="B409" s="299"/>
      <c r="C409" s="298"/>
      <c r="D409" s="300" t="s">
        <v>156</v>
      </c>
      <c r="E409" s="301" t="s">
        <v>19</v>
      </c>
      <c r="F409" s="302" t="s">
        <v>193</v>
      </c>
      <c r="G409" s="298"/>
      <c r="H409" s="301" t="s">
        <v>19</v>
      </c>
      <c r="I409" s="298"/>
      <c r="J409" s="298"/>
      <c r="K409" s="298"/>
      <c r="L409" s="114"/>
      <c r="M409" s="116"/>
      <c r="T409" s="117"/>
      <c r="AT409" s="115" t="s">
        <v>156</v>
      </c>
      <c r="AU409" s="115" t="s">
        <v>75</v>
      </c>
      <c r="AV409" s="12" t="s">
        <v>73</v>
      </c>
      <c r="AW409" s="12" t="s">
        <v>29</v>
      </c>
      <c r="AX409" s="12" t="s">
        <v>66</v>
      </c>
      <c r="AY409" s="115" t="s">
        <v>150</v>
      </c>
    </row>
    <row r="410" spans="1:65" s="12" customFormat="1">
      <c r="A410" s="298"/>
      <c r="B410" s="299"/>
      <c r="C410" s="298"/>
      <c r="D410" s="300" t="s">
        <v>156</v>
      </c>
      <c r="E410" s="301" t="s">
        <v>19</v>
      </c>
      <c r="F410" s="302" t="s">
        <v>194</v>
      </c>
      <c r="G410" s="298"/>
      <c r="H410" s="301" t="s">
        <v>19</v>
      </c>
      <c r="I410" s="298"/>
      <c r="J410" s="298"/>
      <c r="K410" s="298"/>
      <c r="L410" s="114"/>
      <c r="M410" s="116"/>
      <c r="T410" s="117"/>
      <c r="AT410" s="115" t="s">
        <v>156</v>
      </c>
      <c r="AU410" s="115" t="s">
        <v>75</v>
      </c>
      <c r="AV410" s="12" t="s">
        <v>73</v>
      </c>
      <c r="AW410" s="12" t="s">
        <v>29</v>
      </c>
      <c r="AX410" s="12" t="s">
        <v>66</v>
      </c>
      <c r="AY410" s="115" t="s">
        <v>150</v>
      </c>
    </row>
    <row r="411" spans="1:65" s="12" customFormat="1">
      <c r="A411" s="298"/>
      <c r="B411" s="299"/>
      <c r="C411" s="298"/>
      <c r="D411" s="300" t="s">
        <v>156</v>
      </c>
      <c r="E411" s="301" t="s">
        <v>19</v>
      </c>
      <c r="F411" s="302" t="s">
        <v>443</v>
      </c>
      <c r="G411" s="298"/>
      <c r="H411" s="301" t="s">
        <v>19</v>
      </c>
      <c r="I411" s="298"/>
      <c r="J411" s="298"/>
      <c r="K411" s="298"/>
      <c r="L411" s="114"/>
      <c r="M411" s="116"/>
      <c r="T411" s="117"/>
      <c r="AT411" s="115" t="s">
        <v>156</v>
      </c>
      <c r="AU411" s="115" t="s">
        <v>75</v>
      </c>
      <c r="AV411" s="12" t="s">
        <v>73</v>
      </c>
      <c r="AW411" s="12" t="s">
        <v>29</v>
      </c>
      <c r="AX411" s="12" t="s">
        <v>66</v>
      </c>
      <c r="AY411" s="115" t="s">
        <v>150</v>
      </c>
    </row>
    <row r="412" spans="1:65" s="12" customFormat="1">
      <c r="A412" s="298"/>
      <c r="B412" s="299"/>
      <c r="C412" s="298"/>
      <c r="D412" s="300" t="s">
        <v>156</v>
      </c>
      <c r="E412" s="301" t="s">
        <v>19</v>
      </c>
      <c r="F412" s="302" t="s">
        <v>444</v>
      </c>
      <c r="G412" s="298"/>
      <c r="H412" s="301" t="s">
        <v>19</v>
      </c>
      <c r="I412" s="298"/>
      <c r="J412" s="298"/>
      <c r="K412" s="298"/>
      <c r="L412" s="114"/>
      <c r="M412" s="116"/>
      <c r="T412" s="117"/>
      <c r="AT412" s="115" t="s">
        <v>156</v>
      </c>
      <c r="AU412" s="115" t="s">
        <v>75</v>
      </c>
      <c r="AV412" s="12" t="s">
        <v>73</v>
      </c>
      <c r="AW412" s="12" t="s">
        <v>29</v>
      </c>
      <c r="AX412" s="12" t="s">
        <v>66</v>
      </c>
      <c r="AY412" s="115" t="s">
        <v>150</v>
      </c>
    </row>
    <row r="413" spans="1:65" s="12" customFormat="1">
      <c r="A413" s="298"/>
      <c r="B413" s="299"/>
      <c r="C413" s="298"/>
      <c r="D413" s="300" t="s">
        <v>156</v>
      </c>
      <c r="E413" s="301" t="s">
        <v>19</v>
      </c>
      <c r="F413" s="302" t="s">
        <v>195</v>
      </c>
      <c r="G413" s="298"/>
      <c r="H413" s="301" t="s">
        <v>19</v>
      </c>
      <c r="I413" s="298"/>
      <c r="J413" s="298"/>
      <c r="K413" s="298"/>
      <c r="L413" s="114"/>
      <c r="M413" s="116"/>
      <c r="T413" s="117"/>
      <c r="AT413" s="115" t="s">
        <v>156</v>
      </c>
      <c r="AU413" s="115" t="s">
        <v>75</v>
      </c>
      <c r="AV413" s="12" t="s">
        <v>73</v>
      </c>
      <c r="AW413" s="12" t="s">
        <v>29</v>
      </c>
      <c r="AX413" s="12" t="s">
        <v>66</v>
      </c>
      <c r="AY413" s="115" t="s">
        <v>150</v>
      </c>
    </row>
    <row r="414" spans="1:65" s="12" customFormat="1">
      <c r="A414" s="298"/>
      <c r="B414" s="299"/>
      <c r="C414" s="298"/>
      <c r="D414" s="300" t="s">
        <v>156</v>
      </c>
      <c r="E414" s="301" t="s">
        <v>19</v>
      </c>
      <c r="F414" s="302" t="s">
        <v>196</v>
      </c>
      <c r="G414" s="298"/>
      <c r="H414" s="301" t="s">
        <v>19</v>
      </c>
      <c r="I414" s="298"/>
      <c r="J414" s="298"/>
      <c r="K414" s="298"/>
      <c r="L414" s="114"/>
      <c r="M414" s="116"/>
      <c r="T414" s="117"/>
      <c r="AT414" s="115" t="s">
        <v>156</v>
      </c>
      <c r="AU414" s="115" t="s">
        <v>75</v>
      </c>
      <c r="AV414" s="12" t="s">
        <v>73</v>
      </c>
      <c r="AW414" s="12" t="s">
        <v>29</v>
      </c>
      <c r="AX414" s="12" t="s">
        <v>66</v>
      </c>
      <c r="AY414" s="115" t="s">
        <v>150</v>
      </c>
    </row>
    <row r="415" spans="1:65" s="12" customFormat="1">
      <c r="A415" s="298"/>
      <c r="B415" s="299"/>
      <c r="C415" s="298"/>
      <c r="D415" s="300" t="s">
        <v>156</v>
      </c>
      <c r="E415" s="301" t="s">
        <v>19</v>
      </c>
      <c r="F415" s="302" t="s">
        <v>197</v>
      </c>
      <c r="G415" s="298"/>
      <c r="H415" s="301" t="s">
        <v>19</v>
      </c>
      <c r="I415" s="298"/>
      <c r="J415" s="298"/>
      <c r="K415" s="298"/>
      <c r="L415" s="114"/>
      <c r="M415" s="116"/>
      <c r="T415" s="117"/>
      <c r="AT415" s="115" t="s">
        <v>156</v>
      </c>
      <c r="AU415" s="115" t="s">
        <v>75</v>
      </c>
      <c r="AV415" s="12" t="s">
        <v>73</v>
      </c>
      <c r="AW415" s="12" t="s">
        <v>29</v>
      </c>
      <c r="AX415" s="12" t="s">
        <v>66</v>
      </c>
      <c r="AY415" s="115" t="s">
        <v>150</v>
      </c>
    </row>
    <row r="416" spans="1:65" s="12" customFormat="1">
      <c r="A416" s="298"/>
      <c r="B416" s="299"/>
      <c r="C416" s="298"/>
      <c r="D416" s="300" t="s">
        <v>156</v>
      </c>
      <c r="E416" s="301" t="s">
        <v>19</v>
      </c>
      <c r="F416" s="302" t="s">
        <v>184</v>
      </c>
      <c r="G416" s="298"/>
      <c r="H416" s="301" t="s">
        <v>19</v>
      </c>
      <c r="I416" s="298"/>
      <c r="J416" s="298"/>
      <c r="K416" s="298"/>
      <c r="L416" s="114"/>
      <c r="M416" s="116"/>
      <c r="T416" s="117"/>
      <c r="AT416" s="115" t="s">
        <v>156</v>
      </c>
      <c r="AU416" s="115" t="s">
        <v>75</v>
      </c>
      <c r="AV416" s="12" t="s">
        <v>73</v>
      </c>
      <c r="AW416" s="12" t="s">
        <v>29</v>
      </c>
      <c r="AX416" s="12" t="s">
        <v>66</v>
      </c>
      <c r="AY416" s="115" t="s">
        <v>150</v>
      </c>
    </row>
    <row r="417" spans="1:65" s="13" customFormat="1">
      <c r="A417" s="303"/>
      <c r="B417" s="304"/>
      <c r="C417" s="303"/>
      <c r="D417" s="300" t="s">
        <v>156</v>
      </c>
      <c r="E417" s="305" t="s">
        <v>19</v>
      </c>
      <c r="F417" s="306" t="s">
        <v>445</v>
      </c>
      <c r="G417" s="303"/>
      <c r="H417" s="307">
        <v>13.36</v>
      </c>
      <c r="I417" s="303"/>
      <c r="J417" s="303"/>
      <c r="K417" s="303"/>
      <c r="L417" s="118"/>
      <c r="M417" s="120"/>
      <c r="T417" s="121"/>
      <c r="AT417" s="119" t="s">
        <v>156</v>
      </c>
      <c r="AU417" s="119" t="s">
        <v>75</v>
      </c>
      <c r="AV417" s="13" t="s">
        <v>75</v>
      </c>
      <c r="AW417" s="13" t="s">
        <v>29</v>
      </c>
      <c r="AX417" s="13" t="s">
        <v>73</v>
      </c>
      <c r="AY417" s="119" t="s">
        <v>150</v>
      </c>
    </row>
    <row r="418" spans="1:65" s="1" customFormat="1" ht="38.25" customHeight="1">
      <c r="A418" s="225"/>
      <c r="B418" s="226"/>
      <c r="C418" s="291" t="s">
        <v>446</v>
      </c>
      <c r="D418" s="291" t="s">
        <v>152</v>
      </c>
      <c r="E418" s="292" t="s">
        <v>447</v>
      </c>
      <c r="F418" s="293" t="s">
        <v>448</v>
      </c>
      <c r="G418" s="294" t="s">
        <v>287</v>
      </c>
      <c r="H418" s="295">
        <v>4873.5969999999998</v>
      </c>
      <c r="I418" s="296"/>
      <c r="J418" s="297">
        <f>ROUND(I418*H418,2)</f>
        <v>0</v>
      </c>
      <c r="K418" s="293"/>
      <c r="L418" s="37"/>
      <c r="M418" s="109" t="s">
        <v>19</v>
      </c>
      <c r="N418" s="110" t="s">
        <v>37</v>
      </c>
      <c r="O418" s="111">
        <v>0</v>
      </c>
      <c r="P418" s="111">
        <f>O418*H418</f>
        <v>0</v>
      </c>
      <c r="Q418" s="111">
        <v>0</v>
      </c>
      <c r="R418" s="111">
        <f>Q418*H418</f>
        <v>0</v>
      </c>
      <c r="S418" s="111">
        <v>0</v>
      </c>
      <c r="T418" s="112">
        <f>S418*H418</f>
        <v>0</v>
      </c>
      <c r="AR418" s="24" t="s">
        <v>161</v>
      </c>
      <c r="AT418" s="24" t="s">
        <v>152</v>
      </c>
      <c r="AU418" s="24" t="s">
        <v>75</v>
      </c>
      <c r="AY418" s="24" t="s">
        <v>150</v>
      </c>
      <c r="BE418" s="113">
        <f>IF(N418="základní",J418,0)</f>
        <v>0</v>
      </c>
      <c r="BF418" s="113">
        <f>IF(N418="snížená",J418,0)</f>
        <v>0</v>
      </c>
      <c r="BG418" s="113">
        <f>IF(N418="zákl. přenesená",J418,0)</f>
        <v>0</v>
      </c>
      <c r="BH418" s="113">
        <f>IF(N418="sníž. přenesená",J418,0)</f>
        <v>0</v>
      </c>
      <c r="BI418" s="113">
        <f>IF(N418="nulová",J418,0)</f>
        <v>0</v>
      </c>
      <c r="BJ418" s="24" t="s">
        <v>73</v>
      </c>
      <c r="BK418" s="113">
        <f>ROUND(I418*H418,2)</f>
        <v>0</v>
      </c>
      <c r="BL418" s="24" t="s">
        <v>161</v>
      </c>
      <c r="BM418" s="24" t="s">
        <v>449</v>
      </c>
    </row>
    <row r="419" spans="1:65" s="11" customFormat="1" ht="29.85" customHeight="1">
      <c r="A419" s="278"/>
      <c r="B419" s="279"/>
      <c r="C419" s="278"/>
      <c r="D419" s="280" t="s">
        <v>65</v>
      </c>
      <c r="E419" s="283" t="s">
        <v>450</v>
      </c>
      <c r="F419" s="283" t="s">
        <v>451</v>
      </c>
      <c r="G419" s="278"/>
      <c r="H419" s="278"/>
      <c r="I419" s="278"/>
      <c r="J419" s="284">
        <f>BK419</f>
        <v>0</v>
      </c>
      <c r="K419" s="278"/>
      <c r="L419" s="102"/>
      <c r="M419" s="104"/>
      <c r="P419" s="105">
        <f>SUM(P420:P424)</f>
        <v>21.078200000000002</v>
      </c>
      <c r="R419" s="105">
        <f>SUM(R420:R424)</f>
        <v>0.32146400000000003</v>
      </c>
      <c r="T419" s="106">
        <f>SUM(T420:T424)</f>
        <v>0</v>
      </c>
      <c r="AR419" s="103" t="s">
        <v>75</v>
      </c>
      <c r="AT419" s="107" t="s">
        <v>65</v>
      </c>
      <c r="AU419" s="107" t="s">
        <v>73</v>
      </c>
      <c r="AY419" s="103" t="s">
        <v>150</v>
      </c>
      <c r="BK419" s="108">
        <f>SUM(BK420:BK424)</f>
        <v>0</v>
      </c>
    </row>
    <row r="420" spans="1:65" s="1" customFormat="1" ht="38.25" customHeight="1">
      <c r="A420" s="225"/>
      <c r="B420" s="226"/>
      <c r="C420" s="291" t="s">
        <v>452</v>
      </c>
      <c r="D420" s="291" t="s">
        <v>152</v>
      </c>
      <c r="E420" s="292" t="s">
        <v>453</v>
      </c>
      <c r="F420" s="293" t="s">
        <v>454</v>
      </c>
      <c r="G420" s="294" t="s">
        <v>177</v>
      </c>
      <c r="H420" s="295">
        <v>28.6</v>
      </c>
      <c r="I420" s="296"/>
      <c r="J420" s="297">
        <f>ROUND(I420*H420,2)</f>
        <v>0</v>
      </c>
      <c r="K420" s="293"/>
      <c r="L420" s="37"/>
      <c r="M420" s="109" t="s">
        <v>19</v>
      </c>
      <c r="N420" s="110" t="s">
        <v>37</v>
      </c>
      <c r="O420" s="111">
        <v>0.73699999999999999</v>
      </c>
      <c r="P420" s="111">
        <f>O420*H420</f>
        <v>21.078200000000002</v>
      </c>
      <c r="Q420" s="111">
        <v>1.124E-2</v>
      </c>
      <c r="R420" s="111">
        <f>Q420*H420</f>
        <v>0.32146400000000003</v>
      </c>
      <c r="S420" s="111">
        <v>0</v>
      </c>
      <c r="T420" s="112">
        <f>S420*H420</f>
        <v>0</v>
      </c>
      <c r="AR420" s="24" t="s">
        <v>161</v>
      </c>
      <c r="AT420" s="24" t="s">
        <v>152</v>
      </c>
      <c r="AU420" s="24" t="s">
        <v>75</v>
      </c>
      <c r="AY420" s="24" t="s">
        <v>150</v>
      </c>
      <c r="BE420" s="113">
        <f>IF(N420="základní",J420,0)</f>
        <v>0</v>
      </c>
      <c r="BF420" s="113">
        <f>IF(N420="snížená",J420,0)</f>
        <v>0</v>
      </c>
      <c r="BG420" s="113">
        <f>IF(N420="zákl. přenesená",J420,0)</f>
        <v>0</v>
      </c>
      <c r="BH420" s="113">
        <f>IF(N420="sníž. přenesená",J420,0)</f>
        <v>0</v>
      </c>
      <c r="BI420" s="113">
        <f>IF(N420="nulová",J420,0)</f>
        <v>0</v>
      </c>
      <c r="BJ420" s="24" t="s">
        <v>73</v>
      </c>
      <c r="BK420" s="113">
        <f>ROUND(I420*H420,2)</f>
        <v>0</v>
      </c>
      <c r="BL420" s="24" t="s">
        <v>161</v>
      </c>
      <c r="BM420" s="24" t="s">
        <v>455</v>
      </c>
    </row>
    <row r="421" spans="1:65" s="12" customFormat="1">
      <c r="A421" s="298"/>
      <c r="B421" s="299"/>
      <c r="C421" s="298"/>
      <c r="D421" s="300" t="s">
        <v>156</v>
      </c>
      <c r="E421" s="301" t="s">
        <v>19</v>
      </c>
      <c r="F421" s="302" t="s">
        <v>189</v>
      </c>
      <c r="G421" s="298"/>
      <c r="H421" s="301" t="s">
        <v>19</v>
      </c>
      <c r="I421" s="298"/>
      <c r="J421" s="298"/>
      <c r="K421" s="298"/>
      <c r="L421" s="114"/>
      <c r="M421" s="116"/>
      <c r="T421" s="117"/>
      <c r="AT421" s="115" t="s">
        <v>156</v>
      </c>
      <c r="AU421" s="115" t="s">
        <v>75</v>
      </c>
      <c r="AV421" s="12" t="s">
        <v>73</v>
      </c>
      <c r="AW421" s="12" t="s">
        <v>29</v>
      </c>
      <c r="AX421" s="12" t="s">
        <v>66</v>
      </c>
      <c r="AY421" s="115" t="s">
        <v>150</v>
      </c>
    </row>
    <row r="422" spans="1:65" s="12" customFormat="1">
      <c r="A422" s="298"/>
      <c r="B422" s="299"/>
      <c r="C422" s="298"/>
      <c r="D422" s="300" t="s">
        <v>156</v>
      </c>
      <c r="E422" s="301" t="s">
        <v>19</v>
      </c>
      <c r="F422" s="302" t="s">
        <v>456</v>
      </c>
      <c r="G422" s="298"/>
      <c r="H422" s="301" t="s">
        <v>19</v>
      </c>
      <c r="I422" s="298"/>
      <c r="J422" s="298"/>
      <c r="K422" s="298"/>
      <c r="L422" s="114"/>
      <c r="M422" s="116"/>
      <c r="T422" s="117"/>
      <c r="AT422" s="115" t="s">
        <v>156</v>
      </c>
      <c r="AU422" s="115" t="s">
        <v>75</v>
      </c>
      <c r="AV422" s="12" t="s">
        <v>73</v>
      </c>
      <c r="AW422" s="12" t="s">
        <v>29</v>
      </c>
      <c r="AX422" s="12" t="s">
        <v>66</v>
      </c>
      <c r="AY422" s="115" t="s">
        <v>150</v>
      </c>
    </row>
    <row r="423" spans="1:65" s="13" customFormat="1">
      <c r="A423" s="303"/>
      <c r="B423" s="304"/>
      <c r="C423" s="303"/>
      <c r="D423" s="300" t="s">
        <v>156</v>
      </c>
      <c r="E423" s="305" t="s">
        <v>19</v>
      </c>
      <c r="F423" s="306" t="s">
        <v>457</v>
      </c>
      <c r="G423" s="303"/>
      <c r="H423" s="307">
        <v>28.6</v>
      </c>
      <c r="I423" s="303"/>
      <c r="J423" s="303"/>
      <c r="K423" s="303"/>
      <c r="L423" s="118"/>
      <c r="M423" s="120"/>
      <c r="T423" s="121"/>
      <c r="AT423" s="119" t="s">
        <v>156</v>
      </c>
      <c r="AU423" s="119" t="s">
        <v>75</v>
      </c>
      <c r="AV423" s="13" t="s">
        <v>75</v>
      </c>
      <c r="AW423" s="13" t="s">
        <v>29</v>
      </c>
      <c r="AX423" s="13" t="s">
        <v>73</v>
      </c>
      <c r="AY423" s="119" t="s">
        <v>150</v>
      </c>
    </row>
    <row r="424" spans="1:65" s="1" customFormat="1" ht="25.5" customHeight="1">
      <c r="A424" s="225"/>
      <c r="B424" s="226"/>
      <c r="C424" s="291" t="s">
        <v>458</v>
      </c>
      <c r="D424" s="291" t="s">
        <v>152</v>
      </c>
      <c r="E424" s="292" t="s">
        <v>459</v>
      </c>
      <c r="F424" s="293" t="s">
        <v>460</v>
      </c>
      <c r="G424" s="294" t="s">
        <v>287</v>
      </c>
      <c r="H424" s="295">
        <v>128.69999999999999</v>
      </c>
      <c r="I424" s="296"/>
      <c r="J424" s="297">
        <f>ROUND(I424*H424,2)</f>
        <v>0</v>
      </c>
      <c r="K424" s="293"/>
      <c r="L424" s="37"/>
      <c r="M424" s="109" t="s">
        <v>19</v>
      </c>
      <c r="N424" s="110" t="s">
        <v>37</v>
      </c>
      <c r="O424" s="111">
        <v>0</v>
      </c>
      <c r="P424" s="111">
        <f>O424*H424</f>
        <v>0</v>
      </c>
      <c r="Q424" s="111">
        <v>0</v>
      </c>
      <c r="R424" s="111">
        <f>Q424*H424</f>
        <v>0</v>
      </c>
      <c r="S424" s="111">
        <v>0</v>
      </c>
      <c r="T424" s="112">
        <f>S424*H424</f>
        <v>0</v>
      </c>
      <c r="AR424" s="24" t="s">
        <v>161</v>
      </c>
      <c r="AT424" s="24" t="s">
        <v>152</v>
      </c>
      <c r="AU424" s="24" t="s">
        <v>75</v>
      </c>
      <c r="AY424" s="24" t="s">
        <v>150</v>
      </c>
      <c r="BE424" s="113">
        <f>IF(N424="základní",J424,0)</f>
        <v>0</v>
      </c>
      <c r="BF424" s="113">
        <f>IF(N424="snížená",J424,0)</f>
        <v>0</v>
      </c>
      <c r="BG424" s="113">
        <f>IF(N424="zákl. přenesená",J424,0)</f>
        <v>0</v>
      </c>
      <c r="BH424" s="113">
        <f>IF(N424="sníž. přenesená",J424,0)</f>
        <v>0</v>
      </c>
      <c r="BI424" s="113">
        <f>IF(N424="nulová",J424,0)</f>
        <v>0</v>
      </c>
      <c r="BJ424" s="24" t="s">
        <v>73</v>
      </c>
      <c r="BK424" s="113">
        <f>ROUND(I424*H424,2)</f>
        <v>0</v>
      </c>
      <c r="BL424" s="24" t="s">
        <v>161</v>
      </c>
      <c r="BM424" s="24" t="s">
        <v>461</v>
      </c>
    </row>
    <row r="425" spans="1:65" s="11" customFormat="1" ht="27.75" customHeight="1">
      <c r="A425" s="278"/>
      <c r="B425" s="279"/>
      <c r="C425" s="278"/>
      <c r="D425" s="280" t="s">
        <v>65</v>
      </c>
      <c r="E425" s="283" t="s">
        <v>462</v>
      </c>
      <c r="F425" s="283" t="s">
        <v>463</v>
      </c>
      <c r="G425" s="278"/>
      <c r="H425" s="278"/>
      <c r="I425" s="278"/>
      <c r="J425" s="284">
        <f>BK425</f>
        <v>0</v>
      </c>
      <c r="K425" s="278"/>
      <c r="L425" s="102"/>
      <c r="M425" s="104"/>
      <c r="P425" s="105">
        <f>SUM(P426:P426)</f>
        <v>0</v>
      </c>
      <c r="R425" s="105">
        <f>SUM(R426:R426)</f>
        <v>0</v>
      </c>
      <c r="T425" s="106">
        <f>SUM(T426:T426)</f>
        <v>0</v>
      </c>
      <c r="AR425" s="103" t="s">
        <v>75</v>
      </c>
      <c r="AT425" s="107" t="s">
        <v>65</v>
      </c>
      <c r="AU425" s="107" t="s">
        <v>73</v>
      </c>
      <c r="AY425" s="103" t="s">
        <v>150</v>
      </c>
      <c r="BK425" s="108">
        <f>SUM(BK426:BK426)</f>
        <v>0</v>
      </c>
    </row>
    <row r="426" spans="1:65" s="1" customFormat="1" ht="38.25" hidden="1" customHeight="1">
      <c r="A426" s="225"/>
      <c r="B426" s="226"/>
      <c r="C426" s="291" t="s">
        <v>465</v>
      </c>
      <c r="D426" s="291" t="s">
        <v>152</v>
      </c>
      <c r="E426" s="292" t="s">
        <v>466</v>
      </c>
      <c r="F426" s="293" t="s">
        <v>467</v>
      </c>
      <c r="G426" s="294" t="s">
        <v>287</v>
      </c>
      <c r="H426" s="295"/>
      <c r="I426" s="297"/>
      <c r="J426" s="297">
        <f>ROUND(I426*H426,2)</f>
        <v>0</v>
      </c>
      <c r="K426" s="293" t="s">
        <v>154</v>
      </c>
      <c r="L426" s="37"/>
      <c r="M426" s="109" t="s">
        <v>19</v>
      </c>
      <c r="N426" s="110" t="s">
        <v>37</v>
      </c>
      <c r="O426" s="111">
        <v>0</v>
      </c>
      <c r="P426" s="111">
        <f>O426*H426</f>
        <v>0</v>
      </c>
      <c r="Q426" s="111">
        <v>0</v>
      </c>
      <c r="R426" s="111">
        <f>Q426*H426</f>
        <v>0</v>
      </c>
      <c r="S426" s="111">
        <v>0</v>
      </c>
      <c r="T426" s="112">
        <f>S426*H426</f>
        <v>0</v>
      </c>
      <c r="AR426" s="24" t="s">
        <v>161</v>
      </c>
      <c r="AT426" s="24" t="s">
        <v>152</v>
      </c>
      <c r="AU426" s="24" t="s">
        <v>75</v>
      </c>
      <c r="AY426" s="24" t="s">
        <v>150</v>
      </c>
      <c r="BE426" s="113">
        <f>IF(N426="základní",J426,0)</f>
        <v>0</v>
      </c>
      <c r="BF426" s="113">
        <f>IF(N426="snížená",J426,0)</f>
        <v>0</v>
      </c>
      <c r="BG426" s="113">
        <f>IF(N426="zákl. přenesená",J426,0)</f>
        <v>0</v>
      </c>
      <c r="BH426" s="113">
        <f>IF(N426="sníž. přenesená",J426,0)</f>
        <v>0</v>
      </c>
      <c r="BI426" s="113">
        <f>IF(N426="nulová",J426,0)</f>
        <v>0</v>
      </c>
      <c r="BJ426" s="24" t="s">
        <v>73</v>
      </c>
      <c r="BK426" s="113">
        <f>ROUND(I426*H426,2)</f>
        <v>0</v>
      </c>
      <c r="BL426" s="24" t="s">
        <v>161</v>
      </c>
      <c r="BM426" s="24" t="s">
        <v>468</v>
      </c>
    </row>
    <row r="427" spans="1:65" s="11" customFormat="1" ht="27.75" customHeight="1">
      <c r="A427" s="278"/>
      <c r="B427" s="279"/>
      <c r="C427" s="278"/>
      <c r="D427" s="280" t="s">
        <v>65</v>
      </c>
      <c r="E427" s="283" t="s">
        <v>469</v>
      </c>
      <c r="F427" s="283" t="s">
        <v>470</v>
      </c>
      <c r="G427" s="278"/>
      <c r="H427" s="278"/>
      <c r="I427" s="278"/>
      <c r="J427" s="284">
        <f>BK427</f>
        <v>0</v>
      </c>
      <c r="K427" s="278"/>
      <c r="L427" s="102"/>
      <c r="M427" s="104"/>
      <c r="P427" s="105">
        <f>SUM(P428:P428)</f>
        <v>0</v>
      </c>
      <c r="R427" s="105">
        <f>SUM(R428:R428)</f>
        <v>0</v>
      </c>
      <c r="T427" s="106">
        <f>SUM(T428:T428)</f>
        <v>0</v>
      </c>
      <c r="AR427" s="103" t="s">
        <v>75</v>
      </c>
      <c r="AT427" s="107" t="s">
        <v>65</v>
      </c>
      <c r="AU427" s="107" t="s">
        <v>73</v>
      </c>
      <c r="AY427" s="103" t="s">
        <v>150</v>
      </c>
      <c r="BK427" s="108">
        <f>SUM(BK428:BK428)</f>
        <v>0</v>
      </c>
    </row>
    <row r="428" spans="1:65" s="1" customFormat="1" ht="38.25" hidden="1" customHeight="1">
      <c r="A428" s="225"/>
      <c r="B428" s="226"/>
      <c r="C428" s="291" t="s">
        <v>471</v>
      </c>
      <c r="D428" s="291" t="s">
        <v>152</v>
      </c>
      <c r="E428" s="292" t="s">
        <v>472</v>
      </c>
      <c r="F428" s="293" t="s">
        <v>473</v>
      </c>
      <c r="G428" s="294" t="s">
        <v>287</v>
      </c>
      <c r="H428" s="295"/>
      <c r="I428" s="297"/>
      <c r="J428" s="297">
        <f>ROUND(I428*H428,2)</f>
        <v>0</v>
      </c>
      <c r="K428" s="293" t="s">
        <v>154</v>
      </c>
      <c r="L428" s="37"/>
      <c r="M428" s="109" t="s">
        <v>19</v>
      </c>
      <c r="N428" s="110" t="s">
        <v>37</v>
      </c>
      <c r="O428" s="111">
        <v>0</v>
      </c>
      <c r="P428" s="111">
        <f>O428*H428</f>
        <v>0</v>
      </c>
      <c r="Q428" s="111">
        <v>0</v>
      </c>
      <c r="R428" s="111">
        <f>Q428*H428</f>
        <v>0</v>
      </c>
      <c r="S428" s="111">
        <v>0</v>
      </c>
      <c r="T428" s="112">
        <f>S428*H428</f>
        <v>0</v>
      </c>
      <c r="AR428" s="24" t="s">
        <v>161</v>
      </c>
      <c r="AT428" s="24" t="s">
        <v>152</v>
      </c>
      <c r="AU428" s="24" t="s">
        <v>75</v>
      </c>
      <c r="AY428" s="24" t="s">
        <v>150</v>
      </c>
      <c r="BE428" s="113">
        <f>IF(N428="základní",J428,0)</f>
        <v>0</v>
      </c>
      <c r="BF428" s="113">
        <f>IF(N428="snížená",J428,0)</f>
        <v>0</v>
      </c>
      <c r="BG428" s="113">
        <f>IF(N428="zákl. přenesená",J428,0)</f>
        <v>0</v>
      </c>
      <c r="BH428" s="113">
        <f>IF(N428="sníž. přenesená",J428,0)</f>
        <v>0</v>
      </c>
      <c r="BI428" s="113">
        <f>IF(N428="nulová",J428,0)</f>
        <v>0</v>
      </c>
      <c r="BJ428" s="24" t="s">
        <v>73</v>
      </c>
      <c r="BK428" s="113">
        <f>ROUND(I428*H428,2)</f>
        <v>0</v>
      </c>
      <c r="BL428" s="24" t="s">
        <v>161</v>
      </c>
      <c r="BM428" s="24" t="s">
        <v>474</v>
      </c>
    </row>
    <row r="429" spans="1:65" s="11" customFormat="1" ht="27" customHeight="1">
      <c r="A429" s="278"/>
      <c r="B429" s="279"/>
      <c r="C429" s="278"/>
      <c r="D429" s="280" t="s">
        <v>65</v>
      </c>
      <c r="E429" s="283" t="s">
        <v>475</v>
      </c>
      <c r="F429" s="283" t="s">
        <v>476</v>
      </c>
      <c r="G429" s="278"/>
      <c r="H429" s="278"/>
      <c r="I429" s="278"/>
      <c r="J429" s="284">
        <f>BK429</f>
        <v>0</v>
      </c>
      <c r="K429" s="278"/>
      <c r="L429" s="102"/>
      <c r="M429" s="104"/>
      <c r="P429" s="105">
        <f>SUM(P430:P430)</f>
        <v>0</v>
      </c>
      <c r="R429" s="105">
        <f>SUM(R430:R430)</f>
        <v>0</v>
      </c>
      <c r="T429" s="106">
        <f>SUM(T430:T430)</f>
        <v>0</v>
      </c>
      <c r="AR429" s="103" t="s">
        <v>75</v>
      </c>
      <c r="AT429" s="107" t="s">
        <v>65</v>
      </c>
      <c r="AU429" s="107" t="s">
        <v>73</v>
      </c>
      <c r="AY429" s="103" t="s">
        <v>150</v>
      </c>
      <c r="BK429" s="108">
        <f>SUM(BK430:BK430)</f>
        <v>0</v>
      </c>
    </row>
    <row r="430" spans="1:65" s="1" customFormat="1" ht="38.25" hidden="1" customHeight="1">
      <c r="A430" s="225"/>
      <c r="B430" s="226"/>
      <c r="C430" s="291" t="s">
        <v>480</v>
      </c>
      <c r="D430" s="291" t="s">
        <v>152</v>
      </c>
      <c r="E430" s="292" t="s">
        <v>481</v>
      </c>
      <c r="F430" s="293" t="s">
        <v>482</v>
      </c>
      <c r="G430" s="294" t="s">
        <v>287</v>
      </c>
      <c r="H430" s="295"/>
      <c r="I430" s="297"/>
      <c r="J430" s="297">
        <f>ROUND(I430*H430,2)</f>
        <v>0</v>
      </c>
      <c r="K430" s="293" t="s">
        <v>154</v>
      </c>
      <c r="L430" s="37"/>
      <c r="M430" s="109" t="s">
        <v>19</v>
      </c>
      <c r="N430" s="110" t="s">
        <v>37</v>
      </c>
      <c r="O430" s="111">
        <v>0</v>
      </c>
      <c r="P430" s="111">
        <f>O430*H430</f>
        <v>0</v>
      </c>
      <c r="Q430" s="111">
        <v>0</v>
      </c>
      <c r="R430" s="111">
        <f>Q430*H430</f>
        <v>0</v>
      </c>
      <c r="S430" s="111">
        <v>0</v>
      </c>
      <c r="T430" s="112">
        <f>S430*H430</f>
        <v>0</v>
      </c>
      <c r="AR430" s="24" t="s">
        <v>161</v>
      </c>
      <c r="AT430" s="24" t="s">
        <v>152</v>
      </c>
      <c r="AU430" s="24" t="s">
        <v>75</v>
      </c>
      <c r="AY430" s="24" t="s">
        <v>150</v>
      </c>
      <c r="BE430" s="113">
        <f>IF(N430="základní",J430,0)</f>
        <v>0</v>
      </c>
      <c r="BF430" s="113">
        <f>IF(N430="snížená",J430,0)</f>
        <v>0</v>
      </c>
      <c r="BG430" s="113">
        <f>IF(N430="zákl. přenesená",J430,0)</f>
        <v>0</v>
      </c>
      <c r="BH430" s="113">
        <f>IF(N430="sníž. přenesená",J430,0)</f>
        <v>0</v>
      </c>
      <c r="BI430" s="113">
        <f>IF(N430="nulová",J430,0)</f>
        <v>0</v>
      </c>
      <c r="BJ430" s="24" t="s">
        <v>73</v>
      </c>
      <c r="BK430" s="113">
        <f>ROUND(I430*H430,2)</f>
        <v>0</v>
      </c>
      <c r="BL430" s="24" t="s">
        <v>161</v>
      </c>
      <c r="BM430" s="24" t="s">
        <v>483</v>
      </c>
    </row>
    <row r="431" spans="1:65" s="11" customFormat="1" ht="29.85" customHeight="1">
      <c r="A431" s="278"/>
      <c r="B431" s="279"/>
      <c r="C431" s="278"/>
      <c r="D431" s="280" t="s">
        <v>65</v>
      </c>
      <c r="E431" s="283" t="s">
        <v>484</v>
      </c>
      <c r="F431" s="283" t="s">
        <v>485</v>
      </c>
      <c r="G431" s="278"/>
      <c r="H431" s="278"/>
      <c r="I431" s="278"/>
      <c r="J431" s="284">
        <f>BK431</f>
        <v>0</v>
      </c>
      <c r="K431" s="278"/>
      <c r="L431" s="102"/>
      <c r="M431" s="104"/>
      <c r="P431" s="105">
        <f>SUM(P432:P499)</f>
        <v>0</v>
      </c>
      <c r="R431" s="105">
        <f>SUM(R432:R499)</f>
        <v>0</v>
      </c>
      <c r="T431" s="106">
        <f>SUM(T432:T499)</f>
        <v>0</v>
      </c>
      <c r="AR431" s="103" t="s">
        <v>75</v>
      </c>
      <c r="AT431" s="107" t="s">
        <v>65</v>
      </c>
      <c r="AU431" s="107" t="s">
        <v>73</v>
      </c>
      <c r="AY431" s="103" t="s">
        <v>150</v>
      </c>
      <c r="BK431" s="108">
        <f>SUM(BK432:BK499)</f>
        <v>0</v>
      </c>
    </row>
    <row r="432" spans="1:65" s="1" customFormat="1" ht="16.5" customHeight="1">
      <c r="A432" s="225"/>
      <c r="B432" s="226"/>
      <c r="C432" s="291" t="s">
        <v>486</v>
      </c>
      <c r="D432" s="291" t="s">
        <v>152</v>
      </c>
      <c r="E432" s="292" t="s">
        <v>487</v>
      </c>
      <c r="F432" s="293" t="s">
        <v>488</v>
      </c>
      <c r="G432" s="294" t="s">
        <v>187</v>
      </c>
      <c r="H432" s="295">
        <v>2</v>
      </c>
      <c r="I432" s="296"/>
      <c r="J432" s="297">
        <f>ROUND(I432*H432,2)</f>
        <v>0</v>
      </c>
      <c r="K432" s="293" t="s">
        <v>19</v>
      </c>
      <c r="L432" s="37"/>
      <c r="M432" s="109" t="s">
        <v>19</v>
      </c>
      <c r="N432" s="110" t="s">
        <v>37</v>
      </c>
      <c r="O432" s="111">
        <v>0</v>
      </c>
      <c r="P432" s="111">
        <f>O432*H432</f>
        <v>0</v>
      </c>
      <c r="Q432" s="111">
        <v>0</v>
      </c>
      <c r="R432" s="111">
        <f>Q432*H432</f>
        <v>0</v>
      </c>
      <c r="S432" s="111">
        <v>0</v>
      </c>
      <c r="T432" s="112">
        <f>S432*H432</f>
        <v>0</v>
      </c>
      <c r="AR432" s="24" t="s">
        <v>161</v>
      </c>
      <c r="AT432" s="24" t="s">
        <v>152</v>
      </c>
      <c r="AU432" s="24" t="s">
        <v>75</v>
      </c>
      <c r="AY432" s="24" t="s">
        <v>150</v>
      </c>
      <c r="BE432" s="113">
        <f>IF(N432="základní",J432,0)</f>
        <v>0</v>
      </c>
      <c r="BF432" s="113">
        <f>IF(N432="snížená",J432,0)</f>
        <v>0</v>
      </c>
      <c r="BG432" s="113">
        <f>IF(N432="zákl. přenesená",J432,0)</f>
        <v>0</v>
      </c>
      <c r="BH432" s="113">
        <f>IF(N432="sníž. přenesená",J432,0)</f>
        <v>0</v>
      </c>
      <c r="BI432" s="113">
        <f>IF(N432="nulová",J432,0)</f>
        <v>0</v>
      </c>
      <c r="BJ432" s="24" t="s">
        <v>73</v>
      </c>
      <c r="BK432" s="113">
        <f>ROUND(I432*H432,2)</f>
        <v>0</v>
      </c>
      <c r="BL432" s="24" t="s">
        <v>161</v>
      </c>
      <c r="BM432" s="24" t="s">
        <v>489</v>
      </c>
    </row>
    <row r="433" spans="1:65" s="12" customFormat="1">
      <c r="A433" s="298"/>
      <c r="B433" s="299"/>
      <c r="C433" s="298"/>
      <c r="D433" s="300" t="s">
        <v>156</v>
      </c>
      <c r="E433" s="301" t="s">
        <v>19</v>
      </c>
      <c r="F433" s="302" t="s">
        <v>205</v>
      </c>
      <c r="G433" s="298"/>
      <c r="H433" s="301" t="s">
        <v>19</v>
      </c>
      <c r="I433" s="298"/>
      <c r="J433" s="298"/>
      <c r="K433" s="298"/>
      <c r="L433" s="114"/>
      <c r="M433" s="116"/>
      <c r="T433" s="117"/>
      <c r="AT433" s="115" t="s">
        <v>156</v>
      </c>
      <c r="AU433" s="115" t="s">
        <v>75</v>
      </c>
      <c r="AV433" s="12" t="s">
        <v>73</v>
      </c>
      <c r="AW433" s="12" t="s">
        <v>29</v>
      </c>
      <c r="AX433" s="12" t="s">
        <v>66</v>
      </c>
      <c r="AY433" s="115" t="s">
        <v>150</v>
      </c>
    </row>
    <row r="434" spans="1:65" s="12" customFormat="1">
      <c r="A434" s="298"/>
      <c r="B434" s="299"/>
      <c r="C434" s="298"/>
      <c r="D434" s="300" t="s">
        <v>156</v>
      </c>
      <c r="E434" s="301" t="s">
        <v>19</v>
      </c>
      <c r="F434" s="302" t="s">
        <v>478</v>
      </c>
      <c r="G434" s="298"/>
      <c r="H434" s="301" t="s">
        <v>19</v>
      </c>
      <c r="I434" s="298"/>
      <c r="J434" s="298"/>
      <c r="K434" s="298"/>
      <c r="L434" s="114"/>
      <c r="M434" s="116"/>
      <c r="T434" s="117"/>
      <c r="AT434" s="115" t="s">
        <v>156</v>
      </c>
      <c r="AU434" s="115" t="s">
        <v>75</v>
      </c>
      <c r="AV434" s="12" t="s">
        <v>73</v>
      </c>
      <c r="AW434" s="12" t="s">
        <v>29</v>
      </c>
      <c r="AX434" s="12" t="s">
        <v>66</v>
      </c>
      <c r="AY434" s="115" t="s">
        <v>150</v>
      </c>
    </row>
    <row r="435" spans="1:65" s="12" customFormat="1">
      <c r="A435" s="298"/>
      <c r="B435" s="299"/>
      <c r="C435" s="298"/>
      <c r="D435" s="300" t="s">
        <v>156</v>
      </c>
      <c r="E435" s="301" t="s">
        <v>19</v>
      </c>
      <c r="F435" s="302" t="s">
        <v>355</v>
      </c>
      <c r="G435" s="298"/>
      <c r="H435" s="301" t="s">
        <v>19</v>
      </c>
      <c r="I435" s="298"/>
      <c r="J435" s="298"/>
      <c r="K435" s="298"/>
      <c r="L435" s="114"/>
      <c r="M435" s="116"/>
      <c r="T435" s="117"/>
      <c r="AT435" s="115" t="s">
        <v>156</v>
      </c>
      <c r="AU435" s="115" t="s">
        <v>75</v>
      </c>
      <c r="AV435" s="12" t="s">
        <v>73</v>
      </c>
      <c r="AW435" s="12" t="s">
        <v>29</v>
      </c>
      <c r="AX435" s="12" t="s">
        <v>66</v>
      </c>
      <c r="AY435" s="115" t="s">
        <v>150</v>
      </c>
    </row>
    <row r="436" spans="1:65" s="12" customFormat="1">
      <c r="A436" s="298"/>
      <c r="B436" s="299"/>
      <c r="C436" s="298"/>
      <c r="D436" s="300" t="s">
        <v>156</v>
      </c>
      <c r="E436" s="301" t="s">
        <v>19</v>
      </c>
      <c r="F436" s="302" t="s">
        <v>356</v>
      </c>
      <c r="G436" s="298"/>
      <c r="H436" s="301" t="s">
        <v>19</v>
      </c>
      <c r="I436" s="298"/>
      <c r="J436" s="298"/>
      <c r="K436" s="298"/>
      <c r="L436" s="114"/>
      <c r="M436" s="116"/>
      <c r="T436" s="117"/>
      <c r="AT436" s="115" t="s">
        <v>156</v>
      </c>
      <c r="AU436" s="115" t="s">
        <v>75</v>
      </c>
      <c r="AV436" s="12" t="s">
        <v>73</v>
      </c>
      <c r="AW436" s="12" t="s">
        <v>29</v>
      </c>
      <c r="AX436" s="12" t="s">
        <v>66</v>
      </c>
      <c r="AY436" s="115" t="s">
        <v>150</v>
      </c>
    </row>
    <row r="437" spans="1:65" s="12" customFormat="1">
      <c r="A437" s="298"/>
      <c r="B437" s="299"/>
      <c r="C437" s="298"/>
      <c r="D437" s="300" t="s">
        <v>156</v>
      </c>
      <c r="E437" s="301" t="s">
        <v>19</v>
      </c>
      <c r="F437" s="302" t="s">
        <v>490</v>
      </c>
      <c r="G437" s="298"/>
      <c r="H437" s="301" t="s">
        <v>19</v>
      </c>
      <c r="I437" s="298"/>
      <c r="J437" s="298"/>
      <c r="K437" s="298"/>
      <c r="L437" s="114"/>
      <c r="M437" s="116"/>
      <c r="T437" s="117"/>
      <c r="AT437" s="115" t="s">
        <v>156</v>
      </c>
      <c r="AU437" s="115" t="s">
        <v>75</v>
      </c>
      <c r="AV437" s="12" t="s">
        <v>73</v>
      </c>
      <c r="AW437" s="12" t="s">
        <v>29</v>
      </c>
      <c r="AX437" s="12" t="s">
        <v>66</v>
      </c>
      <c r="AY437" s="115" t="s">
        <v>150</v>
      </c>
    </row>
    <row r="438" spans="1:65" s="12" customFormat="1">
      <c r="A438" s="298"/>
      <c r="B438" s="299"/>
      <c r="C438" s="298"/>
      <c r="D438" s="300" t="s">
        <v>156</v>
      </c>
      <c r="E438" s="301" t="s">
        <v>19</v>
      </c>
      <c r="F438" s="302" t="s">
        <v>479</v>
      </c>
      <c r="G438" s="298"/>
      <c r="H438" s="301" t="s">
        <v>19</v>
      </c>
      <c r="I438" s="298"/>
      <c r="J438" s="298"/>
      <c r="K438" s="298"/>
      <c r="L438" s="114"/>
      <c r="M438" s="116"/>
      <c r="T438" s="117"/>
      <c r="AT438" s="115" t="s">
        <v>156</v>
      </c>
      <c r="AU438" s="115" t="s">
        <v>75</v>
      </c>
      <c r="AV438" s="12" t="s">
        <v>73</v>
      </c>
      <c r="AW438" s="12" t="s">
        <v>29</v>
      </c>
      <c r="AX438" s="12" t="s">
        <v>66</v>
      </c>
      <c r="AY438" s="115" t="s">
        <v>150</v>
      </c>
    </row>
    <row r="439" spans="1:65" s="12" customFormat="1">
      <c r="A439" s="298"/>
      <c r="B439" s="299"/>
      <c r="C439" s="298"/>
      <c r="D439" s="300" t="s">
        <v>156</v>
      </c>
      <c r="E439" s="301" t="s">
        <v>19</v>
      </c>
      <c r="F439" s="302" t="s">
        <v>444</v>
      </c>
      <c r="G439" s="298"/>
      <c r="H439" s="301" t="s">
        <v>19</v>
      </c>
      <c r="I439" s="298"/>
      <c r="J439" s="298"/>
      <c r="K439" s="298"/>
      <c r="L439" s="114"/>
      <c r="M439" s="116"/>
      <c r="T439" s="117"/>
      <c r="AT439" s="115" t="s">
        <v>156</v>
      </c>
      <c r="AU439" s="115" t="s">
        <v>75</v>
      </c>
      <c r="AV439" s="12" t="s">
        <v>73</v>
      </c>
      <c r="AW439" s="12" t="s">
        <v>29</v>
      </c>
      <c r="AX439" s="12" t="s">
        <v>66</v>
      </c>
      <c r="AY439" s="115" t="s">
        <v>150</v>
      </c>
    </row>
    <row r="440" spans="1:65" s="12" customFormat="1">
      <c r="A440" s="298"/>
      <c r="B440" s="299"/>
      <c r="C440" s="298"/>
      <c r="D440" s="300" t="s">
        <v>156</v>
      </c>
      <c r="E440" s="301" t="s">
        <v>19</v>
      </c>
      <c r="F440" s="302" t="s">
        <v>195</v>
      </c>
      <c r="G440" s="298"/>
      <c r="H440" s="301" t="s">
        <v>19</v>
      </c>
      <c r="I440" s="298"/>
      <c r="J440" s="298"/>
      <c r="K440" s="298"/>
      <c r="L440" s="114"/>
      <c r="M440" s="116"/>
      <c r="T440" s="117"/>
      <c r="AT440" s="115" t="s">
        <v>156</v>
      </c>
      <c r="AU440" s="115" t="s">
        <v>75</v>
      </c>
      <c r="AV440" s="12" t="s">
        <v>73</v>
      </c>
      <c r="AW440" s="12" t="s">
        <v>29</v>
      </c>
      <c r="AX440" s="12" t="s">
        <v>66</v>
      </c>
      <c r="AY440" s="115" t="s">
        <v>150</v>
      </c>
    </row>
    <row r="441" spans="1:65" s="12" customFormat="1">
      <c r="A441" s="298"/>
      <c r="B441" s="299"/>
      <c r="C441" s="298"/>
      <c r="D441" s="300" t="s">
        <v>156</v>
      </c>
      <c r="E441" s="301" t="s">
        <v>19</v>
      </c>
      <c r="F441" s="302" t="s">
        <v>196</v>
      </c>
      <c r="G441" s="298"/>
      <c r="H441" s="301" t="s">
        <v>19</v>
      </c>
      <c r="I441" s="298"/>
      <c r="J441" s="298"/>
      <c r="K441" s="298"/>
      <c r="L441" s="114"/>
      <c r="M441" s="116"/>
      <c r="T441" s="117"/>
      <c r="AT441" s="115" t="s">
        <v>156</v>
      </c>
      <c r="AU441" s="115" t="s">
        <v>75</v>
      </c>
      <c r="AV441" s="12" t="s">
        <v>73</v>
      </c>
      <c r="AW441" s="12" t="s">
        <v>29</v>
      </c>
      <c r="AX441" s="12" t="s">
        <v>66</v>
      </c>
      <c r="AY441" s="115" t="s">
        <v>150</v>
      </c>
    </row>
    <row r="442" spans="1:65" s="12" customFormat="1">
      <c r="A442" s="298"/>
      <c r="B442" s="299"/>
      <c r="C442" s="298"/>
      <c r="D442" s="300" t="s">
        <v>156</v>
      </c>
      <c r="E442" s="301" t="s">
        <v>19</v>
      </c>
      <c r="F442" s="302" t="s">
        <v>197</v>
      </c>
      <c r="G442" s="298"/>
      <c r="H442" s="301" t="s">
        <v>19</v>
      </c>
      <c r="I442" s="298"/>
      <c r="J442" s="298"/>
      <c r="K442" s="298"/>
      <c r="L442" s="114"/>
      <c r="M442" s="116"/>
      <c r="T442" s="117"/>
      <c r="AT442" s="115" t="s">
        <v>156</v>
      </c>
      <c r="AU442" s="115" t="s">
        <v>75</v>
      </c>
      <c r="AV442" s="12" t="s">
        <v>73</v>
      </c>
      <c r="AW442" s="12" t="s">
        <v>29</v>
      </c>
      <c r="AX442" s="12" t="s">
        <v>66</v>
      </c>
      <c r="AY442" s="115" t="s">
        <v>150</v>
      </c>
    </row>
    <row r="443" spans="1:65" s="13" customFormat="1">
      <c r="A443" s="303"/>
      <c r="B443" s="304"/>
      <c r="C443" s="303"/>
      <c r="D443" s="300" t="s">
        <v>156</v>
      </c>
      <c r="E443" s="305" t="s">
        <v>19</v>
      </c>
      <c r="F443" s="306" t="s">
        <v>75</v>
      </c>
      <c r="G443" s="303"/>
      <c r="H443" s="307">
        <v>2</v>
      </c>
      <c r="I443" s="303"/>
      <c r="J443" s="303"/>
      <c r="K443" s="303"/>
      <c r="L443" s="118"/>
      <c r="M443" s="120"/>
      <c r="T443" s="121"/>
      <c r="AT443" s="119" t="s">
        <v>156</v>
      </c>
      <c r="AU443" s="119" t="s">
        <v>75</v>
      </c>
      <c r="AV443" s="13" t="s">
        <v>75</v>
      </c>
      <c r="AW443" s="13" t="s">
        <v>29</v>
      </c>
      <c r="AX443" s="13" t="s">
        <v>73</v>
      </c>
      <c r="AY443" s="119" t="s">
        <v>150</v>
      </c>
    </row>
    <row r="444" spans="1:65" s="1" customFormat="1" ht="16.5" customHeight="1">
      <c r="A444" s="225"/>
      <c r="B444" s="226"/>
      <c r="C444" s="291" t="s">
        <v>491</v>
      </c>
      <c r="D444" s="291" t="s">
        <v>152</v>
      </c>
      <c r="E444" s="292" t="s">
        <v>492</v>
      </c>
      <c r="F444" s="293" t="s">
        <v>493</v>
      </c>
      <c r="G444" s="294" t="s">
        <v>187</v>
      </c>
      <c r="H444" s="295">
        <v>1</v>
      </c>
      <c r="I444" s="296"/>
      <c r="J444" s="297">
        <f>ROUND(I444*H444,2)</f>
        <v>0</v>
      </c>
      <c r="K444" s="293" t="s">
        <v>19</v>
      </c>
      <c r="L444" s="37"/>
      <c r="M444" s="109" t="s">
        <v>19</v>
      </c>
      <c r="N444" s="110" t="s">
        <v>37</v>
      </c>
      <c r="O444" s="111">
        <v>0</v>
      </c>
      <c r="P444" s="111">
        <f>O444*H444</f>
        <v>0</v>
      </c>
      <c r="Q444" s="111">
        <v>0</v>
      </c>
      <c r="R444" s="111">
        <f>Q444*H444</f>
        <v>0</v>
      </c>
      <c r="S444" s="111">
        <v>0</v>
      </c>
      <c r="T444" s="112">
        <f>S444*H444</f>
        <v>0</v>
      </c>
      <c r="AR444" s="24" t="s">
        <v>161</v>
      </c>
      <c r="AT444" s="24" t="s">
        <v>152</v>
      </c>
      <c r="AU444" s="24" t="s">
        <v>75</v>
      </c>
      <c r="AY444" s="24" t="s">
        <v>150</v>
      </c>
      <c r="BE444" s="113">
        <f>IF(N444="základní",J444,0)</f>
        <v>0</v>
      </c>
      <c r="BF444" s="113">
        <f>IF(N444="snížená",J444,0)</f>
        <v>0</v>
      </c>
      <c r="BG444" s="113">
        <f>IF(N444="zákl. přenesená",J444,0)</f>
        <v>0</v>
      </c>
      <c r="BH444" s="113">
        <f>IF(N444="sníž. přenesená",J444,0)</f>
        <v>0</v>
      </c>
      <c r="BI444" s="113">
        <f>IF(N444="nulová",J444,0)</f>
        <v>0</v>
      </c>
      <c r="BJ444" s="24" t="s">
        <v>73</v>
      </c>
      <c r="BK444" s="113">
        <f>ROUND(I444*H444,2)</f>
        <v>0</v>
      </c>
      <c r="BL444" s="24" t="s">
        <v>161</v>
      </c>
      <c r="BM444" s="24" t="s">
        <v>494</v>
      </c>
    </row>
    <row r="445" spans="1:65" s="12" customFormat="1">
      <c r="A445" s="298"/>
      <c r="B445" s="299"/>
      <c r="C445" s="298"/>
      <c r="D445" s="300" t="s">
        <v>156</v>
      </c>
      <c r="E445" s="301" t="s">
        <v>19</v>
      </c>
      <c r="F445" s="302" t="s">
        <v>205</v>
      </c>
      <c r="G445" s="298"/>
      <c r="H445" s="301" t="s">
        <v>19</v>
      </c>
      <c r="I445" s="298"/>
      <c r="J445" s="298"/>
      <c r="K445" s="298"/>
      <c r="L445" s="114"/>
      <c r="M445" s="116"/>
      <c r="T445" s="117"/>
      <c r="AT445" s="115" t="s">
        <v>156</v>
      </c>
      <c r="AU445" s="115" t="s">
        <v>75</v>
      </c>
      <c r="AV445" s="12" t="s">
        <v>73</v>
      </c>
      <c r="AW445" s="12" t="s">
        <v>29</v>
      </c>
      <c r="AX445" s="12" t="s">
        <v>66</v>
      </c>
      <c r="AY445" s="115" t="s">
        <v>150</v>
      </c>
    </row>
    <row r="446" spans="1:65" s="12" customFormat="1">
      <c r="A446" s="298"/>
      <c r="B446" s="299"/>
      <c r="C446" s="298"/>
      <c r="D446" s="300" t="s">
        <v>156</v>
      </c>
      <c r="E446" s="301" t="s">
        <v>19</v>
      </c>
      <c r="F446" s="302" t="s">
        <v>478</v>
      </c>
      <c r="G446" s="298"/>
      <c r="H446" s="301" t="s">
        <v>19</v>
      </c>
      <c r="I446" s="298"/>
      <c r="J446" s="298"/>
      <c r="K446" s="298"/>
      <c r="L446" s="114"/>
      <c r="M446" s="116"/>
      <c r="T446" s="117"/>
      <c r="AT446" s="115" t="s">
        <v>156</v>
      </c>
      <c r="AU446" s="115" t="s">
        <v>75</v>
      </c>
      <c r="AV446" s="12" t="s">
        <v>73</v>
      </c>
      <c r="AW446" s="12" t="s">
        <v>29</v>
      </c>
      <c r="AX446" s="12" t="s">
        <v>66</v>
      </c>
      <c r="AY446" s="115" t="s">
        <v>150</v>
      </c>
    </row>
    <row r="447" spans="1:65" s="12" customFormat="1">
      <c r="A447" s="298"/>
      <c r="B447" s="299"/>
      <c r="C447" s="298"/>
      <c r="D447" s="300" t="s">
        <v>156</v>
      </c>
      <c r="E447" s="301" t="s">
        <v>19</v>
      </c>
      <c r="F447" s="302" t="s">
        <v>355</v>
      </c>
      <c r="G447" s="298"/>
      <c r="H447" s="301" t="s">
        <v>19</v>
      </c>
      <c r="I447" s="298"/>
      <c r="J447" s="298"/>
      <c r="K447" s="298"/>
      <c r="L447" s="114"/>
      <c r="M447" s="116"/>
      <c r="T447" s="117"/>
      <c r="AT447" s="115" t="s">
        <v>156</v>
      </c>
      <c r="AU447" s="115" t="s">
        <v>75</v>
      </c>
      <c r="AV447" s="12" t="s">
        <v>73</v>
      </c>
      <c r="AW447" s="12" t="s">
        <v>29</v>
      </c>
      <c r="AX447" s="12" t="s">
        <v>66</v>
      </c>
      <c r="AY447" s="115" t="s">
        <v>150</v>
      </c>
    </row>
    <row r="448" spans="1:65" s="12" customFormat="1">
      <c r="A448" s="298"/>
      <c r="B448" s="299"/>
      <c r="C448" s="298"/>
      <c r="D448" s="300" t="s">
        <v>156</v>
      </c>
      <c r="E448" s="301" t="s">
        <v>19</v>
      </c>
      <c r="F448" s="302" t="s">
        <v>356</v>
      </c>
      <c r="G448" s="298"/>
      <c r="H448" s="301" t="s">
        <v>19</v>
      </c>
      <c r="I448" s="298"/>
      <c r="J448" s="298"/>
      <c r="K448" s="298"/>
      <c r="L448" s="114"/>
      <c r="M448" s="116"/>
      <c r="T448" s="117"/>
      <c r="AT448" s="115" t="s">
        <v>156</v>
      </c>
      <c r="AU448" s="115" t="s">
        <v>75</v>
      </c>
      <c r="AV448" s="12" t="s">
        <v>73</v>
      </c>
      <c r="AW448" s="12" t="s">
        <v>29</v>
      </c>
      <c r="AX448" s="12" t="s">
        <v>66</v>
      </c>
      <c r="AY448" s="115" t="s">
        <v>150</v>
      </c>
    </row>
    <row r="449" spans="1:65" s="12" customFormat="1">
      <c r="A449" s="298"/>
      <c r="B449" s="299"/>
      <c r="C449" s="298"/>
      <c r="D449" s="300" t="s">
        <v>156</v>
      </c>
      <c r="E449" s="301" t="s">
        <v>19</v>
      </c>
      <c r="F449" s="302" t="s">
        <v>479</v>
      </c>
      <c r="G449" s="298"/>
      <c r="H449" s="301" t="s">
        <v>19</v>
      </c>
      <c r="I449" s="298"/>
      <c r="J449" s="298"/>
      <c r="K449" s="298"/>
      <c r="L449" s="114"/>
      <c r="M449" s="116"/>
      <c r="T449" s="117"/>
      <c r="AT449" s="115" t="s">
        <v>156</v>
      </c>
      <c r="AU449" s="115" t="s">
        <v>75</v>
      </c>
      <c r="AV449" s="12" t="s">
        <v>73</v>
      </c>
      <c r="AW449" s="12" t="s">
        <v>29</v>
      </c>
      <c r="AX449" s="12" t="s">
        <v>66</v>
      </c>
      <c r="AY449" s="115" t="s">
        <v>150</v>
      </c>
    </row>
    <row r="450" spans="1:65" s="12" customFormat="1">
      <c r="A450" s="298"/>
      <c r="B450" s="299"/>
      <c r="C450" s="298"/>
      <c r="D450" s="300" t="s">
        <v>156</v>
      </c>
      <c r="E450" s="301" t="s">
        <v>19</v>
      </c>
      <c r="F450" s="302" t="s">
        <v>444</v>
      </c>
      <c r="G450" s="298"/>
      <c r="H450" s="301" t="s">
        <v>19</v>
      </c>
      <c r="I450" s="298"/>
      <c r="J450" s="298"/>
      <c r="K450" s="298"/>
      <c r="L450" s="114"/>
      <c r="M450" s="116"/>
      <c r="T450" s="117"/>
      <c r="AT450" s="115" t="s">
        <v>156</v>
      </c>
      <c r="AU450" s="115" t="s">
        <v>75</v>
      </c>
      <c r="AV450" s="12" t="s">
        <v>73</v>
      </c>
      <c r="AW450" s="12" t="s">
        <v>29</v>
      </c>
      <c r="AX450" s="12" t="s">
        <v>66</v>
      </c>
      <c r="AY450" s="115" t="s">
        <v>150</v>
      </c>
    </row>
    <row r="451" spans="1:65" s="12" customFormat="1">
      <c r="A451" s="298"/>
      <c r="B451" s="299"/>
      <c r="C451" s="298"/>
      <c r="D451" s="300" t="s">
        <v>156</v>
      </c>
      <c r="E451" s="301" t="s">
        <v>19</v>
      </c>
      <c r="F451" s="302" t="s">
        <v>195</v>
      </c>
      <c r="G451" s="298"/>
      <c r="H451" s="301" t="s">
        <v>19</v>
      </c>
      <c r="I451" s="298"/>
      <c r="J451" s="298"/>
      <c r="K451" s="298"/>
      <c r="L451" s="114"/>
      <c r="M451" s="116"/>
      <c r="T451" s="117"/>
      <c r="AT451" s="115" t="s">
        <v>156</v>
      </c>
      <c r="AU451" s="115" t="s">
        <v>75</v>
      </c>
      <c r="AV451" s="12" t="s">
        <v>73</v>
      </c>
      <c r="AW451" s="12" t="s">
        <v>29</v>
      </c>
      <c r="AX451" s="12" t="s">
        <v>66</v>
      </c>
      <c r="AY451" s="115" t="s">
        <v>150</v>
      </c>
    </row>
    <row r="452" spans="1:65" s="12" customFormat="1">
      <c r="A452" s="298"/>
      <c r="B452" s="299"/>
      <c r="C452" s="298"/>
      <c r="D452" s="300" t="s">
        <v>156</v>
      </c>
      <c r="E452" s="301" t="s">
        <v>19</v>
      </c>
      <c r="F452" s="302" t="s">
        <v>196</v>
      </c>
      <c r="G452" s="298"/>
      <c r="H452" s="301" t="s">
        <v>19</v>
      </c>
      <c r="I452" s="298"/>
      <c r="J452" s="298"/>
      <c r="K452" s="298"/>
      <c r="L452" s="114"/>
      <c r="M452" s="116"/>
      <c r="T452" s="117"/>
      <c r="AT452" s="115" t="s">
        <v>156</v>
      </c>
      <c r="AU452" s="115" t="s">
        <v>75</v>
      </c>
      <c r="AV452" s="12" t="s">
        <v>73</v>
      </c>
      <c r="AW452" s="12" t="s">
        <v>29</v>
      </c>
      <c r="AX452" s="12" t="s">
        <v>66</v>
      </c>
      <c r="AY452" s="115" t="s">
        <v>150</v>
      </c>
    </row>
    <row r="453" spans="1:65" s="12" customFormat="1">
      <c r="A453" s="298"/>
      <c r="B453" s="299"/>
      <c r="C453" s="298"/>
      <c r="D453" s="300" t="s">
        <v>156</v>
      </c>
      <c r="E453" s="301" t="s">
        <v>19</v>
      </c>
      <c r="F453" s="302" t="s">
        <v>197</v>
      </c>
      <c r="G453" s="298"/>
      <c r="H453" s="301" t="s">
        <v>19</v>
      </c>
      <c r="I453" s="298"/>
      <c r="J453" s="298"/>
      <c r="K453" s="298"/>
      <c r="L453" s="114"/>
      <c r="M453" s="116"/>
      <c r="T453" s="117"/>
      <c r="AT453" s="115" t="s">
        <v>156</v>
      </c>
      <c r="AU453" s="115" t="s">
        <v>75</v>
      </c>
      <c r="AV453" s="12" t="s">
        <v>73</v>
      </c>
      <c r="AW453" s="12" t="s">
        <v>29</v>
      </c>
      <c r="AX453" s="12" t="s">
        <v>66</v>
      </c>
      <c r="AY453" s="115" t="s">
        <v>150</v>
      </c>
    </row>
    <row r="454" spans="1:65" s="13" customFormat="1">
      <c r="A454" s="303"/>
      <c r="B454" s="304"/>
      <c r="C454" s="303"/>
      <c r="D454" s="300" t="s">
        <v>156</v>
      </c>
      <c r="E454" s="305" t="s">
        <v>19</v>
      </c>
      <c r="F454" s="306" t="s">
        <v>73</v>
      </c>
      <c r="G454" s="303"/>
      <c r="H454" s="307">
        <v>1</v>
      </c>
      <c r="I454" s="303"/>
      <c r="J454" s="303"/>
      <c r="K454" s="303"/>
      <c r="L454" s="118"/>
      <c r="M454" s="120"/>
      <c r="T454" s="121"/>
      <c r="AT454" s="119" t="s">
        <v>156</v>
      </c>
      <c r="AU454" s="119" t="s">
        <v>75</v>
      </c>
      <c r="AV454" s="13" t="s">
        <v>75</v>
      </c>
      <c r="AW454" s="13" t="s">
        <v>29</v>
      </c>
      <c r="AX454" s="13" t="s">
        <v>73</v>
      </c>
      <c r="AY454" s="119" t="s">
        <v>150</v>
      </c>
    </row>
    <row r="455" spans="1:65" s="1" customFormat="1" ht="16.5" customHeight="1">
      <c r="A455" s="225"/>
      <c r="B455" s="226"/>
      <c r="C455" s="291" t="s">
        <v>495</v>
      </c>
      <c r="D455" s="291" t="s">
        <v>152</v>
      </c>
      <c r="E455" s="292" t="s">
        <v>496</v>
      </c>
      <c r="F455" s="293" t="s">
        <v>497</v>
      </c>
      <c r="G455" s="294" t="s">
        <v>187</v>
      </c>
      <c r="H455" s="295">
        <v>1</v>
      </c>
      <c r="I455" s="296"/>
      <c r="J455" s="297">
        <f>ROUND(I455*H455,2)</f>
        <v>0</v>
      </c>
      <c r="K455" s="293" t="s">
        <v>19</v>
      </c>
      <c r="L455" s="37"/>
      <c r="M455" s="109" t="s">
        <v>19</v>
      </c>
      <c r="N455" s="110" t="s">
        <v>37</v>
      </c>
      <c r="O455" s="111">
        <v>0</v>
      </c>
      <c r="P455" s="111">
        <f>O455*H455</f>
        <v>0</v>
      </c>
      <c r="Q455" s="111">
        <v>0</v>
      </c>
      <c r="R455" s="111">
        <f>Q455*H455</f>
        <v>0</v>
      </c>
      <c r="S455" s="111">
        <v>0</v>
      </c>
      <c r="T455" s="112">
        <f>S455*H455</f>
        <v>0</v>
      </c>
      <c r="AR455" s="24" t="s">
        <v>161</v>
      </c>
      <c r="AT455" s="24" t="s">
        <v>152</v>
      </c>
      <c r="AU455" s="24" t="s">
        <v>75</v>
      </c>
      <c r="AY455" s="24" t="s">
        <v>150</v>
      </c>
      <c r="BE455" s="113">
        <f>IF(N455="základní",J455,0)</f>
        <v>0</v>
      </c>
      <c r="BF455" s="113">
        <f>IF(N455="snížená",J455,0)</f>
        <v>0</v>
      </c>
      <c r="BG455" s="113">
        <f>IF(N455="zákl. přenesená",J455,0)</f>
        <v>0</v>
      </c>
      <c r="BH455" s="113">
        <f>IF(N455="sníž. přenesená",J455,0)</f>
        <v>0</v>
      </c>
      <c r="BI455" s="113">
        <f>IF(N455="nulová",J455,0)</f>
        <v>0</v>
      </c>
      <c r="BJ455" s="24" t="s">
        <v>73</v>
      </c>
      <c r="BK455" s="113">
        <f>ROUND(I455*H455,2)</f>
        <v>0</v>
      </c>
      <c r="BL455" s="24" t="s">
        <v>161</v>
      </c>
      <c r="BM455" s="24" t="s">
        <v>498</v>
      </c>
    </row>
    <row r="456" spans="1:65" s="12" customFormat="1">
      <c r="A456" s="298"/>
      <c r="B456" s="299"/>
      <c r="C456" s="298"/>
      <c r="D456" s="300" t="s">
        <v>156</v>
      </c>
      <c r="E456" s="301" t="s">
        <v>19</v>
      </c>
      <c r="F456" s="302" t="s">
        <v>205</v>
      </c>
      <c r="G456" s="298"/>
      <c r="H456" s="301" t="s">
        <v>19</v>
      </c>
      <c r="I456" s="298"/>
      <c r="J456" s="298"/>
      <c r="K456" s="298"/>
      <c r="L456" s="114"/>
      <c r="M456" s="116"/>
      <c r="T456" s="117"/>
      <c r="AT456" s="115" t="s">
        <v>156</v>
      </c>
      <c r="AU456" s="115" t="s">
        <v>75</v>
      </c>
      <c r="AV456" s="12" t="s">
        <v>73</v>
      </c>
      <c r="AW456" s="12" t="s">
        <v>29</v>
      </c>
      <c r="AX456" s="12" t="s">
        <v>66</v>
      </c>
      <c r="AY456" s="115" t="s">
        <v>150</v>
      </c>
    </row>
    <row r="457" spans="1:65" s="12" customFormat="1">
      <c r="A457" s="298"/>
      <c r="B457" s="299"/>
      <c r="C457" s="298"/>
      <c r="D457" s="300" t="s">
        <v>156</v>
      </c>
      <c r="E457" s="301" t="s">
        <v>19</v>
      </c>
      <c r="F457" s="302" t="s">
        <v>478</v>
      </c>
      <c r="G457" s="298"/>
      <c r="H457" s="301" t="s">
        <v>19</v>
      </c>
      <c r="I457" s="298"/>
      <c r="J457" s="298"/>
      <c r="K457" s="298"/>
      <c r="L457" s="114"/>
      <c r="M457" s="116"/>
      <c r="T457" s="117"/>
      <c r="AT457" s="115" t="s">
        <v>156</v>
      </c>
      <c r="AU457" s="115" t="s">
        <v>75</v>
      </c>
      <c r="AV457" s="12" t="s">
        <v>73</v>
      </c>
      <c r="AW457" s="12" t="s">
        <v>29</v>
      </c>
      <c r="AX457" s="12" t="s">
        <v>66</v>
      </c>
      <c r="AY457" s="115" t="s">
        <v>150</v>
      </c>
    </row>
    <row r="458" spans="1:65" s="12" customFormat="1">
      <c r="A458" s="298"/>
      <c r="B458" s="299"/>
      <c r="C458" s="298"/>
      <c r="D458" s="300" t="s">
        <v>156</v>
      </c>
      <c r="E458" s="301" t="s">
        <v>19</v>
      </c>
      <c r="F458" s="302" t="s">
        <v>355</v>
      </c>
      <c r="G458" s="298"/>
      <c r="H458" s="301" t="s">
        <v>19</v>
      </c>
      <c r="I458" s="298"/>
      <c r="J458" s="298"/>
      <c r="K458" s="298"/>
      <c r="L458" s="114"/>
      <c r="M458" s="116"/>
      <c r="T458" s="117"/>
      <c r="AT458" s="115" t="s">
        <v>156</v>
      </c>
      <c r="AU458" s="115" t="s">
        <v>75</v>
      </c>
      <c r="AV458" s="12" t="s">
        <v>73</v>
      </c>
      <c r="AW458" s="12" t="s">
        <v>29</v>
      </c>
      <c r="AX458" s="12" t="s">
        <v>66</v>
      </c>
      <c r="AY458" s="115" t="s">
        <v>150</v>
      </c>
    </row>
    <row r="459" spans="1:65" s="12" customFormat="1">
      <c r="A459" s="298"/>
      <c r="B459" s="299"/>
      <c r="C459" s="298"/>
      <c r="D459" s="300" t="s">
        <v>156</v>
      </c>
      <c r="E459" s="301" t="s">
        <v>19</v>
      </c>
      <c r="F459" s="302" t="s">
        <v>356</v>
      </c>
      <c r="G459" s="298"/>
      <c r="H459" s="301" t="s">
        <v>19</v>
      </c>
      <c r="I459" s="298"/>
      <c r="J459" s="298"/>
      <c r="K459" s="298"/>
      <c r="L459" s="114"/>
      <c r="M459" s="116"/>
      <c r="T459" s="117"/>
      <c r="AT459" s="115" t="s">
        <v>156</v>
      </c>
      <c r="AU459" s="115" t="s">
        <v>75</v>
      </c>
      <c r="AV459" s="12" t="s">
        <v>73</v>
      </c>
      <c r="AW459" s="12" t="s">
        <v>29</v>
      </c>
      <c r="AX459" s="12" t="s">
        <v>66</v>
      </c>
      <c r="AY459" s="115" t="s">
        <v>150</v>
      </c>
    </row>
    <row r="460" spans="1:65" s="12" customFormat="1">
      <c r="A460" s="298"/>
      <c r="B460" s="299"/>
      <c r="C460" s="298"/>
      <c r="D460" s="300" t="s">
        <v>156</v>
      </c>
      <c r="E460" s="301" t="s">
        <v>19</v>
      </c>
      <c r="F460" s="302" t="s">
        <v>479</v>
      </c>
      <c r="G460" s="298"/>
      <c r="H460" s="301" t="s">
        <v>19</v>
      </c>
      <c r="I460" s="298"/>
      <c r="J460" s="298"/>
      <c r="K460" s="298"/>
      <c r="L460" s="114"/>
      <c r="M460" s="116"/>
      <c r="T460" s="117"/>
      <c r="AT460" s="115" t="s">
        <v>156</v>
      </c>
      <c r="AU460" s="115" t="s">
        <v>75</v>
      </c>
      <c r="AV460" s="12" t="s">
        <v>73</v>
      </c>
      <c r="AW460" s="12" t="s">
        <v>29</v>
      </c>
      <c r="AX460" s="12" t="s">
        <v>66</v>
      </c>
      <c r="AY460" s="115" t="s">
        <v>150</v>
      </c>
    </row>
    <row r="461" spans="1:65" s="12" customFormat="1">
      <c r="A461" s="298"/>
      <c r="B461" s="299"/>
      <c r="C461" s="298"/>
      <c r="D461" s="300" t="s">
        <v>156</v>
      </c>
      <c r="E461" s="301" t="s">
        <v>19</v>
      </c>
      <c r="F461" s="302" t="s">
        <v>444</v>
      </c>
      <c r="G461" s="298"/>
      <c r="H461" s="301" t="s">
        <v>19</v>
      </c>
      <c r="I461" s="298"/>
      <c r="J461" s="298"/>
      <c r="K461" s="298"/>
      <c r="L461" s="114"/>
      <c r="M461" s="116"/>
      <c r="T461" s="117"/>
      <c r="AT461" s="115" t="s">
        <v>156</v>
      </c>
      <c r="AU461" s="115" t="s">
        <v>75</v>
      </c>
      <c r="AV461" s="12" t="s">
        <v>73</v>
      </c>
      <c r="AW461" s="12" t="s">
        <v>29</v>
      </c>
      <c r="AX461" s="12" t="s">
        <v>66</v>
      </c>
      <c r="AY461" s="115" t="s">
        <v>150</v>
      </c>
    </row>
    <row r="462" spans="1:65" s="12" customFormat="1">
      <c r="A462" s="298"/>
      <c r="B462" s="299"/>
      <c r="C462" s="298"/>
      <c r="D462" s="300" t="s">
        <v>156</v>
      </c>
      <c r="E462" s="301" t="s">
        <v>19</v>
      </c>
      <c r="F462" s="302" t="s">
        <v>195</v>
      </c>
      <c r="G462" s="298"/>
      <c r="H462" s="301" t="s">
        <v>19</v>
      </c>
      <c r="I462" s="298"/>
      <c r="J462" s="298"/>
      <c r="K462" s="298"/>
      <c r="L462" s="114"/>
      <c r="M462" s="116"/>
      <c r="T462" s="117"/>
      <c r="AT462" s="115" t="s">
        <v>156</v>
      </c>
      <c r="AU462" s="115" t="s">
        <v>75</v>
      </c>
      <c r="AV462" s="12" t="s">
        <v>73</v>
      </c>
      <c r="AW462" s="12" t="s">
        <v>29</v>
      </c>
      <c r="AX462" s="12" t="s">
        <v>66</v>
      </c>
      <c r="AY462" s="115" t="s">
        <v>150</v>
      </c>
    </row>
    <row r="463" spans="1:65" s="12" customFormat="1">
      <c r="A463" s="298"/>
      <c r="B463" s="299"/>
      <c r="C463" s="298"/>
      <c r="D463" s="300" t="s">
        <v>156</v>
      </c>
      <c r="E463" s="301" t="s">
        <v>19</v>
      </c>
      <c r="F463" s="302" t="s">
        <v>196</v>
      </c>
      <c r="G463" s="298"/>
      <c r="H463" s="301" t="s">
        <v>19</v>
      </c>
      <c r="I463" s="298"/>
      <c r="J463" s="298"/>
      <c r="K463" s="298"/>
      <c r="L463" s="114"/>
      <c r="M463" s="116"/>
      <c r="T463" s="117"/>
      <c r="AT463" s="115" t="s">
        <v>156</v>
      </c>
      <c r="AU463" s="115" t="s">
        <v>75</v>
      </c>
      <c r="AV463" s="12" t="s">
        <v>73</v>
      </c>
      <c r="AW463" s="12" t="s">
        <v>29</v>
      </c>
      <c r="AX463" s="12" t="s">
        <v>66</v>
      </c>
      <c r="AY463" s="115" t="s">
        <v>150</v>
      </c>
    </row>
    <row r="464" spans="1:65" s="12" customFormat="1">
      <c r="A464" s="298"/>
      <c r="B464" s="299"/>
      <c r="C464" s="298"/>
      <c r="D464" s="300" t="s">
        <v>156</v>
      </c>
      <c r="E464" s="301" t="s">
        <v>19</v>
      </c>
      <c r="F464" s="302" t="s">
        <v>197</v>
      </c>
      <c r="G464" s="298"/>
      <c r="H464" s="301" t="s">
        <v>19</v>
      </c>
      <c r="I464" s="298"/>
      <c r="J464" s="298"/>
      <c r="K464" s="298"/>
      <c r="L464" s="114"/>
      <c r="M464" s="116"/>
      <c r="T464" s="117"/>
      <c r="AT464" s="115" t="s">
        <v>156</v>
      </c>
      <c r="AU464" s="115" t="s">
        <v>75</v>
      </c>
      <c r="AV464" s="12" t="s">
        <v>73</v>
      </c>
      <c r="AW464" s="12" t="s">
        <v>29</v>
      </c>
      <c r="AX464" s="12" t="s">
        <v>66</v>
      </c>
      <c r="AY464" s="115" t="s">
        <v>150</v>
      </c>
    </row>
    <row r="465" spans="1:65" s="13" customFormat="1">
      <c r="A465" s="303"/>
      <c r="B465" s="304"/>
      <c r="C465" s="303"/>
      <c r="D465" s="300" t="s">
        <v>156</v>
      </c>
      <c r="E465" s="305" t="s">
        <v>19</v>
      </c>
      <c r="F465" s="306" t="s">
        <v>73</v>
      </c>
      <c r="G465" s="303"/>
      <c r="H465" s="307">
        <v>1</v>
      </c>
      <c r="I465" s="303"/>
      <c r="J465" s="303"/>
      <c r="K465" s="303"/>
      <c r="L465" s="118"/>
      <c r="M465" s="120"/>
      <c r="T465" s="121"/>
      <c r="AT465" s="119" t="s">
        <v>156</v>
      </c>
      <c r="AU465" s="119" t="s">
        <v>75</v>
      </c>
      <c r="AV465" s="13" t="s">
        <v>75</v>
      </c>
      <c r="AW465" s="13" t="s">
        <v>29</v>
      </c>
      <c r="AX465" s="13" t="s">
        <v>73</v>
      </c>
      <c r="AY465" s="119" t="s">
        <v>150</v>
      </c>
    </row>
    <row r="466" spans="1:65" s="1" customFormat="1" ht="16.5" customHeight="1">
      <c r="A466" s="225"/>
      <c r="B466" s="226"/>
      <c r="C466" s="291" t="s">
        <v>499</v>
      </c>
      <c r="D466" s="291" t="s">
        <v>152</v>
      </c>
      <c r="E466" s="292" t="s">
        <v>500</v>
      </c>
      <c r="F466" s="293" t="s">
        <v>501</v>
      </c>
      <c r="G466" s="294" t="s">
        <v>187</v>
      </c>
      <c r="H466" s="295">
        <v>1</v>
      </c>
      <c r="I466" s="296"/>
      <c r="J466" s="297">
        <f>ROUND(I466*H466,2)</f>
        <v>0</v>
      </c>
      <c r="K466" s="293" t="s">
        <v>19</v>
      </c>
      <c r="L466" s="37"/>
      <c r="M466" s="109" t="s">
        <v>19</v>
      </c>
      <c r="N466" s="110" t="s">
        <v>37</v>
      </c>
      <c r="O466" s="111">
        <v>0</v>
      </c>
      <c r="P466" s="111">
        <f>O466*H466</f>
        <v>0</v>
      </c>
      <c r="Q466" s="111">
        <v>0</v>
      </c>
      <c r="R466" s="111">
        <f>Q466*H466</f>
        <v>0</v>
      </c>
      <c r="S466" s="111">
        <v>0</v>
      </c>
      <c r="T466" s="112">
        <f>S466*H466</f>
        <v>0</v>
      </c>
      <c r="AR466" s="24" t="s">
        <v>161</v>
      </c>
      <c r="AT466" s="24" t="s">
        <v>152</v>
      </c>
      <c r="AU466" s="24" t="s">
        <v>75</v>
      </c>
      <c r="AY466" s="24" t="s">
        <v>150</v>
      </c>
      <c r="BE466" s="113">
        <f>IF(N466="základní",J466,0)</f>
        <v>0</v>
      </c>
      <c r="BF466" s="113">
        <f>IF(N466="snížená",J466,0)</f>
        <v>0</v>
      </c>
      <c r="BG466" s="113">
        <f>IF(N466="zákl. přenesená",J466,0)</f>
        <v>0</v>
      </c>
      <c r="BH466" s="113">
        <f>IF(N466="sníž. přenesená",J466,0)</f>
        <v>0</v>
      </c>
      <c r="BI466" s="113">
        <f>IF(N466="nulová",J466,0)</f>
        <v>0</v>
      </c>
      <c r="BJ466" s="24" t="s">
        <v>73</v>
      </c>
      <c r="BK466" s="113">
        <f>ROUND(I466*H466,2)</f>
        <v>0</v>
      </c>
      <c r="BL466" s="24" t="s">
        <v>161</v>
      </c>
      <c r="BM466" s="24" t="s">
        <v>502</v>
      </c>
    </row>
    <row r="467" spans="1:65" s="12" customFormat="1">
      <c r="A467" s="298"/>
      <c r="B467" s="299"/>
      <c r="C467" s="298"/>
      <c r="D467" s="300" t="s">
        <v>156</v>
      </c>
      <c r="E467" s="301" t="s">
        <v>19</v>
      </c>
      <c r="F467" s="302" t="s">
        <v>205</v>
      </c>
      <c r="G467" s="298"/>
      <c r="H467" s="301" t="s">
        <v>19</v>
      </c>
      <c r="I467" s="298"/>
      <c r="J467" s="298"/>
      <c r="K467" s="298"/>
      <c r="L467" s="114"/>
      <c r="M467" s="116"/>
      <c r="T467" s="117"/>
      <c r="AT467" s="115" t="s">
        <v>156</v>
      </c>
      <c r="AU467" s="115" t="s">
        <v>75</v>
      </c>
      <c r="AV467" s="12" t="s">
        <v>73</v>
      </c>
      <c r="AW467" s="12" t="s">
        <v>29</v>
      </c>
      <c r="AX467" s="12" t="s">
        <v>66</v>
      </c>
      <c r="AY467" s="115" t="s">
        <v>150</v>
      </c>
    </row>
    <row r="468" spans="1:65" s="12" customFormat="1">
      <c r="A468" s="298"/>
      <c r="B468" s="299"/>
      <c r="C468" s="298"/>
      <c r="D468" s="300" t="s">
        <v>156</v>
      </c>
      <c r="E468" s="301" t="s">
        <v>19</v>
      </c>
      <c r="F468" s="302" t="s">
        <v>478</v>
      </c>
      <c r="G468" s="298"/>
      <c r="H468" s="301" t="s">
        <v>19</v>
      </c>
      <c r="I468" s="298"/>
      <c r="J468" s="298"/>
      <c r="K468" s="298"/>
      <c r="L468" s="114"/>
      <c r="M468" s="116"/>
      <c r="T468" s="117"/>
      <c r="AT468" s="115" t="s">
        <v>156</v>
      </c>
      <c r="AU468" s="115" t="s">
        <v>75</v>
      </c>
      <c r="AV468" s="12" t="s">
        <v>73</v>
      </c>
      <c r="AW468" s="12" t="s">
        <v>29</v>
      </c>
      <c r="AX468" s="12" t="s">
        <v>66</v>
      </c>
      <c r="AY468" s="115" t="s">
        <v>150</v>
      </c>
    </row>
    <row r="469" spans="1:65" s="12" customFormat="1">
      <c r="A469" s="298"/>
      <c r="B469" s="299"/>
      <c r="C469" s="298"/>
      <c r="D469" s="300" t="s">
        <v>156</v>
      </c>
      <c r="E469" s="301" t="s">
        <v>19</v>
      </c>
      <c r="F469" s="302" t="s">
        <v>355</v>
      </c>
      <c r="G469" s="298"/>
      <c r="H469" s="301" t="s">
        <v>19</v>
      </c>
      <c r="I469" s="298"/>
      <c r="J469" s="298"/>
      <c r="K469" s="298"/>
      <c r="L469" s="114"/>
      <c r="M469" s="116"/>
      <c r="T469" s="117"/>
      <c r="AT469" s="115" t="s">
        <v>156</v>
      </c>
      <c r="AU469" s="115" t="s">
        <v>75</v>
      </c>
      <c r="AV469" s="12" t="s">
        <v>73</v>
      </c>
      <c r="AW469" s="12" t="s">
        <v>29</v>
      </c>
      <c r="AX469" s="12" t="s">
        <v>66</v>
      </c>
      <c r="AY469" s="115" t="s">
        <v>150</v>
      </c>
    </row>
    <row r="470" spans="1:65" s="12" customFormat="1">
      <c r="A470" s="298"/>
      <c r="B470" s="299"/>
      <c r="C470" s="298"/>
      <c r="D470" s="300" t="s">
        <v>156</v>
      </c>
      <c r="E470" s="301" t="s">
        <v>19</v>
      </c>
      <c r="F470" s="302" t="s">
        <v>356</v>
      </c>
      <c r="G470" s="298"/>
      <c r="H470" s="301" t="s">
        <v>19</v>
      </c>
      <c r="I470" s="298"/>
      <c r="J470" s="298"/>
      <c r="K470" s="298"/>
      <c r="L470" s="114"/>
      <c r="M470" s="116"/>
      <c r="T470" s="117"/>
      <c r="AT470" s="115" t="s">
        <v>156</v>
      </c>
      <c r="AU470" s="115" t="s">
        <v>75</v>
      </c>
      <c r="AV470" s="12" t="s">
        <v>73</v>
      </c>
      <c r="AW470" s="12" t="s">
        <v>29</v>
      </c>
      <c r="AX470" s="12" t="s">
        <v>66</v>
      </c>
      <c r="AY470" s="115" t="s">
        <v>150</v>
      </c>
    </row>
    <row r="471" spans="1:65" s="12" customFormat="1">
      <c r="A471" s="298"/>
      <c r="B471" s="299"/>
      <c r="C471" s="298"/>
      <c r="D471" s="300" t="s">
        <v>156</v>
      </c>
      <c r="E471" s="301" t="s">
        <v>19</v>
      </c>
      <c r="F471" s="302" t="s">
        <v>479</v>
      </c>
      <c r="G471" s="298"/>
      <c r="H471" s="301" t="s">
        <v>19</v>
      </c>
      <c r="I471" s="298"/>
      <c r="J471" s="298"/>
      <c r="K471" s="298"/>
      <c r="L471" s="114"/>
      <c r="M471" s="116"/>
      <c r="T471" s="117"/>
      <c r="AT471" s="115" t="s">
        <v>156</v>
      </c>
      <c r="AU471" s="115" t="s">
        <v>75</v>
      </c>
      <c r="AV471" s="12" t="s">
        <v>73</v>
      </c>
      <c r="AW471" s="12" t="s">
        <v>29</v>
      </c>
      <c r="AX471" s="12" t="s">
        <v>66</v>
      </c>
      <c r="AY471" s="115" t="s">
        <v>150</v>
      </c>
    </row>
    <row r="472" spans="1:65" s="12" customFormat="1">
      <c r="A472" s="298"/>
      <c r="B472" s="299"/>
      <c r="C472" s="298"/>
      <c r="D472" s="300" t="s">
        <v>156</v>
      </c>
      <c r="E472" s="301" t="s">
        <v>19</v>
      </c>
      <c r="F472" s="302" t="s">
        <v>444</v>
      </c>
      <c r="G472" s="298"/>
      <c r="H472" s="301" t="s">
        <v>19</v>
      </c>
      <c r="I472" s="298"/>
      <c r="J472" s="298"/>
      <c r="K472" s="298"/>
      <c r="L472" s="114"/>
      <c r="M472" s="116"/>
      <c r="T472" s="117"/>
      <c r="AT472" s="115" t="s">
        <v>156</v>
      </c>
      <c r="AU472" s="115" t="s">
        <v>75</v>
      </c>
      <c r="AV472" s="12" t="s">
        <v>73</v>
      </c>
      <c r="AW472" s="12" t="s">
        <v>29</v>
      </c>
      <c r="AX472" s="12" t="s">
        <v>66</v>
      </c>
      <c r="AY472" s="115" t="s">
        <v>150</v>
      </c>
    </row>
    <row r="473" spans="1:65" s="12" customFormat="1">
      <c r="A473" s="298"/>
      <c r="B473" s="299"/>
      <c r="C473" s="298"/>
      <c r="D473" s="300" t="s">
        <v>156</v>
      </c>
      <c r="E473" s="301" t="s">
        <v>19</v>
      </c>
      <c r="F473" s="302" t="s">
        <v>195</v>
      </c>
      <c r="G473" s="298"/>
      <c r="H473" s="301" t="s">
        <v>19</v>
      </c>
      <c r="I473" s="298"/>
      <c r="J473" s="298"/>
      <c r="K473" s="298"/>
      <c r="L473" s="114"/>
      <c r="M473" s="116"/>
      <c r="T473" s="117"/>
      <c r="AT473" s="115" t="s">
        <v>156</v>
      </c>
      <c r="AU473" s="115" t="s">
        <v>75</v>
      </c>
      <c r="AV473" s="12" t="s">
        <v>73</v>
      </c>
      <c r="AW473" s="12" t="s">
        <v>29</v>
      </c>
      <c r="AX473" s="12" t="s">
        <v>66</v>
      </c>
      <c r="AY473" s="115" t="s">
        <v>150</v>
      </c>
    </row>
    <row r="474" spans="1:65" s="12" customFormat="1">
      <c r="A474" s="298"/>
      <c r="B474" s="299"/>
      <c r="C474" s="298"/>
      <c r="D474" s="300" t="s">
        <v>156</v>
      </c>
      <c r="E474" s="301" t="s">
        <v>19</v>
      </c>
      <c r="F474" s="302" t="s">
        <v>196</v>
      </c>
      <c r="G474" s="298"/>
      <c r="H474" s="301" t="s">
        <v>19</v>
      </c>
      <c r="I474" s="298"/>
      <c r="J474" s="298"/>
      <c r="K474" s="298"/>
      <c r="L474" s="114"/>
      <c r="M474" s="116"/>
      <c r="T474" s="117"/>
      <c r="AT474" s="115" t="s">
        <v>156</v>
      </c>
      <c r="AU474" s="115" t="s">
        <v>75</v>
      </c>
      <c r="AV474" s="12" t="s">
        <v>73</v>
      </c>
      <c r="AW474" s="12" t="s">
        <v>29</v>
      </c>
      <c r="AX474" s="12" t="s">
        <v>66</v>
      </c>
      <c r="AY474" s="115" t="s">
        <v>150</v>
      </c>
    </row>
    <row r="475" spans="1:65" s="12" customFormat="1">
      <c r="A475" s="298"/>
      <c r="B475" s="299"/>
      <c r="C475" s="298"/>
      <c r="D475" s="300" t="s">
        <v>156</v>
      </c>
      <c r="E475" s="301" t="s">
        <v>19</v>
      </c>
      <c r="F475" s="302" t="s">
        <v>197</v>
      </c>
      <c r="G475" s="298"/>
      <c r="H475" s="301" t="s">
        <v>19</v>
      </c>
      <c r="I475" s="298"/>
      <c r="J475" s="298"/>
      <c r="K475" s="298"/>
      <c r="L475" s="114"/>
      <c r="M475" s="116"/>
      <c r="T475" s="117"/>
      <c r="AT475" s="115" t="s">
        <v>156</v>
      </c>
      <c r="AU475" s="115" t="s">
        <v>75</v>
      </c>
      <c r="AV475" s="12" t="s">
        <v>73</v>
      </c>
      <c r="AW475" s="12" t="s">
        <v>29</v>
      </c>
      <c r="AX475" s="12" t="s">
        <v>66</v>
      </c>
      <c r="AY475" s="115" t="s">
        <v>150</v>
      </c>
    </row>
    <row r="476" spans="1:65" s="13" customFormat="1">
      <c r="A476" s="303"/>
      <c r="B476" s="304"/>
      <c r="C476" s="303"/>
      <c r="D476" s="300" t="s">
        <v>156</v>
      </c>
      <c r="E476" s="305" t="s">
        <v>19</v>
      </c>
      <c r="F476" s="306" t="s">
        <v>73</v>
      </c>
      <c r="G476" s="303"/>
      <c r="H476" s="307">
        <v>1</v>
      </c>
      <c r="I476" s="303"/>
      <c r="J476" s="303"/>
      <c r="K476" s="303"/>
      <c r="L476" s="118"/>
      <c r="M476" s="120"/>
      <c r="T476" s="121"/>
      <c r="AT476" s="119" t="s">
        <v>156</v>
      </c>
      <c r="AU476" s="119" t="s">
        <v>75</v>
      </c>
      <c r="AV476" s="13" t="s">
        <v>75</v>
      </c>
      <c r="AW476" s="13" t="s">
        <v>29</v>
      </c>
      <c r="AX476" s="13" t="s">
        <v>73</v>
      </c>
      <c r="AY476" s="119" t="s">
        <v>150</v>
      </c>
    </row>
    <row r="477" spans="1:65" s="1" customFormat="1" ht="16.5" customHeight="1">
      <c r="A477" s="225"/>
      <c r="B477" s="226"/>
      <c r="C477" s="291" t="s">
        <v>503</v>
      </c>
      <c r="D477" s="291" t="s">
        <v>152</v>
      </c>
      <c r="E477" s="292" t="s">
        <v>504</v>
      </c>
      <c r="F477" s="293" t="s">
        <v>505</v>
      </c>
      <c r="G477" s="294" t="s">
        <v>187</v>
      </c>
      <c r="H477" s="295">
        <v>1</v>
      </c>
      <c r="I477" s="296"/>
      <c r="J477" s="297">
        <f>ROUND(I477*H477,2)</f>
        <v>0</v>
      </c>
      <c r="K477" s="293" t="s">
        <v>19</v>
      </c>
      <c r="L477" s="37"/>
      <c r="M477" s="109" t="s">
        <v>19</v>
      </c>
      <c r="N477" s="110" t="s">
        <v>37</v>
      </c>
      <c r="O477" s="111">
        <v>0</v>
      </c>
      <c r="P477" s="111">
        <f>O477*H477</f>
        <v>0</v>
      </c>
      <c r="Q477" s="111">
        <v>0</v>
      </c>
      <c r="R477" s="111">
        <f>Q477*H477</f>
        <v>0</v>
      </c>
      <c r="S477" s="111">
        <v>0</v>
      </c>
      <c r="T477" s="112">
        <f>S477*H477</f>
        <v>0</v>
      </c>
      <c r="AR477" s="24" t="s">
        <v>161</v>
      </c>
      <c r="AT477" s="24" t="s">
        <v>152</v>
      </c>
      <c r="AU477" s="24" t="s">
        <v>75</v>
      </c>
      <c r="AY477" s="24" t="s">
        <v>150</v>
      </c>
      <c r="BE477" s="113">
        <f>IF(N477="základní",J477,0)</f>
        <v>0</v>
      </c>
      <c r="BF477" s="113">
        <f>IF(N477="snížená",J477,0)</f>
        <v>0</v>
      </c>
      <c r="BG477" s="113">
        <f>IF(N477="zákl. přenesená",J477,0)</f>
        <v>0</v>
      </c>
      <c r="BH477" s="113">
        <f>IF(N477="sníž. přenesená",J477,0)</f>
        <v>0</v>
      </c>
      <c r="BI477" s="113">
        <f>IF(N477="nulová",J477,0)</f>
        <v>0</v>
      </c>
      <c r="BJ477" s="24" t="s">
        <v>73</v>
      </c>
      <c r="BK477" s="113">
        <f>ROUND(I477*H477,2)</f>
        <v>0</v>
      </c>
      <c r="BL477" s="24" t="s">
        <v>161</v>
      </c>
      <c r="BM477" s="24" t="s">
        <v>506</v>
      </c>
    </row>
    <row r="478" spans="1:65" s="12" customFormat="1">
      <c r="A478" s="298"/>
      <c r="B478" s="299"/>
      <c r="C478" s="298"/>
      <c r="D478" s="300" t="s">
        <v>156</v>
      </c>
      <c r="E478" s="301" t="s">
        <v>19</v>
      </c>
      <c r="F478" s="302" t="s">
        <v>205</v>
      </c>
      <c r="G478" s="298"/>
      <c r="H478" s="301" t="s">
        <v>19</v>
      </c>
      <c r="I478" s="298"/>
      <c r="J478" s="298"/>
      <c r="K478" s="298"/>
      <c r="L478" s="114"/>
      <c r="M478" s="116"/>
      <c r="T478" s="117"/>
      <c r="AT478" s="115" t="s">
        <v>156</v>
      </c>
      <c r="AU478" s="115" t="s">
        <v>75</v>
      </c>
      <c r="AV478" s="12" t="s">
        <v>73</v>
      </c>
      <c r="AW478" s="12" t="s">
        <v>29</v>
      </c>
      <c r="AX478" s="12" t="s">
        <v>66</v>
      </c>
      <c r="AY478" s="115" t="s">
        <v>150</v>
      </c>
    </row>
    <row r="479" spans="1:65" s="12" customFormat="1">
      <c r="A479" s="298"/>
      <c r="B479" s="299"/>
      <c r="C479" s="298"/>
      <c r="D479" s="300" t="s">
        <v>156</v>
      </c>
      <c r="E479" s="301" t="s">
        <v>19</v>
      </c>
      <c r="F479" s="302" t="s">
        <v>478</v>
      </c>
      <c r="G479" s="298"/>
      <c r="H479" s="301" t="s">
        <v>19</v>
      </c>
      <c r="I479" s="298"/>
      <c r="J479" s="298"/>
      <c r="K479" s="298"/>
      <c r="L479" s="114"/>
      <c r="M479" s="116"/>
      <c r="T479" s="117"/>
      <c r="AT479" s="115" t="s">
        <v>156</v>
      </c>
      <c r="AU479" s="115" t="s">
        <v>75</v>
      </c>
      <c r="AV479" s="12" t="s">
        <v>73</v>
      </c>
      <c r="AW479" s="12" t="s">
        <v>29</v>
      </c>
      <c r="AX479" s="12" t="s">
        <v>66</v>
      </c>
      <c r="AY479" s="115" t="s">
        <v>150</v>
      </c>
    </row>
    <row r="480" spans="1:65" s="12" customFormat="1">
      <c r="A480" s="298"/>
      <c r="B480" s="299"/>
      <c r="C480" s="298"/>
      <c r="D480" s="300" t="s">
        <v>156</v>
      </c>
      <c r="E480" s="301" t="s">
        <v>19</v>
      </c>
      <c r="F480" s="302" t="s">
        <v>355</v>
      </c>
      <c r="G480" s="298"/>
      <c r="H480" s="301" t="s">
        <v>19</v>
      </c>
      <c r="I480" s="298"/>
      <c r="J480" s="298"/>
      <c r="K480" s="298"/>
      <c r="L480" s="114"/>
      <c r="M480" s="116"/>
      <c r="T480" s="117"/>
      <c r="AT480" s="115" t="s">
        <v>156</v>
      </c>
      <c r="AU480" s="115" t="s">
        <v>75</v>
      </c>
      <c r="AV480" s="12" t="s">
        <v>73</v>
      </c>
      <c r="AW480" s="12" t="s">
        <v>29</v>
      </c>
      <c r="AX480" s="12" t="s">
        <v>66</v>
      </c>
      <c r="AY480" s="115" t="s">
        <v>150</v>
      </c>
    </row>
    <row r="481" spans="1:65" s="12" customFormat="1">
      <c r="A481" s="298"/>
      <c r="B481" s="299"/>
      <c r="C481" s="298"/>
      <c r="D481" s="300" t="s">
        <v>156</v>
      </c>
      <c r="E481" s="301" t="s">
        <v>19</v>
      </c>
      <c r="F481" s="302" t="s">
        <v>356</v>
      </c>
      <c r="G481" s="298"/>
      <c r="H481" s="301" t="s">
        <v>19</v>
      </c>
      <c r="I481" s="298"/>
      <c r="J481" s="298"/>
      <c r="K481" s="298"/>
      <c r="L481" s="114"/>
      <c r="M481" s="116"/>
      <c r="T481" s="117"/>
      <c r="AT481" s="115" t="s">
        <v>156</v>
      </c>
      <c r="AU481" s="115" t="s">
        <v>75</v>
      </c>
      <c r="AV481" s="12" t="s">
        <v>73</v>
      </c>
      <c r="AW481" s="12" t="s">
        <v>29</v>
      </c>
      <c r="AX481" s="12" t="s">
        <v>66</v>
      </c>
      <c r="AY481" s="115" t="s">
        <v>150</v>
      </c>
    </row>
    <row r="482" spans="1:65" s="12" customFormat="1">
      <c r="A482" s="298"/>
      <c r="B482" s="299"/>
      <c r="C482" s="298"/>
      <c r="D482" s="300" t="s">
        <v>156</v>
      </c>
      <c r="E482" s="301" t="s">
        <v>19</v>
      </c>
      <c r="F482" s="302" t="s">
        <v>479</v>
      </c>
      <c r="G482" s="298"/>
      <c r="H482" s="301" t="s">
        <v>19</v>
      </c>
      <c r="I482" s="298"/>
      <c r="J482" s="298"/>
      <c r="K482" s="298"/>
      <c r="L482" s="114"/>
      <c r="M482" s="116"/>
      <c r="T482" s="117"/>
      <c r="AT482" s="115" t="s">
        <v>156</v>
      </c>
      <c r="AU482" s="115" t="s">
        <v>75</v>
      </c>
      <c r="AV482" s="12" t="s">
        <v>73</v>
      </c>
      <c r="AW482" s="12" t="s">
        <v>29</v>
      </c>
      <c r="AX482" s="12" t="s">
        <v>66</v>
      </c>
      <c r="AY482" s="115" t="s">
        <v>150</v>
      </c>
    </row>
    <row r="483" spans="1:65" s="12" customFormat="1">
      <c r="A483" s="298"/>
      <c r="B483" s="299"/>
      <c r="C483" s="298"/>
      <c r="D483" s="300" t="s">
        <v>156</v>
      </c>
      <c r="E483" s="301" t="s">
        <v>19</v>
      </c>
      <c r="F483" s="302" t="s">
        <v>444</v>
      </c>
      <c r="G483" s="298"/>
      <c r="H483" s="301" t="s">
        <v>19</v>
      </c>
      <c r="I483" s="298"/>
      <c r="J483" s="298"/>
      <c r="K483" s="298"/>
      <c r="L483" s="114"/>
      <c r="M483" s="116"/>
      <c r="T483" s="117"/>
      <c r="AT483" s="115" t="s">
        <v>156</v>
      </c>
      <c r="AU483" s="115" t="s">
        <v>75</v>
      </c>
      <c r="AV483" s="12" t="s">
        <v>73</v>
      </c>
      <c r="AW483" s="12" t="s">
        <v>29</v>
      </c>
      <c r="AX483" s="12" t="s">
        <v>66</v>
      </c>
      <c r="AY483" s="115" t="s">
        <v>150</v>
      </c>
    </row>
    <row r="484" spans="1:65" s="12" customFormat="1">
      <c r="A484" s="298"/>
      <c r="B484" s="299"/>
      <c r="C484" s="298"/>
      <c r="D484" s="300" t="s">
        <v>156</v>
      </c>
      <c r="E484" s="301" t="s">
        <v>19</v>
      </c>
      <c r="F484" s="302" t="s">
        <v>195</v>
      </c>
      <c r="G484" s="298"/>
      <c r="H484" s="301" t="s">
        <v>19</v>
      </c>
      <c r="I484" s="298"/>
      <c r="J484" s="298"/>
      <c r="K484" s="298"/>
      <c r="L484" s="114"/>
      <c r="M484" s="116"/>
      <c r="T484" s="117"/>
      <c r="AT484" s="115" t="s">
        <v>156</v>
      </c>
      <c r="AU484" s="115" t="s">
        <v>75</v>
      </c>
      <c r="AV484" s="12" t="s">
        <v>73</v>
      </c>
      <c r="AW484" s="12" t="s">
        <v>29</v>
      </c>
      <c r="AX484" s="12" t="s">
        <v>66</v>
      </c>
      <c r="AY484" s="115" t="s">
        <v>150</v>
      </c>
    </row>
    <row r="485" spans="1:65" s="12" customFormat="1">
      <c r="A485" s="298"/>
      <c r="B485" s="299"/>
      <c r="C485" s="298"/>
      <c r="D485" s="300" t="s">
        <v>156</v>
      </c>
      <c r="E485" s="301" t="s">
        <v>19</v>
      </c>
      <c r="F485" s="302" t="s">
        <v>196</v>
      </c>
      <c r="G485" s="298"/>
      <c r="H485" s="301" t="s">
        <v>19</v>
      </c>
      <c r="I485" s="298"/>
      <c r="J485" s="298"/>
      <c r="K485" s="298"/>
      <c r="L485" s="114"/>
      <c r="M485" s="116"/>
      <c r="T485" s="117"/>
      <c r="AT485" s="115" t="s">
        <v>156</v>
      </c>
      <c r="AU485" s="115" t="s">
        <v>75</v>
      </c>
      <c r="AV485" s="12" t="s">
        <v>73</v>
      </c>
      <c r="AW485" s="12" t="s">
        <v>29</v>
      </c>
      <c r="AX485" s="12" t="s">
        <v>66</v>
      </c>
      <c r="AY485" s="115" t="s">
        <v>150</v>
      </c>
    </row>
    <row r="486" spans="1:65" s="12" customFormat="1">
      <c r="A486" s="298"/>
      <c r="B486" s="299"/>
      <c r="C486" s="298"/>
      <c r="D486" s="300" t="s">
        <v>156</v>
      </c>
      <c r="E486" s="301" t="s">
        <v>19</v>
      </c>
      <c r="F486" s="302" t="s">
        <v>197</v>
      </c>
      <c r="G486" s="298"/>
      <c r="H486" s="301" t="s">
        <v>19</v>
      </c>
      <c r="I486" s="298"/>
      <c r="J486" s="298"/>
      <c r="K486" s="298"/>
      <c r="L486" s="114"/>
      <c r="M486" s="116"/>
      <c r="T486" s="117"/>
      <c r="AT486" s="115" t="s">
        <v>156</v>
      </c>
      <c r="AU486" s="115" t="s">
        <v>75</v>
      </c>
      <c r="AV486" s="12" t="s">
        <v>73</v>
      </c>
      <c r="AW486" s="12" t="s">
        <v>29</v>
      </c>
      <c r="AX486" s="12" t="s">
        <v>66</v>
      </c>
      <c r="AY486" s="115" t="s">
        <v>150</v>
      </c>
    </row>
    <row r="487" spans="1:65" s="13" customFormat="1">
      <c r="A487" s="303"/>
      <c r="B487" s="304"/>
      <c r="C487" s="303"/>
      <c r="D487" s="300" t="s">
        <v>156</v>
      </c>
      <c r="E487" s="305" t="s">
        <v>19</v>
      </c>
      <c r="F487" s="306" t="s">
        <v>73</v>
      </c>
      <c r="G487" s="303"/>
      <c r="H487" s="307">
        <v>1</v>
      </c>
      <c r="I487" s="303"/>
      <c r="J487" s="303"/>
      <c r="K487" s="303"/>
      <c r="L487" s="118"/>
      <c r="M487" s="120"/>
      <c r="T487" s="121"/>
      <c r="AT487" s="119" t="s">
        <v>156</v>
      </c>
      <c r="AU487" s="119" t="s">
        <v>75</v>
      </c>
      <c r="AV487" s="13" t="s">
        <v>75</v>
      </c>
      <c r="AW487" s="13" t="s">
        <v>29</v>
      </c>
      <c r="AX487" s="13" t="s">
        <v>73</v>
      </c>
      <c r="AY487" s="119" t="s">
        <v>150</v>
      </c>
    </row>
    <row r="488" spans="1:65" s="1" customFormat="1" ht="16.5" customHeight="1">
      <c r="A488" s="225"/>
      <c r="B488" s="226"/>
      <c r="C488" s="291" t="s">
        <v>507</v>
      </c>
      <c r="D488" s="291" t="s">
        <v>152</v>
      </c>
      <c r="E488" s="292" t="s">
        <v>508</v>
      </c>
      <c r="F488" s="293" t="s">
        <v>509</v>
      </c>
      <c r="G488" s="294" t="s">
        <v>187</v>
      </c>
      <c r="H488" s="295">
        <v>2</v>
      </c>
      <c r="I488" s="296"/>
      <c r="J488" s="297">
        <f>ROUND(I488*H488,2)</f>
        <v>0</v>
      </c>
      <c r="K488" s="293" t="s">
        <v>19</v>
      </c>
      <c r="L488" s="37"/>
      <c r="M488" s="109" t="s">
        <v>19</v>
      </c>
      <c r="N488" s="110" t="s">
        <v>37</v>
      </c>
      <c r="O488" s="111">
        <v>0</v>
      </c>
      <c r="P488" s="111">
        <f>O488*H488</f>
        <v>0</v>
      </c>
      <c r="Q488" s="111">
        <v>0</v>
      </c>
      <c r="R488" s="111">
        <f>Q488*H488</f>
        <v>0</v>
      </c>
      <c r="S488" s="111">
        <v>0</v>
      </c>
      <c r="T488" s="112">
        <f>S488*H488</f>
        <v>0</v>
      </c>
      <c r="AR488" s="24" t="s">
        <v>161</v>
      </c>
      <c r="AT488" s="24" t="s">
        <v>152</v>
      </c>
      <c r="AU488" s="24" t="s">
        <v>75</v>
      </c>
      <c r="AY488" s="24" t="s">
        <v>150</v>
      </c>
      <c r="BE488" s="113">
        <f>IF(N488="základní",J488,0)</f>
        <v>0</v>
      </c>
      <c r="BF488" s="113">
        <f>IF(N488="snížená",J488,0)</f>
        <v>0</v>
      </c>
      <c r="BG488" s="113">
        <f>IF(N488="zákl. přenesená",J488,0)</f>
        <v>0</v>
      </c>
      <c r="BH488" s="113">
        <f>IF(N488="sníž. přenesená",J488,0)</f>
        <v>0</v>
      </c>
      <c r="BI488" s="113">
        <f>IF(N488="nulová",J488,0)</f>
        <v>0</v>
      </c>
      <c r="BJ488" s="24" t="s">
        <v>73</v>
      </c>
      <c r="BK488" s="113">
        <f>ROUND(I488*H488,2)</f>
        <v>0</v>
      </c>
      <c r="BL488" s="24" t="s">
        <v>161</v>
      </c>
      <c r="BM488" s="24" t="s">
        <v>510</v>
      </c>
    </row>
    <row r="489" spans="1:65" s="12" customFormat="1">
      <c r="A489" s="298"/>
      <c r="B489" s="299"/>
      <c r="C489" s="298"/>
      <c r="D489" s="300" t="s">
        <v>156</v>
      </c>
      <c r="E489" s="301" t="s">
        <v>19</v>
      </c>
      <c r="F489" s="302" t="s">
        <v>205</v>
      </c>
      <c r="G489" s="298"/>
      <c r="H489" s="301" t="s">
        <v>19</v>
      </c>
      <c r="I489" s="298"/>
      <c r="J489" s="298"/>
      <c r="K489" s="298"/>
      <c r="L489" s="114"/>
      <c r="M489" s="116"/>
      <c r="T489" s="117"/>
      <c r="AT489" s="115" t="s">
        <v>156</v>
      </c>
      <c r="AU489" s="115" t="s">
        <v>75</v>
      </c>
      <c r="AV489" s="12" t="s">
        <v>73</v>
      </c>
      <c r="AW489" s="12" t="s">
        <v>29</v>
      </c>
      <c r="AX489" s="12" t="s">
        <v>66</v>
      </c>
      <c r="AY489" s="115" t="s">
        <v>150</v>
      </c>
    </row>
    <row r="490" spans="1:65" s="12" customFormat="1">
      <c r="A490" s="298"/>
      <c r="B490" s="299"/>
      <c r="C490" s="298"/>
      <c r="D490" s="300" t="s">
        <v>156</v>
      </c>
      <c r="E490" s="301" t="s">
        <v>19</v>
      </c>
      <c r="F490" s="302" t="s">
        <v>478</v>
      </c>
      <c r="G490" s="298"/>
      <c r="H490" s="301" t="s">
        <v>19</v>
      </c>
      <c r="I490" s="298"/>
      <c r="J490" s="298"/>
      <c r="K490" s="298"/>
      <c r="L490" s="114"/>
      <c r="M490" s="116"/>
      <c r="T490" s="117"/>
      <c r="AT490" s="115" t="s">
        <v>156</v>
      </c>
      <c r="AU490" s="115" t="s">
        <v>75</v>
      </c>
      <c r="AV490" s="12" t="s">
        <v>73</v>
      </c>
      <c r="AW490" s="12" t="s">
        <v>29</v>
      </c>
      <c r="AX490" s="12" t="s">
        <v>66</v>
      </c>
      <c r="AY490" s="115" t="s">
        <v>150</v>
      </c>
    </row>
    <row r="491" spans="1:65" s="12" customFormat="1">
      <c r="A491" s="298"/>
      <c r="B491" s="299"/>
      <c r="C491" s="298"/>
      <c r="D491" s="300" t="s">
        <v>156</v>
      </c>
      <c r="E491" s="301" t="s">
        <v>19</v>
      </c>
      <c r="F491" s="302" t="s">
        <v>355</v>
      </c>
      <c r="G491" s="298"/>
      <c r="H491" s="301" t="s">
        <v>19</v>
      </c>
      <c r="I491" s="298"/>
      <c r="J491" s="298"/>
      <c r="K491" s="298"/>
      <c r="L491" s="114"/>
      <c r="M491" s="116"/>
      <c r="T491" s="117"/>
      <c r="AT491" s="115" t="s">
        <v>156</v>
      </c>
      <c r="AU491" s="115" t="s">
        <v>75</v>
      </c>
      <c r="AV491" s="12" t="s">
        <v>73</v>
      </c>
      <c r="AW491" s="12" t="s">
        <v>29</v>
      </c>
      <c r="AX491" s="12" t="s">
        <v>66</v>
      </c>
      <c r="AY491" s="115" t="s">
        <v>150</v>
      </c>
    </row>
    <row r="492" spans="1:65" s="12" customFormat="1">
      <c r="A492" s="298"/>
      <c r="B492" s="299"/>
      <c r="C492" s="298"/>
      <c r="D492" s="300" t="s">
        <v>156</v>
      </c>
      <c r="E492" s="301" t="s">
        <v>19</v>
      </c>
      <c r="F492" s="302" t="s">
        <v>356</v>
      </c>
      <c r="G492" s="298"/>
      <c r="H492" s="301" t="s">
        <v>19</v>
      </c>
      <c r="I492" s="298"/>
      <c r="J492" s="298"/>
      <c r="K492" s="298"/>
      <c r="L492" s="114"/>
      <c r="M492" s="116"/>
      <c r="T492" s="117"/>
      <c r="AT492" s="115" t="s">
        <v>156</v>
      </c>
      <c r="AU492" s="115" t="s">
        <v>75</v>
      </c>
      <c r="AV492" s="12" t="s">
        <v>73</v>
      </c>
      <c r="AW492" s="12" t="s">
        <v>29</v>
      </c>
      <c r="AX492" s="12" t="s">
        <v>66</v>
      </c>
      <c r="AY492" s="115" t="s">
        <v>150</v>
      </c>
    </row>
    <row r="493" spans="1:65" s="12" customFormat="1">
      <c r="A493" s="298"/>
      <c r="B493" s="299"/>
      <c r="C493" s="298"/>
      <c r="D493" s="300" t="s">
        <v>156</v>
      </c>
      <c r="E493" s="301" t="s">
        <v>19</v>
      </c>
      <c r="F493" s="302" t="s">
        <v>479</v>
      </c>
      <c r="G493" s="298"/>
      <c r="H493" s="301" t="s">
        <v>19</v>
      </c>
      <c r="I493" s="298"/>
      <c r="J493" s="298"/>
      <c r="K493" s="298"/>
      <c r="L493" s="114"/>
      <c r="M493" s="116"/>
      <c r="T493" s="117"/>
      <c r="AT493" s="115" t="s">
        <v>156</v>
      </c>
      <c r="AU493" s="115" t="s">
        <v>75</v>
      </c>
      <c r="AV493" s="12" t="s">
        <v>73</v>
      </c>
      <c r="AW493" s="12" t="s">
        <v>29</v>
      </c>
      <c r="AX493" s="12" t="s">
        <v>66</v>
      </c>
      <c r="AY493" s="115" t="s">
        <v>150</v>
      </c>
    </row>
    <row r="494" spans="1:65" s="12" customFormat="1">
      <c r="A494" s="298"/>
      <c r="B494" s="299"/>
      <c r="C494" s="298"/>
      <c r="D494" s="300" t="s">
        <v>156</v>
      </c>
      <c r="E494" s="301" t="s">
        <v>19</v>
      </c>
      <c r="F494" s="302" t="s">
        <v>444</v>
      </c>
      <c r="G494" s="298"/>
      <c r="H494" s="301" t="s">
        <v>19</v>
      </c>
      <c r="I494" s="298"/>
      <c r="J494" s="298"/>
      <c r="K494" s="298"/>
      <c r="L494" s="114"/>
      <c r="M494" s="116"/>
      <c r="T494" s="117"/>
      <c r="AT494" s="115" t="s">
        <v>156</v>
      </c>
      <c r="AU494" s="115" t="s">
        <v>75</v>
      </c>
      <c r="AV494" s="12" t="s">
        <v>73</v>
      </c>
      <c r="AW494" s="12" t="s">
        <v>29</v>
      </c>
      <c r="AX494" s="12" t="s">
        <v>66</v>
      </c>
      <c r="AY494" s="115" t="s">
        <v>150</v>
      </c>
    </row>
    <row r="495" spans="1:65" s="12" customFormat="1">
      <c r="A495" s="298"/>
      <c r="B495" s="299"/>
      <c r="C495" s="298"/>
      <c r="D495" s="300" t="s">
        <v>156</v>
      </c>
      <c r="E495" s="301" t="s">
        <v>19</v>
      </c>
      <c r="F495" s="302" t="s">
        <v>195</v>
      </c>
      <c r="G495" s="298"/>
      <c r="H495" s="301" t="s">
        <v>19</v>
      </c>
      <c r="I495" s="298"/>
      <c r="J495" s="298"/>
      <c r="K495" s="298"/>
      <c r="L495" s="114"/>
      <c r="M495" s="116"/>
      <c r="T495" s="117"/>
      <c r="AT495" s="115" t="s">
        <v>156</v>
      </c>
      <c r="AU495" s="115" t="s">
        <v>75</v>
      </c>
      <c r="AV495" s="12" t="s">
        <v>73</v>
      </c>
      <c r="AW495" s="12" t="s">
        <v>29</v>
      </c>
      <c r="AX495" s="12" t="s">
        <v>66</v>
      </c>
      <c r="AY495" s="115" t="s">
        <v>150</v>
      </c>
    </row>
    <row r="496" spans="1:65" s="12" customFormat="1">
      <c r="A496" s="298"/>
      <c r="B496" s="299"/>
      <c r="C496" s="298"/>
      <c r="D496" s="300" t="s">
        <v>156</v>
      </c>
      <c r="E496" s="301" t="s">
        <v>19</v>
      </c>
      <c r="F496" s="302" t="s">
        <v>196</v>
      </c>
      <c r="G496" s="298"/>
      <c r="H496" s="301" t="s">
        <v>19</v>
      </c>
      <c r="I496" s="298"/>
      <c r="J496" s="298"/>
      <c r="K496" s="298"/>
      <c r="L496" s="114"/>
      <c r="M496" s="116"/>
      <c r="T496" s="117"/>
      <c r="AT496" s="115" t="s">
        <v>156</v>
      </c>
      <c r="AU496" s="115" t="s">
        <v>75</v>
      </c>
      <c r="AV496" s="12" t="s">
        <v>73</v>
      </c>
      <c r="AW496" s="12" t="s">
        <v>29</v>
      </c>
      <c r="AX496" s="12" t="s">
        <v>66</v>
      </c>
      <c r="AY496" s="115" t="s">
        <v>150</v>
      </c>
    </row>
    <row r="497" spans="1:65" s="12" customFormat="1">
      <c r="A497" s="298"/>
      <c r="B497" s="299"/>
      <c r="C497" s="298"/>
      <c r="D497" s="300" t="s">
        <v>156</v>
      </c>
      <c r="E497" s="301" t="s">
        <v>19</v>
      </c>
      <c r="F497" s="302" t="s">
        <v>197</v>
      </c>
      <c r="G497" s="298"/>
      <c r="H497" s="301" t="s">
        <v>19</v>
      </c>
      <c r="I497" s="298"/>
      <c r="J497" s="298"/>
      <c r="K497" s="298"/>
      <c r="L497" s="114"/>
      <c r="M497" s="116"/>
      <c r="T497" s="117"/>
      <c r="AT497" s="115" t="s">
        <v>156</v>
      </c>
      <c r="AU497" s="115" t="s">
        <v>75</v>
      </c>
      <c r="AV497" s="12" t="s">
        <v>73</v>
      </c>
      <c r="AW497" s="12" t="s">
        <v>29</v>
      </c>
      <c r="AX497" s="12" t="s">
        <v>66</v>
      </c>
      <c r="AY497" s="115" t="s">
        <v>150</v>
      </c>
    </row>
    <row r="498" spans="1:65" s="13" customFormat="1" ht="12.75" customHeight="1">
      <c r="A498" s="303"/>
      <c r="B498" s="304"/>
      <c r="C498" s="303"/>
      <c r="D498" s="300" t="s">
        <v>156</v>
      </c>
      <c r="E498" s="305" t="s">
        <v>19</v>
      </c>
      <c r="F498" s="306" t="s">
        <v>75</v>
      </c>
      <c r="G498" s="303"/>
      <c r="H498" s="307">
        <v>2</v>
      </c>
      <c r="I498" s="303"/>
      <c r="J498" s="303"/>
      <c r="K498" s="303"/>
      <c r="L498" s="118"/>
      <c r="M498" s="120"/>
      <c r="T498" s="121"/>
      <c r="AT498" s="119" t="s">
        <v>156</v>
      </c>
      <c r="AU498" s="119" t="s">
        <v>75</v>
      </c>
      <c r="AV498" s="13" t="s">
        <v>75</v>
      </c>
      <c r="AW498" s="13" t="s">
        <v>29</v>
      </c>
      <c r="AX498" s="13" t="s">
        <v>73</v>
      </c>
      <c r="AY498" s="119" t="s">
        <v>150</v>
      </c>
    </row>
    <row r="499" spans="1:65" s="1" customFormat="1" ht="38.25" hidden="1" customHeight="1">
      <c r="A499" s="225"/>
      <c r="B499" s="226"/>
      <c r="C499" s="291" t="s">
        <v>511</v>
      </c>
      <c r="D499" s="291" t="s">
        <v>152</v>
      </c>
      <c r="E499" s="292" t="s">
        <v>512</v>
      </c>
      <c r="F499" s="293" t="s">
        <v>513</v>
      </c>
      <c r="G499" s="294" t="s">
        <v>287</v>
      </c>
      <c r="H499" s="295"/>
      <c r="I499" s="297"/>
      <c r="J499" s="297">
        <f>ROUND(I499*H499,2)</f>
        <v>0</v>
      </c>
      <c r="K499" s="293" t="s">
        <v>154</v>
      </c>
      <c r="L499" s="37"/>
      <c r="M499" s="109" t="s">
        <v>19</v>
      </c>
      <c r="N499" s="110" t="s">
        <v>37</v>
      </c>
      <c r="O499" s="111">
        <v>0</v>
      </c>
      <c r="P499" s="111">
        <f>O499*H499</f>
        <v>0</v>
      </c>
      <c r="Q499" s="111">
        <v>0</v>
      </c>
      <c r="R499" s="111">
        <f>Q499*H499</f>
        <v>0</v>
      </c>
      <c r="S499" s="111">
        <v>0</v>
      </c>
      <c r="T499" s="112">
        <f>S499*H499</f>
        <v>0</v>
      </c>
      <c r="AR499" s="24" t="s">
        <v>161</v>
      </c>
      <c r="AT499" s="24" t="s">
        <v>152</v>
      </c>
      <c r="AU499" s="24" t="s">
        <v>75</v>
      </c>
      <c r="AY499" s="24" t="s">
        <v>150</v>
      </c>
      <c r="BE499" s="113">
        <f>IF(N499="základní",J499,0)</f>
        <v>0</v>
      </c>
      <c r="BF499" s="113">
        <f>IF(N499="snížená",J499,0)</f>
        <v>0</v>
      </c>
      <c r="BG499" s="113">
        <f>IF(N499="zákl. přenesená",J499,0)</f>
        <v>0</v>
      </c>
      <c r="BH499" s="113">
        <f>IF(N499="sníž. přenesená",J499,0)</f>
        <v>0</v>
      </c>
      <c r="BI499" s="113">
        <f>IF(N499="nulová",J499,0)</f>
        <v>0</v>
      </c>
      <c r="BJ499" s="24" t="s">
        <v>73</v>
      </c>
      <c r="BK499" s="113">
        <f>ROUND(I499*H499,2)</f>
        <v>0</v>
      </c>
      <c r="BL499" s="24" t="s">
        <v>161</v>
      </c>
      <c r="BM499" s="24" t="s">
        <v>514</v>
      </c>
    </row>
    <row r="500" spans="1:65" s="11" customFormat="1" ht="27.75" customHeight="1">
      <c r="A500" s="278"/>
      <c r="B500" s="279"/>
      <c r="C500" s="278"/>
      <c r="D500" s="280" t="s">
        <v>65</v>
      </c>
      <c r="E500" s="283" t="s">
        <v>515</v>
      </c>
      <c r="F500" s="283" t="s">
        <v>516</v>
      </c>
      <c r="G500" s="278"/>
      <c r="H500" s="278"/>
      <c r="I500" s="278"/>
      <c r="J500" s="284">
        <f>BK500</f>
        <v>0</v>
      </c>
      <c r="K500" s="278"/>
      <c r="L500" s="102"/>
      <c r="M500" s="104"/>
      <c r="P500" s="105">
        <f>SUM(P501:P501)</f>
        <v>0</v>
      </c>
      <c r="R500" s="105">
        <f>SUM(R501:R501)</f>
        <v>0</v>
      </c>
      <c r="T500" s="106">
        <f>SUM(T501:T501)</f>
        <v>0</v>
      </c>
      <c r="AR500" s="103" t="s">
        <v>75</v>
      </c>
      <c r="AT500" s="107" t="s">
        <v>65</v>
      </c>
      <c r="AU500" s="107" t="s">
        <v>73</v>
      </c>
      <c r="AY500" s="103" t="s">
        <v>150</v>
      </c>
      <c r="BK500" s="108">
        <f>SUM(BK501:BK501)</f>
        <v>0</v>
      </c>
    </row>
    <row r="501" spans="1:65" s="1" customFormat="1" ht="38.25" hidden="1" customHeight="1">
      <c r="A501" s="225"/>
      <c r="B501" s="226"/>
      <c r="C501" s="291" t="s">
        <v>517</v>
      </c>
      <c r="D501" s="291" t="s">
        <v>152</v>
      </c>
      <c r="E501" s="292" t="s">
        <v>518</v>
      </c>
      <c r="F501" s="293" t="s">
        <v>513</v>
      </c>
      <c r="G501" s="294" t="s">
        <v>199</v>
      </c>
      <c r="H501" s="295"/>
      <c r="I501" s="297"/>
      <c r="J501" s="297">
        <f>ROUND(I501*H501,2)</f>
        <v>0</v>
      </c>
      <c r="K501" s="293" t="s">
        <v>19</v>
      </c>
      <c r="L501" s="37"/>
      <c r="M501" s="109" t="s">
        <v>19</v>
      </c>
      <c r="N501" s="110" t="s">
        <v>37</v>
      </c>
      <c r="O501" s="111">
        <v>0</v>
      </c>
      <c r="P501" s="111">
        <f>O501*H501</f>
        <v>0</v>
      </c>
      <c r="Q501" s="111">
        <v>0</v>
      </c>
      <c r="R501" s="111">
        <f>Q501*H501</f>
        <v>0</v>
      </c>
      <c r="S501" s="111">
        <v>0</v>
      </c>
      <c r="T501" s="112">
        <f>S501*H501</f>
        <v>0</v>
      </c>
      <c r="AR501" s="24" t="s">
        <v>161</v>
      </c>
      <c r="AT501" s="24" t="s">
        <v>152</v>
      </c>
      <c r="AU501" s="24" t="s">
        <v>75</v>
      </c>
      <c r="AY501" s="24" t="s">
        <v>150</v>
      </c>
      <c r="BE501" s="113">
        <f>IF(N501="základní",J501,0)</f>
        <v>0</v>
      </c>
      <c r="BF501" s="113">
        <f>IF(N501="snížená",J501,0)</f>
        <v>0</v>
      </c>
      <c r="BG501" s="113">
        <f>IF(N501="zákl. přenesená",J501,0)</f>
        <v>0</v>
      </c>
      <c r="BH501" s="113">
        <f>IF(N501="sníž. přenesená",J501,0)</f>
        <v>0</v>
      </c>
      <c r="BI501" s="113">
        <f>IF(N501="nulová",J501,0)</f>
        <v>0</v>
      </c>
      <c r="BJ501" s="24" t="s">
        <v>73</v>
      </c>
      <c r="BK501" s="113">
        <f>ROUND(I501*H501,2)</f>
        <v>0</v>
      </c>
      <c r="BL501" s="24" t="s">
        <v>161</v>
      </c>
      <c r="BM501" s="24" t="s">
        <v>519</v>
      </c>
    </row>
    <row r="502" spans="1:65" s="11" customFormat="1" ht="29.85" customHeight="1">
      <c r="A502" s="278"/>
      <c r="B502" s="279"/>
      <c r="C502" s="278"/>
      <c r="D502" s="280" t="s">
        <v>65</v>
      </c>
      <c r="E502" s="283" t="s">
        <v>520</v>
      </c>
      <c r="F502" s="283" t="s">
        <v>521</v>
      </c>
      <c r="G502" s="278"/>
      <c r="H502" s="278"/>
      <c r="I502" s="278"/>
      <c r="J502" s="284">
        <f>BK502</f>
        <v>0</v>
      </c>
      <c r="K502" s="278"/>
      <c r="L502" s="102"/>
      <c r="M502" s="104"/>
      <c r="P502" s="105">
        <f>SUM(P503:P503)</f>
        <v>0</v>
      </c>
      <c r="R502" s="105">
        <f>SUM(R503:R503)</f>
        <v>0</v>
      </c>
      <c r="T502" s="106">
        <f>SUM(T503:T503)</f>
        <v>0</v>
      </c>
      <c r="AR502" s="103" t="s">
        <v>75</v>
      </c>
      <c r="AT502" s="107" t="s">
        <v>65</v>
      </c>
      <c r="AU502" s="107" t="s">
        <v>73</v>
      </c>
      <c r="AY502" s="103" t="s">
        <v>150</v>
      </c>
      <c r="BK502" s="108">
        <f>SUM(BK503:BK503)</f>
        <v>0</v>
      </c>
    </row>
    <row r="503" spans="1:65" s="1" customFormat="1" ht="38.25" hidden="1" customHeight="1">
      <c r="A503" s="225"/>
      <c r="B503" s="226"/>
      <c r="C503" s="291" t="s">
        <v>522</v>
      </c>
      <c r="D503" s="291" t="s">
        <v>152</v>
      </c>
      <c r="E503" s="292" t="s">
        <v>523</v>
      </c>
      <c r="F503" s="293" t="s">
        <v>524</v>
      </c>
      <c r="G503" s="294" t="s">
        <v>287</v>
      </c>
      <c r="H503" s="295"/>
      <c r="I503" s="297"/>
      <c r="J503" s="297">
        <f>ROUND(I503*H503,2)</f>
        <v>0</v>
      </c>
      <c r="K503" s="293"/>
      <c r="L503" s="37"/>
      <c r="M503" s="109" t="s">
        <v>19</v>
      </c>
      <c r="N503" s="110" t="s">
        <v>37</v>
      </c>
      <c r="O503" s="111">
        <v>0</v>
      </c>
      <c r="P503" s="111">
        <f>O503*H503</f>
        <v>0</v>
      </c>
      <c r="Q503" s="111">
        <v>0</v>
      </c>
      <c r="R503" s="111">
        <f>Q503*H503</f>
        <v>0</v>
      </c>
      <c r="S503" s="111">
        <v>0</v>
      </c>
      <c r="T503" s="112">
        <f>S503*H503</f>
        <v>0</v>
      </c>
      <c r="AR503" s="24" t="s">
        <v>161</v>
      </c>
      <c r="AT503" s="24" t="s">
        <v>152</v>
      </c>
      <c r="AU503" s="24" t="s">
        <v>75</v>
      </c>
      <c r="AY503" s="24" t="s">
        <v>150</v>
      </c>
      <c r="BE503" s="113">
        <f>IF(N503="základní",J503,0)</f>
        <v>0</v>
      </c>
      <c r="BF503" s="113">
        <f>IF(N503="snížená",J503,0)</f>
        <v>0</v>
      </c>
      <c r="BG503" s="113">
        <f>IF(N503="zákl. přenesená",J503,0)</f>
        <v>0</v>
      </c>
      <c r="BH503" s="113">
        <f>IF(N503="sníž. přenesená",J503,0)</f>
        <v>0</v>
      </c>
      <c r="BI503" s="113">
        <f>IF(N503="nulová",J503,0)</f>
        <v>0</v>
      </c>
      <c r="BJ503" s="24" t="s">
        <v>73</v>
      </c>
      <c r="BK503" s="113">
        <f>ROUND(I503*H503,2)</f>
        <v>0</v>
      </c>
      <c r="BL503" s="24" t="s">
        <v>161</v>
      </c>
      <c r="BM503" s="24" t="s">
        <v>525</v>
      </c>
    </row>
    <row r="504" spans="1:65" s="11" customFormat="1" ht="29.85" customHeight="1">
      <c r="A504" s="278"/>
      <c r="B504" s="279"/>
      <c r="C504" s="278"/>
      <c r="D504" s="280" t="s">
        <v>65</v>
      </c>
      <c r="E504" s="283" t="s">
        <v>526</v>
      </c>
      <c r="F504" s="283" t="s">
        <v>527</v>
      </c>
      <c r="G504" s="278"/>
      <c r="H504" s="278"/>
      <c r="I504" s="278"/>
      <c r="J504" s="284">
        <f>BK504</f>
        <v>0</v>
      </c>
      <c r="K504" s="278"/>
      <c r="L504" s="102"/>
      <c r="M504" s="104"/>
      <c r="P504" s="105">
        <f>SUM(P505:P546)</f>
        <v>0</v>
      </c>
      <c r="R504" s="105">
        <f>SUM(R505:R546)</f>
        <v>0</v>
      </c>
      <c r="T504" s="106">
        <f>SUM(T505:T546)</f>
        <v>0</v>
      </c>
      <c r="AR504" s="103" t="s">
        <v>75</v>
      </c>
      <c r="AT504" s="107" t="s">
        <v>65</v>
      </c>
      <c r="AU504" s="107" t="s">
        <v>73</v>
      </c>
      <c r="AY504" s="103" t="s">
        <v>150</v>
      </c>
      <c r="BK504" s="108">
        <f>SUM(BK505:BK546)</f>
        <v>0</v>
      </c>
    </row>
    <row r="505" spans="1:65" s="1" customFormat="1" ht="16.5" customHeight="1">
      <c r="A505" s="225"/>
      <c r="B505" s="226"/>
      <c r="C505" s="291" t="s">
        <v>528</v>
      </c>
      <c r="D505" s="291" t="s">
        <v>152</v>
      </c>
      <c r="E505" s="292" t="s">
        <v>529</v>
      </c>
      <c r="F505" s="293" t="s">
        <v>530</v>
      </c>
      <c r="G505" s="294" t="s">
        <v>177</v>
      </c>
      <c r="H505" s="295">
        <v>65.02</v>
      </c>
      <c r="I505" s="296"/>
      <c r="J505" s="297">
        <f>ROUND(I505*H505,2)</f>
        <v>0</v>
      </c>
      <c r="K505" s="293" t="s">
        <v>19</v>
      </c>
      <c r="L505" s="37"/>
      <c r="M505" s="109" t="s">
        <v>19</v>
      </c>
      <c r="N505" s="110" t="s">
        <v>37</v>
      </c>
      <c r="O505" s="111">
        <v>0</v>
      </c>
      <c r="P505" s="111">
        <f>O505*H505</f>
        <v>0</v>
      </c>
      <c r="Q505" s="111">
        <v>0</v>
      </c>
      <c r="R505" s="111">
        <f>Q505*H505</f>
        <v>0</v>
      </c>
      <c r="S505" s="111">
        <v>0</v>
      </c>
      <c r="T505" s="112">
        <f>S505*H505</f>
        <v>0</v>
      </c>
      <c r="AR505" s="24" t="s">
        <v>161</v>
      </c>
      <c r="AT505" s="24" t="s">
        <v>152</v>
      </c>
      <c r="AU505" s="24" t="s">
        <v>75</v>
      </c>
      <c r="AY505" s="24" t="s">
        <v>150</v>
      </c>
      <c r="BE505" s="113">
        <f>IF(N505="základní",J505,0)</f>
        <v>0</v>
      </c>
      <c r="BF505" s="113">
        <f>IF(N505="snížená",J505,0)</f>
        <v>0</v>
      </c>
      <c r="BG505" s="113">
        <f>IF(N505="zákl. přenesená",J505,0)</f>
        <v>0</v>
      </c>
      <c r="BH505" s="113">
        <f>IF(N505="sníž. přenesená",J505,0)</f>
        <v>0</v>
      </c>
      <c r="BI505" s="113">
        <f>IF(N505="nulová",J505,0)</f>
        <v>0</v>
      </c>
      <c r="BJ505" s="24" t="s">
        <v>73</v>
      </c>
      <c r="BK505" s="113">
        <f>ROUND(I505*H505,2)</f>
        <v>0</v>
      </c>
      <c r="BL505" s="24" t="s">
        <v>161</v>
      </c>
      <c r="BM505" s="24" t="s">
        <v>531</v>
      </c>
    </row>
    <row r="506" spans="1:65" s="12" customFormat="1">
      <c r="A506" s="298"/>
      <c r="B506" s="299"/>
      <c r="C506" s="298"/>
      <c r="D506" s="300" t="s">
        <v>156</v>
      </c>
      <c r="E506" s="301" t="s">
        <v>19</v>
      </c>
      <c r="F506" s="302" t="s">
        <v>532</v>
      </c>
      <c r="G506" s="298"/>
      <c r="H506" s="301" t="s">
        <v>19</v>
      </c>
      <c r="I506" s="298"/>
      <c r="J506" s="298"/>
      <c r="K506" s="298"/>
      <c r="L506" s="114"/>
      <c r="M506" s="116"/>
      <c r="T506" s="117"/>
      <c r="AT506" s="115" t="s">
        <v>156</v>
      </c>
      <c r="AU506" s="115" t="s">
        <v>75</v>
      </c>
      <c r="AV506" s="12" t="s">
        <v>73</v>
      </c>
      <c r="AW506" s="12" t="s">
        <v>29</v>
      </c>
      <c r="AX506" s="12" t="s">
        <v>66</v>
      </c>
      <c r="AY506" s="115" t="s">
        <v>150</v>
      </c>
    </row>
    <row r="507" spans="1:65" s="12" customFormat="1">
      <c r="A507" s="298"/>
      <c r="B507" s="299"/>
      <c r="C507" s="298"/>
      <c r="D507" s="300" t="s">
        <v>156</v>
      </c>
      <c r="E507" s="301" t="s">
        <v>19</v>
      </c>
      <c r="F507" s="302" t="s">
        <v>533</v>
      </c>
      <c r="G507" s="298"/>
      <c r="H507" s="301" t="s">
        <v>19</v>
      </c>
      <c r="I507" s="298"/>
      <c r="J507" s="298"/>
      <c r="K507" s="298"/>
      <c r="L507" s="114"/>
      <c r="M507" s="116"/>
      <c r="T507" s="117"/>
      <c r="AT507" s="115" t="s">
        <v>156</v>
      </c>
      <c r="AU507" s="115" t="s">
        <v>75</v>
      </c>
      <c r="AV507" s="12" t="s">
        <v>73</v>
      </c>
      <c r="AW507" s="12" t="s">
        <v>29</v>
      </c>
      <c r="AX507" s="12" t="s">
        <v>66</v>
      </c>
      <c r="AY507" s="115" t="s">
        <v>150</v>
      </c>
    </row>
    <row r="508" spans="1:65" s="12" customFormat="1">
      <c r="A508" s="298"/>
      <c r="B508" s="299"/>
      <c r="C508" s="298"/>
      <c r="D508" s="300" t="s">
        <v>156</v>
      </c>
      <c r="E508" s="301" t="s">
        <v>19</v>
      </c>
      <c r="F508" s="302" t="s">
        <v>534</v>
      </c>
      <c r="G508" s="298"/>
      <c r="H508" s="301" t="s">
        <v>19</v>
      </c>
      <c r="I508" s="298"/>
      <c r="J508" s="298"/>
      <c r="K508" s="298"/>
      <c r="L508" s="114"/>
      <c r="M508" s="116"/>
      <c r="T508" s="117"/>
      <c r="AT508" s="115" t="s">
        <v>156</v>
      </c>
      <c r="AU508" s="115" t="s">
        <v>75</v>
      </c>
      <c r="AV508" s="12" t="s">
        <v>73</v>
      </c>
      <c r="AW508" s="12" t="s">
        <v>29</v>
      </c>
      <c r="AX508" s="12" t="s">
        <v>66</v>
      </c>
      <c r="AY508" s="115" t="s">
        <v>150</v>
      </c>
    </row>
    <row r="509" spans="1:65" s="12" customFormat="1">
      <c r="A509" s="298"/>
      <c r="B509" s="299"/>
      <c r="C509" s="298"/>
      <c r="D509" s="300" t="s">
        <v>156</v>
      </c>
      <c r="E509" s="301" t="s">
        <v>19</v>
      </c>
      <c r="F509" s="302" t="s">
        <v>535</v>
      </c>
      <c r="G509" s="298"/>
      <c r="H509" s="301" t="s">
        <v>19</v>
      </c>
      <c r="I509" s="298"/>
      <c r="J509" s="298"/>
      <c r="K509" s="298"/>
      <c r="L509" s="114"/>
      <c r="M509" s="116"/>
      <c r="T509" s="117"/>
      <c r="AT509" s="115" t="s">
        <v>156</v>
      </c>
      <c r="AU509" s="115" t="s">
        <v>75</v>
      </c>
      <c r="AV509" s="12" t="s">
        <v>73</v>
      </c>
      <c r="AW509" s="12" t="s">
        <v>29</v>
      </c>
      <c r="AX509" s="12" t="s">
        <v>66</v>
      </c>
      <c r="AY509" s="115" t="s">
        <v>150</v>
      </c>
    </row>
    <row r="510" spans="1:65" s="12" customFormat="1">
      <c r="A510" s="298"/>
      <c r="B510" s="299"/>
      <c r="C510" s="298"/>
      <c r="D510" s="300" t="s">
        <v>156</v>
      </c>
      <c r="E510" s="301" t="s">
        <v>19</v>
      </c>
      <c r="F510" s="302" t="s">
        <v>536</v>
      </c>
      <c r="G510" s="298"/>
      <c r="H510" s="301" t="s">
        <v>19</v>
      </c>
      <c r="I510" s="298"/>
      <c r="J510" s="298"/>
      <c r="K510" s="298"/>
      <c r="L510" s="114"/>
      <c r="M510" s="116"/>
      <c r="T510" s="117"/>
      <c r="AT510" s="115" t="s">
        <v>156</v>
      </c>
      <c r="AU510" s="115" t="s">
        <v>75</v>
      </c>
      <c r="AV510" s="12" t="s">
        <v>73</v>
      </c>
      <c r="AW510" s="12" t="s">
        <v>29</v>
      </c>
      <c r="AX510" s="12" t="s">
        <v>66</v>
      </c>
      <c r="AY510" s="115" t="s">
        <v>150</v>
      </c>
    </row>
    <row r="511" spans="1:65" s="12" customFormat="1">
      <c r="A511" s="298"/>
      <c r="B511" s="299"/>
      <c r="C511" s="298"/>
      <c r="D511" s="300" t="s">
        <v>156</v>
      </c>
      <c r="E511" s="301" t="s">
        <v>19</v>
      </c>
      <c r="F511" s="302" t="s">
        <v>537</v>
      </c>
      <c r="G511" s="298"/>
      <c r="H511" s="301" t="s">
        <v>19</v>
      </c>
      <c r="I511" s="298"/>
      <c r="J511" s="298"/>
      <c r="K511" s="298"/>
      <c r="L511" s="114"/>
      <c r="M511" s="116"/>
      <c r="T511" s="117"/>
      <c r="AT511" s="115" t="s">
        <v>156</v>
      </c>
      <c r="AU511" s="115" t="s">
        <v>75</v>
      </c>
      <c r="AV511" s="12" t="s">
        <v>73</v>
      </c>
      <c r="AW511" s="12" t="s">
        <v>29</v>
      </c>
      <c r="AX511" s="12" t="s">
        <v>66</v>
      </c>
      <c r="AY511" s="115" t="s">
        <v>150</v>
      </c>
    </row>
    <row r="512" spans="1:65" s="12" customFormat="1">
      <c r="A512" s="298"/>
      <c r="B512" s="299"/>
      <c r="C512" s="298"/>
      <c r="D512" s="300" t="s">
        <v>156</v>
      </c>
      <c r="E512" s="301" t="s">
        <v>19</v>
      </c>
      <c r="F512" s="302" t="s">
        <v>205</v>
      </c>
      <c r="G512" s="298"/>
      <c r="H512" s="301" t="s">
        <v>19</v>
      </c>
      <c r="I512" s="298"/>
      <c r="J512" s="298"/>
      <c r="K512" s="298"/>
      <c r="L512" s="114"/>
      <c r="M512" s="116"/>
      <c r="T512" s="117"/>
      <c r="AT512" s="115" t="s">
        <v>156</v>
      </c>
      <c r="AU512" s="115" t="s">
        <v>75</v>
      </c>
      <c r="AV512" s="12" t="s">
        <v>73</v>
      </c>
      <c r="AW512" s="12" t="s">
        <v>29</v>
      </c>
      <c r="AX512" s="12" t="s">
        <v>66</v>
      </c>
      <c r="AY512" s="115" t="s">
        <v>150</v>
      </c>
    </row>
    <row r="513" spans="1:65" s="12" customFormat="1">
      <c r="A513" s="298"/>
      <c r="B513" s="299"/>
      <c r="C513" s="298"/>
      <c r="D513" s="300" t="s">
        <v>156</v>
      </c>
      <c r="E513" s="301" t="s">
        <v>19</v>
      </c>
      <c r="F513" s="302" t="s">
        <v>464</v>
      </c>
      <c r="G513" s="298"/>
      <c r="H513" s="301" t="s">
        <v>19</v>
      </c>
      <c r="I513" s="298"/>
      <c r="J513" s="298"/>
      <c r="K513" s="298"/>
      <c r="L513" s="114"/>
      <c r="M513" s="116"/>
      <c r="T513" s="117"/>
      <c r="AT513" s="115" t="s">
        <v>156</v>
      </c>
      <c r="AU513" s="115" t="s">
        <v>75</v>
      </c>
      <c r="AV513" s="12" t="s">
        <v>73</v>
      </c>
      <c r="AW513" s="12" t="s">
        <v>29</v>
      </c>
      <c r="AX513" s="12" t="s">
        <v>66</v>
      </c>
      <c r="AY513" s="115" t="s">
        <v>150</v>
      </c>
    </row>
    <row r="514" spans="1:65" s="12" customFormat="1">
      <c r="A514" s="298"/>
      <c r="B514" s="299"/>
      <c r="C514" s="298"/>
      <c r="D514" s="300" t="s">
        <v>156</v>
      </c>
      <c r="E514" s="301" t="s">
        <v>19</v>
      </c>
      <c r="F514" s="302" t="s">
        <v>355</v>
      </c>
      <c r="G514" s="298"/>
      <c r="H514" s="301" t="s">
        <v>19</v>
      </c>
      <c r="I514" s="298"/>
      <c r="J514" s="298"/>
      <c r="K514" s="298"/>
      <c r="L514" s="114"/>
      <c r="M514" s="116"/>
      <c r="T514" s="117"/>
      <c r="AT514" s="115" t="s">
        <v>156</v>
      </c>
      <c r="AU514" s="115" t="s">
        <v>75</v>
      </c>
      <c r="AV514" s="12" t="s">
        <v>73</v>
      </c>
      <c r="AW514" s="12" t="s">
        <v>29</v>
      </c>
      <c r="AX514" s="12" t="s">
        <v>66</v>
      </c>
      <c r="AY514" s="115" t="s">
        <v>150</v>
      </c>
    </row>
    <row r="515" spans="1:65" s="12" customFormat="1">
      <c r="A515" s="298"/>
      <c r="B515" s="299"/>
      <c r="C515" s="298"/>
      <c r="D515" s="300" t="s">
        <v>156</v>
      </c>
      <c r="E515" s="301" t="s">
        <v>19</v>
      </c>
      <c r="F515" s="302" t="s">
        <v>356</v>
      </c>
      <c r="G515" s="298"/>
      <c r="H515" s="301" t="s">
        <v>19</v>
      </c>
      <c r="I515" s="298"/>
      <c r="J515" s="298"/>
      <c r="K515" s="298"/>
      <c r="L515" s="114"/>
      <c r="M515" s="116"/>
      <c r="T515" s="117"/>
      <c r="AT515" s="115" t="s">
        <v>156</v>
      </c>
      <c r="AU515" s="115" t="s">
        <v>75</v>
      </c>
      <c r="AV515" s="12" t="s">
        <v>73</v>
      </c>
      <c r="AW515" s="12" t="s">
        <v>29</v>
      </c>
      <c r="AX515" s="12" t="s">
        <v>66</v>
      </c>
      <c r="AY515" s="115" t="s">
        <v>150</v>
      </c>
    </row>
    <row r="516" spans="1:65" s="12" customFormat="1">
      <c r="A516" s="298"/>
      <c r="B516" s="299"/>
      <c r="C516" s="298"/>
      <c r="D516" s="300" t="s">
        <v>156</v>
      </c>
      <c r="E516" s="301" t="s">
        <v>19</v>
      </c>
      <c r="F516" s="302" t="s">
        <v>443</v>
      </c>
      <c r="G516" s="298"/>
      <c r="H516" s="301" t="s">
        <v>19</v>
      </c>
      <c r="I516" s="298"/>
      <c r="J516" s="298"/>
      <c r="K516" s="298"/>
      <c r="L516" s="114"/>
      <c r="M516" s="116"/>
      <c r="T516" s="117"/>
      <c r="AT516" s="115" t="s">
        <v>156</v>
      </c>
      <c r="AU516" s="115" t="s">
        <v>75</v>
      </c>
      <c r="AV516" s="12" t="s">
        <v>73</v>
      </c>
      <c r="AW516" s="12" t="s">
        <v>29</v>
      </c>
      <c r="AX516" s="12" t="s">
        <v>66</v>
      </c>
      <c r="AY516" s="115" t="s">
        <v>150</v>
      </c>
    </row>
    <row r="517" spans="1:65" s="12" customFormat="1">
      <c r="A517" s="298"/>
      <c r="B517" s="299"/>
      <c r="C517" s="298"/>
      <c r="D517" s="300" t="s">
        <v>156</v>
      </c>
      <c r="E517" s="301" t="s">
        <v>19</v>
      </c>
      <c r="F517" s="302" t="s">
        <v>477</v>
      </c>
      <c r="G517" s="298"/>
      <c r="H517" s="301" t="s">
        <v>19</v>
      </c>
      <c r="I517" s="298"/>
      <c r="J517" s="298"/>
      <c r="K517" s="298"/>
      <c r="L517" s="114"/>
      <c r="M517" s="116"/>
      <c r="T517" s="117"/>
      <c r="AT517" s="115" t="s">
        <v>156</v>
      </c>
      <c r="AU517" s="115" t="s">
        <v>75</v>
      </c>
      <c r="AV517" s="12" t="s">
        <v>73</v>
      </c>
      <c r="AW517" s="12" t="s">
        <v>29</v>
      </c>
      <c r="AX517" s="12" t="s">
        <v>66</v>
      </c>
      <c r="AY517" s="115" t="s">
        <v>150</v>
      </c>
    </row>
    <row r="518" spans="1:65" s="12" customFormat="1">
      <c r="A518" s="298"/>
      <c r="B518" s="299"/>
      <c r="C518" s="298"/>
      <c r="D518" s="300" t="s">
        <v>156</v>
      </c>
      <c r="E518" s="301" t="s">
        <v>19</v>
      </c>
      <c r="F518" s="302" t="s">
        <v>195</v>
      </c>
      <c r="G518" s="298"/>
      <c r="H518" s="301" t="s">
        <v>19</v>
      </c>
      <c r="I518" s="298"/>
      <c r="J518" s="298"/>
      <c r="K518" s="298"/>
      <c r="L518" s="114"/>
      <c r="M518" s="116"/>
      <c r="T518" s="117"/>
      <c r="AT518" s="115" t="s">
        <v>156</v>
      </c>
      <c r="AU518" s="115" t="s">
        <v>75</v>
      </c>
      <c r="AV518" s="12" t="s">
        <v>73</v>
      </c>
      <c r="AW518" s="12" t="s">
        <v>29</v>
      </c>
      <c r="AX518" s="12" t="s">
        <v>66</v>
      </c>
      <c r="AY518" s="115" t="s">
        <v>150</v>
      </c>
    </row>
    <row r="519" spans="1:65" s="12" customFormat="1">
      <c r="A519" s="298"/>
      <c r="B519" s="299"/>
      <c r="C519" s="298"/>
      <c r="D519" s="300" t="s">
        <v>156</v>
      </c>
      <c r="E519" s="301" t="s">
        <v>19</v>
      </c>
      <c r="F519" s="302" t="s">
        <v>196</v>
      </c>
      <c r="G519" s="298"/>
      <c r="H519" s="301" t="s">
        <v>19</v>
      </c>
      <c r="I519" s="298"/>
      <c r="J519" s="298"/>
      <c r="K519" s="298"/>
      <c r="L519" s="114"/>
      <c r="M519" s="116"/>
      <c r="T519" s="117"/>
      <c r="AT519" s="115" t="s">
        <v>156</v>
      </c>
      <c r="AU519" s="115" t="s">
        <v>75</v>
      </c>
      <c r="AV519" s="12" t="s">
        <v>73</v>
      </c>
      <c r="AW519" s="12" t="s">
        <v>29</v>
      </c>
      <c r="AX519" s="12" t="s">
        <v>66</v>
      </c>
      <c r="AY519" s="115" t="s">
        <v>150</v>
      </c>
    </row>
    <row r="520" spans="1:65" s="12" customFormat="1">
      <c r="A520" s="298"/>
      <c r="B520" s="299"/>
      <c r="C520" s="298"/>
      <c r="D520" s="300" t="s">
        <v>156</v>
      </c>
      <c r="E520" s="301" t="s">
        <v>19</v>
      </c>
      <c r="F520" s="302" t="s">
        <v>197</v>
      </c>
      <c r="G520" s="298"/>
      <c r="H520" s="301" t="s">
        <v>19</v>
      </c>
      <c r="I520" s="298"/>
      <c r="J520" s="298"/>
      <c r="K520" s="298"/>
      <c r="L520" s="114"/>
      <c r="M520" s="116"/>
      <c r="T520" s="117"/>
      <c r="AT520" s="115" t="s">
        <v>156</v>
      </c>
      <c r="AU520" s="115" t="s">
        <v>75</v>
      </c>
      <c r="AV520" s="12" t="s">
        <v>73</v>
      </c>
      <c r="AW520" s="12" t="s">
        <v>29</v>
      </c>
      <c r="AX520" s="12" t="s">
        <v>66</v>
      </c>
      <c r="AY520" s="115" t="s">
        <v>150</v>
      </c>
    </row>
    <row r="521" spans="1:65" s="12" customFormat="1">
      <c r="A521" s="298"/>
      <c r="B521" s="299"/>
      <c r="C521" s="298"/>
      <c r="D521" s="300" t="s">
        <v>156</v>
      </c>
      <c r="E521" s="301" t="s">
        <v>19</v>
      </c>
      <c r="F521" s="302" t="s">
        <v>313</v>
      </c>
      <c r="G521" s="298"/>
      <c r="H521" s="301" t="s">
        <v>19</v>
      </c>
      <c r="I521" s="298"/>
      <c r="J521" s="298"/>
      <c r="K521" s="298"/>
      <c r="L521" s="114"/>
      <c r="M521" s="116"/>
      <c r="T521" s="117"/>
      <c r="AT521" s="115" t="s">
        <v>156</v>
      </c>
      <c r="AU521" s="115" t="s">
        <v>75</v>
      </c>
      <c r="AV521" s="12" t="s">
        <v>73</v>
      </c>
      <c r="AW521" s="12" t="s">
        <v>29</v>
      </c>
      <c r="AX521" s="12" t="s">
        <v>66</v>
      </c>
      <c r="AY521" s="115" t="s">
        <v>150</v>
      </c>
    </row>
    <row r="522" spans="1:65" s="12" customFormat="1">
      <c r="A522" s="298"/>
      <c r="B522" s="299"/>
      <c r="C522" s="298"/>
      <c r="D522" s="300" t="s">
        <v>156</v>
      </c>
      <c r="E522" s="301" t="s">
        <v>19</v>
      </c>
      <c r="F522" s="302" t="s">
        <v>314</v>
      </c>
      <c r="G522" s="298"/>
      <c r="H522" s="301" t="s">
        <v>19</v>
      </c>
      <c r="I522" s="298"/>
      <c r="J522" s="298"/>
      <c r="K522" s="298"/>
      <c r="L522" s="114"/>
      <c r="M522" s="116"/>
      <c r="T522" s="117"/>
      <c r="AT522" s="115" t="s">
        <v>156</v>
      </c>
      <c r="AU522" s="115" t="s">
        <v>75</v>
      </c>
      <c r="AV522" s="12" t="s">
        <v>73</v>
      </c>
      <c r="AW522" s="12" t="s">
        <v>29</v>
      </c>
      <c r="AX522" s="12" t="s">
        <v>66</v>
      </c>
      <c r="AY522" s="115" t="s">
        <v>150</v>
      </c>
    </row>
    <row r="523" spans="1:65" s="13" customFormat="1">
      <c r="A523" s="303"/>
      <c r="B523" s="304"/>
      <c r="C523" s="303"/>
      <c r="D523" s="300" t="s">
        <v>156</v>
      </c>
      <c r="E523" s="305" t="s">
        <v>19</v>
      </c>
      <c r="F523" s="306" t="s">
        <v>242</v>
      </c>
      <c r="G523" s="303"/>
      <c r="H523" s="307">
        <v>65.02</v>
      </c>
      <c r="I523" s="303"/>
      <c r="J523" s="303"/>
      <c r="K523" s="303"/>
      <c r="L523" s="118"/>
      <c r="M523" s="120"/>
      <c r="T523" s="121"/>
      <c r="AT523" s="119" t="s">
        <v>156</v>
      </c>
      <c r="AU523" s="119" t="s">
        <v>75</v>
      </c>
      <c r="AV523" s="13" t="s">
        <v>75</v>
      </c>
      <c r="AW523" s="13" t="s">
        <v>29</v>
      </c>
      <c r="AX523" s="13" t="s">
        <v>73</v>
      </c>
      <c r="AY523" s="119" t="s">
        <v>150</v>
      </c>
    </row>
    <row r="524" spans="1:65" s="1" customFormat="1" ht="16.5" customHeight="1">
      <c r="A524" s="225"/>
      <c r="B524" s="226"/>
      <c r="C524" s="291" t="s">
        <v>538</v>
      </c>
      <c r="D524" s="291" t="s">
        <v>152</v>
      </c>
      <c r="E524" s="292" t="s">
        <v>539</v>
      </c>
      <c r="F524" s="293" t="s">
        <v>540</v>
      </c>
      <c r="G524" s="294" t="s">
        <v>177</v>
      </c>
      <c r="H524" s="295">
        <v>65.02</v>
      </c>
      <c r="I524" s="296"/>
      <c r="J524" s="297">
        <f>ROUND(I524*H524,2)</f>
        <v>0</v>
      </c>
      <c r="K524" s="293" t="s">
        <v>19</v>
      </c>
      <c r="L524" s="37"/>
      <c r="M524" s="109" t="s">
        <v>19</v>
      </c>
      <c r="N524" s="110" t="s">
        <v>37</v>
      </c>
      <c r="O524" s="111">
        <v>0</v>
      </c>
      <c r="P524" s="111">
        <f>O524*H524</f>
        <v>0</v>
      </c>
      <c r="Q524" s="111">
        <v>0</v>
      </c>
      <c r="R524" s="111">
        <f>Q524*H524</f>
        <v>0</v>
      </c>
      <c r="S524" s="111">
        <v>0</v>
      </c>
      <c r="T524" s="112">
        <f>S524*H524</f>
        <v>0</v>
      </c>
      <c r="AR524" s="24" t="s">
        <v>161</v>
      </c>
      <c r="AT524" s="24" t="s">
        <v>152</v>
      </c>
      <c r="AU524" s="24" t="s">
        <v>75</v>
      </c>
      <c r="AY524" s="24" t="s">
        <v>150</v>
      </c>
      <c r="BE524" s="113">
        <f>IF(N524="základní",J524,0)</f>
        <v>0</v>
      </c>
      <c r="BF524" s="113">
        <f>IF(N524="snížená",J524,0)</f>
        <v>0</v>
      </c>
      <c r="BG524" s="113">
        <f>IF(N524="zákl. přenesená",J524,0)</f>
        <v>0</v>
      </c>
      <c r="BH524" s="113">
        <f>IF(N524="sníž. přenesená",J524,0)</f>
        <v>0</v>
      </c>
      <c r="BI524" s="113">
        <f>IF(N524="nulová",J524,0)</f>
        <v>0</v>
      </c>
      <c r="BJ524" s="24" t="s">
        <v>73</v>
      </c>
      <c r="BK524" s="113">
        <f>ROUND(I524*H524,2)</f>
        <v>0</v>
      </c>
      <c r="BL524" s="24" t="s">
        <v>161</v>
      </c>
      <c r="BM524" s="24" t="s">
        <v>541</v>
      </c>
    </row>
    <row r="525" spans="1:65" s="12" customFormat="1">
      <c r="A525" s="298"/>
      <c r="B525" s="299"/>
      <c r="C525" s="298"/>
      <c r="D525" s="300" t="s">
        <v>156</v>
      </c>
      <c r="E525" s="301" t="s">
        <v>19</v>
      </c>
      <c r="F525" s="302" t="s">
        <v>205</v>
      </c>
      <c r="G525" s="298"/>
      <c r="H525" s="301" t="s">
        <v>19</v>
      </c>
      <c r="I525" s="298"/>
      <c r="J525" s="298"/>
      <c r="K525" s="298"/>
      <c r="L525" s="114"/>
      <c r="M525" s="116"/>
      <c r="T525" s="117"/>
      <c r="AT525" s="115" t="s">
        <v>156</v>
      </c>
      <c r="AU525" s="115" t="s">
        <v>75</v>
      </c>
      <c r="AV525" s="12" t="s">
        <v>73</v>
      </c>
      <c r="AW525" s="12" t="s">
        <v>29</v>
      </c>
      <c r="AX525" s="12" t="s">
        <v>66</v>
      </c>
      <c r="AY525" s="115" t="s">
        <v>150</v>
      </c>
    </row>
    <row r="526" spans="1:65" s="12" customFormat="1">
      <c r="A526" s="298"/>
      <c r="B526" s="299"/>
      <c r="C526" s="298"/>
      <c r="D526" s="300" t="s">
        <v>156</v>
      </c>
      <c r="E526" s="301" t="s">
        <v>19</v>
      </c>
      <c r="F526" s="302" t="s">
        <v>542</v>
      </c>
      <c r="G526" s="298"/>
      <c r="H526" s="301" t="s">
        <v>19</v>
      </c>
      <c r="I526" s="298"/>
      <c r="J526" s="298"/>
      <c r="K526" s="298"/>
      <c r="L526" s="114"/>
      <c r="M526" s="116"/>
      <c r="T526" s="117"/>
      <c r="AT526" s="115" t="s">
        <v>156</v>
      </c>
      <c r="AU526" s="115" t="s">
        <v>75</v>
      </c>
      <c r="AV526" s="12" t="s">
        <v>73</v>
      </c>
      <c r="AW526" s="12" t="s">
        <v>29</v>
      </c>
      <c r="AX526" s="12" t="s">
        <v>66</v>
      </c>
      <c r="AY526" s="115" t="s">
        <v>150</v>
      </c>
    </row>
    <row r="527" spans="1:65" s="12" customFormat="1">
      <c r="A527" s="298"/>
      <c r="B527" s="299"/>
      <c r="C527" s="298"/>
      <c r="D527" s="300" t="s">
        <v>156</v>
      </c>
      <c r="E527" s="301" t="s">
        <v>19</v>
      </c>
      <c r="F527" s="302" t="s">
        <v>355</v>
      </c>
      <c r="G527" s="298"/>
      <c r="H527" s="301" t="s">
        <v>19</v>
      </c>
      <c r="I527" s="298"/>
      <c r="J527" s="298"/>
      <c r="K527" s="298"/>
      <c r="L527" s="114"/>
      <c r="M527" s="116"/>
      <c r="T527" s="117"/>
      <c r="AT527" s="115" t="s">
        <v>156</v>
      </c>
      <c r="AU527" s="115" t="s">
        <v>75</v>
      </c>
      <c r="AV527" s="12" t="s">
        <v>73</v>
      </c>
      <c r="AW527" s="12" t="s">
        <v>29</v>
      </c>
      <c r="AX527" s="12" t="s">
        <v>66</v>
      </c>
      <c r="AY527" s="115" t="s">
        <v>150</v>
      </c>
    </row>
    <row r="528" spans="1:65" s="12" customFormat="1">
      <c r="A528" s="298"/>
      <c r="B528" s="299"/>
      <c r="C528" s="298"/>
      <c r="D528" s="300" t="s">
        <v>156</v>
      </c>
      <c r="E528" s="301" t="s">
        <v>19</v>
      </c>
      <c r="F528" s="302" t="s">
        <v>356</v>
      </c>
      <c r="G528" s="298"/>
      <c r="H528" s="301" t="s">
        <v>19</v>
      </c>
      <c r="I528" s="298"/>
      <c r="J528" s="298"/>
      <c r="K528" s="298"/>
      <c r="L528" s="114"/>
      <c r="M528" s="116"/>
      <c r="T528" s="117"/>
      <c r="AT528" s="115" t="s">
        <v>156</v>
      </c>
      <c r="AU528" s="115" t="s">
        <v>75</v>
      </c>
      <c r="AV528" s="12" t="s">
        <v>73</v>
      </c>
      <c r="AW528" s="12" t="s">
        <v>29</v>
      </c>
      <c r="AX528" s="12" t="s">
        <v>66</v>
      </c>
      <c r="AY528" s="115" t="s">
        <v>150</v>
      </c>
    </row>
    <row r="529" spans="1:65" s="12" customFormat="1">
      <c r="A529" s="298"/>
      <c r="B529" s="299"/>
      <c r="C529" s="298"/>
      <c r="D529" s="300" t="s">
        <v>156</v>
      </c>
      <c r="E529" s="301" t="s">
        <v>19</v>
      </c>
      <c r="F529" s="302" t="s">
        <v>195</v>
      </c>
      <c r="G529" s="298"/>
      <c r="H529" s="301" t="s">
        <v>19</v>
      </c>
      <c r="I529" s="298"/>
      <c r="J529" s="298"/>
      <c r="K529" s="298"/>
      <c r="L529" s="114"/>
      <c r="M529" s="116"/>
      <c r="T529" s="117"/>
      <c r="AT529" s="115" t="s">
        <v>156</v>
      </c>
      <c r="AU529" s="115" t="s">
        <v>75</v>
      </c>
      <c r="AV529" s="12" t="s">
        <v>73</v>
      </c>
      <c r="AW529" s="12" t="s">
        <v>29</v>
      </c>
      <c r="AX529" s="12" t="s">
        <v>66</v>
      </c>
      <c r="AY529" s="115" t="s">
        <v>150</v>
      </c>
    </row>
    <row r="530" spans="1:65" s="12" customFormat="1">
      <c r="A530" s="298"/>
      <c r="B530" s="299"/>
      <c r="C530" s="298"/>
      <c r="D530" s="300" t="s">
        <v>156</v>
      </c>
      <c r="E530" s="301" t="s">
        <v>19</v>
      </c>
      <c r="F530" s="302" t="s">
        <v>196</v>
      </c>
      <c r="G530" s="298"/>
      <c r="H530" s="301" t="s">
        <v>19</v>
      </c>
      <c r="I530" s="298"/>
      <c r="J530" s="298"/>
      <c r="K530" s="298"/>
      <c r="L530" s="114"/>
      <c r="M530" s="116"/>
      <c r="T530" s="117"/>
      <c r="AT530" s="115" t="s">
        <v>156</v>
      </c>
      <c r="AU530" s="115" t="s">
        <v>75</v>
      </c>
      <c r="AV530" s="12" t="s">
        <v>73</v>
      </c>
      <c r="AW530" s="12" t="s">
        <v>29</v>
      </c>
      <c r="AX530" s="12" t="s">
        <v>66</v>
      </c>
      <c r="AY530" s="115" t="s">
        <v>150</v>
      </c>
    </row>
    <row r="531" spans="1:65" s="12" customFormat="1">
      <c r="A531" s="298"/>
      <c r="B531" s="299"/>
      <c r="C531" s="298"/>
      <c r="D531" s="300" t="s">
        <v>156</v>
      </c>
      <c r="E531" s="301" t="s">
        <v>19</v>
      </c>
      <c r="F531" s="302" t="s">
        <v>197</v>
      </c>
      <c r="G531" s="298"/>
      <c r="H531" s="301" t="s">
        <v>19</v>
      </c>
      <c r="I531" s="298"/>
      <c r="J531" s="298"/>
      <c r="K531" s="298"/>
      <c r="L531" s="114"/>
      <c r="M531" s="116"/>
      <c r="T531" s="117"/>
      <c r="AT531" s="115" t="s">
        <v>156</v>
      </c>
      <c r="AU531" s="115" t="s">
        <v>75</v>
      </c>
      <c r="AV531" s="12" t="s">
        <v>73</v>
      </c>
      <c r="AW531" s="12" t="s">
        <v>29</v>
      </c>
      <c r="AX531" s="12" t="s">
        <v>66</v>
      </c>
      <c r="AY531" s="115" t="s">
        <v>150</v>
      </c>
    </row>
    <row r="532" spans="1:65" s="12" customFormat="1">
      <c r="A532" s="298"/>
      <c r="B532" s="299"/>
      <c r="C532" s="298"/>
      <c r="D532" s="300" t="s">
        <v>156</v>
      </c>
      <c r="E532" s="301" t="s">
        <v>19</v>
      </c>
      <c r="F532" s="302" t="s">
        <v>313</v>
      </c>
      <c r="G532" s="298"/>
      <c r="H532" s="301" t="s">
        <v>19</v>
      </c>
      <c r="I532" s="298"/>
      <c r="J532" s="298"/>
      <c r="K532" s="298"/>
      <c r="L532" s="114"/>
      <c r="M532" s="116"/>
      <c r="T532" s="117"/>
      <c r="AT532" s="115" t="s">
        <v>156</v>
      </c>
      <c r="AU532" s="115" t="s">
        <v>75</v>
      </c>
      <c r="AV532" s="12" t="s">
        <v>73</v>
      </c>
      <c r="AW532" s="12" t="s">
        <v>29</v>
      </c>
      <c r="AX532" s="12" t="s">
        <v>66</v>
      </c>
      <c r="AY532" s="115" t="s">
        <v>150</v>
      </c>
    </row>
    <row r="533" spans="1:65" s="12" customFormat="1">
      <c r="A533" s="298"/>
      <c r="B533" s="299"/>
      <c r="C533" s="298"/>
      <c r="D533" s="300" t="s">
        <v>156</v>
      </c>
      <c r="E533" s="301" t="s">
        <v>19</v>
      </c>
      <c r="F533" s="302" t="s">
        <v>314</v>
      </c>
      <c r="G533" s="298"/>
      <c r="H533" s="301" t="s">
        <v>19</v>
      </c>
      <c r="I533" s="298"/>
      <c r="J533" s="298"/>
      <c r="K533" s="298"/>
      <c r="L533" s="114"/>
      <c r="M533" s="116"/>
      <c r="T533" s="117"/>
      <c r="AT533" s="115" t="s">
        <v>156</v>
      </c>
      <c r="AU533" s="115" t="s">
        <v>75</v>
      </c>
      <c r="AV533" s="12" t="s">
        <v>73</v>
      </c>
      <c r="AW533" s="12" t="s">
        <v>29</v>
      </c>
      <c r="AX533" s="12" t="s">
        <v>66</v>
      </c>
      <c r="AY533" s="115" t="s">
        <v>150</v>
      </c>
    </row>
    <row r="534" spans="1:65" s="13" customFormat="1">
      <c r="A534" s="303"/>
      <c r="B534" s="304"/>
      <c r="C534" s="303"/>
      <c r="D534" s="300" t="s">
        <v>156</v>
      </c>
      <c r="E534" s="305" t="s">
        <v>19</v>
      </c>
      <c r="F534" s="306" t="s">
        <v>242</v>
      </c>
      <c r="G534" s="303"/>
      <c r="H534" s="307">
        <v>65.02</v>
      </c>
      <c r="I534" s="303"/>
      <c r="J534" s="303"/>
      <c r="K534" s="303"/>
      <c r="L534" s="118"/>
      <c r="M534" s="120"/>
      <c r="T534" s="121"/>
      <c r="AT534" s="119" t="s">
        <v>156</v>
      </c>
      <c r="AU534" s="119" t="s">
        <v>75</v>
      </c>
      <c r="AV534" s="13" t="s">
        <v>75</v>
      </c>
      <c r="AW534" s="13" t="s">
        <v>29</v>
      </c>
      <c r="AX534" s="13" t="s">
        <v>73</v>
      </c>
      <c r="AY534" s="119" t="s">
        <v>150</v>
      </c>
    </row>
    <row r="535" spans="1:65" s="1" customFormat="1" ht="16.5" customHeight="1">
      <c r="A535" s="225"/>
      <c r="B535" s="226"/>
      <c r="C535" s="291" t="s">
        <v>543</v>
      </c>
      <c r="D535" s="291" t="s">
        <v>152</v>
      </c>
      <c r="E535" s="292" t="s">
        <v>544</v>
      </c>
      <c r="F535" s="293" t="s">
        <v>545</v>
      </c>
      <c r="G535" s="294" t="s">
        <v>177</v>
      </c>
      <c r="H535" s="295">
        <v>65.02</v>
      </c>
      <c r="I535" s="296"/>
      <c r="J535" s="297">
        <f>ROUND(I535*H535,2)</f>
        <v>0</v>
      </c>
      <c r="K535" s="293" t="s">
        <v>19</v>
      </c>
      <c r="L535" s="37"/>
      <c r="M535" s="109" t="s">
        <v>19</v>
      </c>
      <c r="N535" s="110" t="s">
        <v>37</v>
      </c>
      <c r="O535" s="111">
        <v>0</v>
      </c>
      <c r="P535" s="111">
        <f>O535*H535</f>
        <v>0</v>
      </c>
      <c r="Q535" s="111">
        <v>0</v>
      </c>
      <c r="R535" s="111">
        <f>Q535*H535</f>
        <v>0</v>
      </c>
      <c r="S535" s="111">
        <v>0</v>
      </c>
      <c r="T535" s="112">
        <f>S535*H535</f>
        <v>0</v>
      </c>
      <c r="AR535" s="24" t="s">
        <v>161</v>
      </c>
      <c r="AT535" s="24" t="s">
        <v>152</v>
      </c>
      <c r="AU535" s="24" t="s">
        <v>75</v>
      </c>
      <c r="AY535" s="24" t="s">
        <v>150</v>
      </c>
      <c r="BE535" s="113">
        <f>IF(N535="základní",J535,0)</f>
        <v>0</v>
      </c>
      <c r="BF535" s="113">
        <f>IF(N535="snížená",J535,0)</f>
        <v>0</v>
      </c>
      <c r="BG535" s="113">
        <f>IF(N535="zákl. přenesená",J535,0)</f>
        <v>0</v>
      </c>
      <c r="BH535" s="113">
        <f>IF(N535="sníž. přenesená",J535,0)</f>
        <v>0</v>
      </c>
      <c r="BI535" s="113">
        <f>IF(N535="nulová",J535,0)</f>
        <v>0</v>
      </c>
      <c r="BJ535" s="24" t="s">
        <v>73</v>
      </c>
      <c r="BK535" s="113">
        <f>ROUND(I535*H535,2)</f>
        <v>0</v>
      </c>
      <c r="BL535" s="24" t="s">
        <v>161</v>
      </c>
      <c r="BM535" s="24" t="s">
        <v>546</v>
      </c>
    </row>
    <row r="536" spans="1:65" s="12" customFormat="1">
      <c r="A536" s="298"/>
      <c r="B536" s="299"/>
      <c r="C536" s="298"/>
      <c r="D536" s="300" t="s">
        <v>156</v>
      </c>
      <c r="E536" s="301" t="s">
        <v>19</v>
      </c>
      <c r="F536" s="302" t="s">
        <v>205</v>
      </c>
      <c r="G536" s="298"/>
      <c r="H536" s="301" t="s">
        <v>19</v>
      </c>
      <c r="I536" s="298"/>
      <c r="J536" s="298"/>
      <c r="K536" s="298"/>
      <c r="L536" s="114"/>
      <c r="M536" s="116"/>
      <c r="T536" s="117"/>
      <c r="AT536" s="115" t="s">
        <v>156</v>
      </c>
      <c r="AU536" s="115" t="s">
        <v>75</v>
      </c>
      <c r="AV536" s="12" t="s">
        <v>73</v>
      </c>
      <c r="AW536" s="12" t="s">
        <v>29</v>
      </c>
      <c r="AX536" s="12" t="s">
        <v>66</v>
      </c>
      <c r="AY536" s="115" t="s">
        <v>150</v>
      </c>
    </row>
    <row r="537" spans="1:65" s="12" customFormat="1">
      <c r="A537" s="298"/>
      <c r="B537" s="299"/>
      <c r="C537" s="298"/>
      <c r="D537" s="300" t="s">
        <v>156</v>
      </c>
      <c r="E537" s="301" t="s">
        <v>19</v>
      </c>
      <c r="F537" s="302" t="s">
        <v>542</v>
      </c>
      <c r="G537" s="298"/>
      <c r="H537" s="301" t="s">
        <v>19</v>
      </c>
      <c r="I537" s="298"/>
      <c r="J537" s="298"/>
      <c r="K537" s="298"/>
      <c r="L537" s="114"/>
      <c r="M537" s="116"/>
      <c r="T537" s="117"/>
      <c r="AT537" s="115" t="s">
        <v>156</v>
      </c>
      <c r="AU537" s="115" t="s">
        <v>75</v>
      </c>
      <c r="AV537" s="12" t="s">
        <v>73</v>
      </c>
      <c r="AW537" s="12" t="s">
        <v>29</v>
      </c>
      <c r="AX537" s="12" t="s">
        <v>66</v>
      </c>
      <c r="AY537" s="115" t="s">
        <v>150</v>
      </c>
    </row>
    <row r="538" spans="1:65" s="12" customFormat="1">
      <c r="A538" s="298"/>
      <c r="B538" s="299"/>
      <c r="C538" s="298"/>
      <c r="D538" s="300" t="s">
        <v>156</v>
      </c>
      <c r="E538" s="301" t="s">
        <v>19</v>
      </c>
      <c r="F538" s="302" t="s">
        <v>355</v>
      </c>
      <c r="G538" s="298"/>
      <c r="H538" s="301" t="s">
        <v>19</v>
      </c>
      <c r="I538" s="298"/>
      <c r="J538" s="298"/>
      <c r="K538" s="298"/>
      <c r="L538" s="114"/>
      <c r="M538" s="116"/>
      <c r="T538" s="117"/>
      <c r="AT538" s="115" t="s">
        <v>156</v>
      </c>
      <c r="AU538" s="115" t="s">
        <v>75</v>
      </c>
      <c r="AV538" s="12" t="s">
        <v>73</v>
      </c>
      <c r="AW538" s="12" t="s">
        <v>29</v>
      </c>
      <c r="AX538" s="12" t="s">
        <v>66</v>
      </c>
      <c r="AY538" s="115" t="s">
        <v>150</v>
      </c>
    </row>
    <row r="539" spans="1:65" s="12" customFormat="1">
      <c r="A539" s="298"/>
      <c r="B539" s="299"/>
      <c r="C539" s="298"/>
      <c r="D539" s="300" t="s">
        <v>156</v>
      </c>
      <c r="E539" s="301" t="s">
        <v>19</v>
      </c>
      <c r="F539" s="302" t="s">
        <v>356</v>
      </c>
      <c r="G539" s="298"/>
      <c r="H539" s="301" t="s">
        <v>19</v>
      </c>
      <c r="I539" s="298"/>
      <c r="J539" s="298"/>
      <c r="K539" s="298"/>
      <c r="L539" s="114"/>
      <c r="M539" s="116"/>
      <c r="T539" s="117"/>
      <c r="AT539" s="115" t="s">
        <v>156</v>
      </c>
      <c r="AU539" s="115" t="s">
        <v>75</v>
      </c>
      <c r="AV539" s="12" t="s">
        <v>73</v>
      </c>
      <c r="AW539" s="12" t="s">
        <v>29</v>
      </c>
      <c r="AX539" s="12" t="s">
        <v>66</v>
      </c>
      <c r="AY539" s="115" t="s">
        <v>150</v>
      </c>
    </row>
    <row r="540" spans="1:65" s="12" customFormat="1">
      <c r="A540" s="298"/>
      <c r="B540" s="299"/>
      <c r="C540" s="298"/>
      <c r="D540" s="300" t="s">
        <v>156</v>
      </c>
      <c r="E540" s="301" t="s">
        <v>19</v>
      </c>
      <c r="F540" s="302" t="s">
        <v>195</v>
      </c>
      <c r="G540" s="298"/>
      <c r="H540" s="301" t="s">
        <v>19</v>
      </c>
      <c r="I540" s="298"/>
      <c r="J540" s="298"/>
      <c r="K540" s="298"/>
      <c r="L540" s="114"/>
      <c r="M540" s="116"/>
      <c r="T540" s="117"/>
      <c r="AT540" s="115" t="s">
        <v>156</v>
      </c>
      <c r="AU540" s="115" t="s">
        <v>75</v>
      </c>
      <c r="AV540" s="12" t="s">
        <v>73</v>
      </c>
      <c r="AW540" s="12" t="s">
        <v>29</v>
      </c>
      <c r="AX540" s="12" t="s">
        <v>66</v>
      </c>
      <c r="AY540" s="115" t="s">
        <v>150</v>
      </c>
    </row>
    <row r="541" spans="1:65" s="12" customFormat="1">
      <c r="A541" s="298"/>
      <c r="B541" s="299"/>
      <c r="C541" s="298"/>
      <c r="D541" s="300" t="s">
        <v>156</v>
      </c>
      <c r="E541" s="301" t="s">
        <v>19</v>
      </c>
      <c r="F541" s="302" t="s">
        <v>196</v>
      </c>
      <c r="G541" s="298"/>
      <c r="H541" s="301" t="s">
        <v>19</v>
      </c>
      <c r="I541" s="298"/>
      <c r="J541" s="298"/>
      <c r="K541" s="298"/>
      <c r="L541" s="114"/>
      <c r="M541" s="116"/>
      <c r="T541" s="117"/>
      <c r="AT541" s="115" t="s">
        <v>156</v>
      </c>
      <c r="AU541" s="115" t="s">
        <v>75</v>
      </c>
      <c r="AV541" s="12" t="s">
        <v>73</v>
      </c>
      <c r="AW541" s="12" t="s">
        <v>29</v>
      </c>
      <c r="AX541" s="12" t="s">
        <v>66</v>
      </c>
      <c r="AY541" s="115" t="s">
        <v>150</v>
      </c>
    </row>
    <row r="542" spans="1:65" s="12" customFormat="1">
      <c r="A542" s="298"/>
      <c r="B542" s="299"/>
      <c r="C542" s="298"/>
      <c r="D542" s="300" t="s">
        <v>156</v>
      </c>
      <c r="E542" s="301" t="s">
        <v>19</v>
      </c>
      <c r="F542" s="302" t="s">
        <v>197</v>
      </c>
      <c r="G542" s="298"/>
      <c r="H542" s="301" t="s">
        <v>19</v>
      </c>
      <c r="I542" s="298"/>
      <c r="J542" s="298"/>
      <c r="K542" s="298"/>
      <c r="L542" s="114"/>
      <c r="M542" s="116"/>
      <c r="T542" s="117"/>
      <c r="AT542" s="115" t="s">
        <v>156</v>
      </c>
      <c r="AU542" s="115" t="s">
        <v>75</v>
      </c>
      <c r="AV542" s="12" t="s">
        <v>73</v>
      </c>
      <c r="AW542" s="12" t="s">
        <v>29</v>
      </c>
      <c r="AX542" s="12" t="s">
        <v>66</v>
      </c>
      <c r="AY542" s="115" t="s">
        <v>150</v>
      </c>
    </row>
    <row r="543" spans="1:65" s="12" customFormat="1">
      <c r="A543" s="298"/>
      <c r="B543" s="299"/>
      <c r="C543" s="298"/>
      <c r="D543" s="300" t="s">
        <v>156</v>
      </c>
      <c r="E543" s="301" t="s">
        <v>19</v>
      </c>
      <c r="F543" s="302" t="s">
        <v>313</v>
      </c>
      <c r="G543" s="298"/>
      <c r="H543" s="301" t="s">
        <v>19</v>
      </c>
      <c r="I543" s="298"/>
      <c r="J543" s="298"/>
      <c r="K543" s="298"/>
      <c r="L543" s="114"/>
      <c r="M543" s="116"/>
      <c r="T543" s="117"/>
      <c r="AT543" s="115" t="s">
        <v>156</v>
      </c>
      <c r="AU543" s="115" t="s">
        <v>75</v>
      </c>
      <c r="AV543" s="12" t="s">
        <v>73</v>
      </c>
      <c r="AW543" s="12" t="s">
        <v>29</v>
      </c>
      <c r="AX543" s="12" t="s">
        <v>66</v>
      </c>
      <c r="AY543" s="115" t="s">
        <v>150</v>
      </c>
    </row>
    <row r="544" spans="1:65" s="12" customFormat="1">
      <c r="A544" s="298"/>
      <c r="B544" s="299"/>
      <c r="C544" s="298"/>
      <c r="D544" s="300" t="s">
        <v>156</v>
      </c>
      <c r="E544" s="301" t="s">
        <v>19</v>
      </c>
      <c r="F544" s="302" t="s">
        <v>314</v>
      </c>
      <c r="G544" s="298"/>
      <c r="H544" s="301" t="s">
        <v>19</v>
      </c>
      <c r="I544" s="298"/>
      <c r="J544" s="298"/>
      <c r="K544" s="298"/>
      <c r="L544" s="114"/>
      <c r="M544" s="116"/>
      <c r="T544" s="117"/>
      <c r="AT544" s="115" t="s">
        <v>156</v>
      </c>
      <c r="AU544" s="115" t="s">
        <v>75</v>
      </c>
      <c r="AV544" s="12" t="s">
        <v>73</v>
      </c>
      <c r="AW544" s="12" t="s">
        <v>29</v>
      </c>
      <c r="AX544" s="12" t="s">
        <v>66</v>
      </c>
      <c r="AY544" s="115" t="s">
        <v>150</v>
      </c>
    </row>
    <row r="545" spans="1:65" s="13" customFormat="1">
      <c r="A545" s="303"/>
      <c r="B545" s="304"/>
      <c r="C545" s="303"/>
      <c r="D545" s="300" t="s">
        <v>156</v>
      </c>
      <c r="E545" s="305" t="s">
        <v>19</v>
      </c>
      <c r="F545" s="306" t="s">
        <v>242</v>
      </c>
      <c r="G545" s="303"/>
      <c r="H545" s="307">
        <v>65.02</v>
      </c>
      <c r="I545" s="303"/>
      <c r="J545" s="303"/>
      <c r="K545" s="303"/>
      <c r="L545" s="118"/>
      <c r="M545" s="120"/>
      <c r="T545" s="121"/>
      <c r="AT545" s="119" t="s">
        <v>156</v>
      </c>
      <c r="AU545" s="119" t="s">
        <v>75</v>
      </c>
      <c r="AV545" s="13" t="s">
        <v>75</v>
      </c>
      <c r="AW545" s="13" t="s">
        <v>29</v>
      </c>
      <c r="AX545" s="13" t="s">
        <v>73</v>
      </c>
      <c r="AY545" s="119" t="s">
        <v>150</v>
      </c>
    </row>
    <row r="546" spans="1:65" s="1" customFormat="1" ht="38.25" customHeight="1">
      <c r="A546" s="225"/>
      <c r="B546" s="226"/>
      <c r="C546" s="291" t="s">
        <v>547</v>
      </c>
      <c r="D546" s="291" t="s">
        <v>152</v>
      </c>
      <c r="E546" s="292" t="s">
        <v>548</v>
      </c>
      <c r="F546" s="293" t="s">
        <v>549</v>
      </c>
      <c r="G546" s="294" t="s">
        <v>287</v>
      </c>
      <c r="H546" s="295">
        <v>1762.0419999999999</v>
      </c>
      <c r="I546" s="296"/>
      <c r="J546" s="297">
        <f>ROUND(I546*H546,2)</f>
        <v>0</v>
      </c>
      <c r="K546" s="293"/>
      <c r="L546" s="37"/>
      <c r="M546" s="109" t="s">
        <v>19</v>
      </c>
      <c r="N546" s="110" t="s">
        <v>37</v>
      </c>
      <c r="O546" s="111">
        <v>0</v>
      </c>
      <c r="P546" s="111">
        <f>O546*H546</f>
        <v>0</v>
      </c>
      <c r="Q546" s="111">
        <v>0</v>
      </c>
      <c r="R546" s="111">
        <f>Q546*H546</f>
        <v>0</v>
      </c>
      <c r="S546" s="111">
        <v>0</v>
      </c>
      <c r="T546" s="112">
        <f>S546*H546</f>
        <v>0</v>
      </c>
      <c r="AR546" s="24" t="s">
        <v>161</v>
      </c>
      <c r="AT546" s="24" t="s">
        <v>152</v>
      </c>
      <c r="AU546" s="24" t="s">
        <v>75</v>
      </c>
      <c r="AY546" s="24" t="s">
        <v>150</v>
      </c>
      <c r="BE546" s="113">
        <f>IF(N546="základní",J546,0)</f>
        <v>0</v>
      </c>
      <c r="BF546" s="113">
        <f>IF(N546="snížená",J546,0)</f>
        <v>0</v>
      </c>
      <c r="BG546" s="113">
        <f>IF(N546="zákl. přenesená",J546,0)</f>
        <v>0</v>
      </c>
      <c r="BH546" s="113">
        <f>IF(N546="sníž. přenesená",J546,0)</f>
        <v>0</v>
      </c>
      <c r="BI546" s="113">
        <f>IF(N546="nulová",J546,0)</f>
        <v>0</v>
      </c>
      <c r="BJ546" s="24" t="s">
        <v>73</v>
      </c>
      <c r="BK546" s="113">
        <f>ROUND(I546*H546,2)</f>
        <v>0</v>
      </c>
      <c r="BL546" s="24" t="s">
        <v>161</v>
      </c>
      <c r="BM546" s="24" t="s">
        <v>550</v>
      </c>
    </row>
    <row r="547" spans="1:65" s="11" customFormat="1" ht="27.75" customHeight="1">
      <c r="A547" s="278"/>
      <c r="B547" s="279"/>
      <c r="C547" s="278"/>
      <c r="D547" s="280" t="s">
        <v>65</v>
      </c>
      <c r="E547" s="283" t="s">
        <v>551</v>
      </c>
      <c r="F547" s="283" t="s">
        <v>552</v>
      </c>
      <c r="G547" s="278"/>
      <c r="H547" s="278"/>
      <c r="I547" s="278"/>
      <c r="J547" s="284">
        <f>BK547</f>
        <v>0</v>
      </c>
      <c r="K547" s="278"/>
      <c r="L547" s="102"/>
      <c r="M547" s="104"/>
      <c r="P547" s="105">
        <f>SUM(P548:P548)</f>
        <v>0</v>
      </c>
      <c r="R547" s="105">
        <f>SUM(R548:R548)</f>
        <v>0</v>
      </c>
      <c r="T547" s="106">
        <f>SUM(T548:T548)</f>
        <v>0</v>
      </c>
      <c r="AR547" s="103" t="s">
        <v>75</v>
      </c>
      <c r="AT547" s="107" t="s">
        <v>65</v>
      </c>
      <c r="AU547" s="107" t="s">
        <v>73</v>
      </c>
      <c r="AY547" s="103" t="s">
        <v>150</v>
      </c>
      <c r="BK547" s="108">
        <f>SUM(BK548:BK548)</f>
        <v>0</v>
      </c>
    </row>
    <row r="548" spans="1:65" s="1" customFormat="1" ht="38.25" hidden="1" customHeight="1">
      <c r="A548" s="225"/>
      <c r="B548" s="226"/>
      <c r="C548" s="291" t="s">
        <v>553</v>
      </c>
      <c r="D548" s="291" t="s">
        <v>152</v>
      </c>
      <c r="E548" s="292" t="s">
        <v>554</v>
      </c>
      <c r="F548" s="293" t="s">
        <v>555</v>
      </c>
      <c r="G548" s="294" t="s">
        <v>287</v>
      </c>
      <c r="H548" s="295"/>
      <c r="I548" s="297"/>
      <c r="J548" s="297">
        <f>ROUND(I548*H548,2)</f>
        <v>0</v>
      </c>
      <c r="K548" s="293"/>
      <c r="L548" s="37"/>
      <c r="M548" s="109" t="s">
        <v>19</v>
      </c>
      <c r="N548" s="110" t="s">
        <v>37</v>
      </c>
      <c r="O548" s="111">
        <v>0</v>
      </c>
      <c r="P548" s="111">
        <f>O548*H548</f>
        <v>0</v>
      </c>
      <c r="Q548" s="111">
        <v>0</v>
      </c>
      <c r="R548" s="111">
        <f>Q548*H548</f>
        <v>0</v>
      </c>
      <c r="S548" s="111">
        <v>0</v>
      </c>
      <c r="T548" s="112">
        <f>S548*H548</f>
        <v>0</v>
      </c>
      <c r="AR548" s="24" t="s">
        <v>161</v>
      </c>
      <c r="AT548" s="24" t="s">
        <v>152</v>
      </c>
      <c r="AU548" s="24" t="s">
        <v>75</v>
      </c>
      <c r="AY548" s="24" t="s">
        <v>150</v>
      </c>
      <c r="BE548" s="113">
        <f>IF(N548="základní",J548,0)</f>
        <v>0</v>
      </c>
      <c r="BF548" s="113">
        <f>IF(N548="snížená",J548,0)</f>
        <v>0</v>
      </c>
      <c r="BG548" s="113">
        <f>IF(N548="zákl. přenesená",J548,0)</f>
        <v>0</v>
      </c>
      <c r="BH548" s="113">
        <f>IF(N548="sníž. přenesená",J548,0)</f>
        <v>0</v>
      </c>
      <c r="BI548" s="113">
        <f>IF(N548="nulová",J548,0)</f>
        <v>0</v>
      </c>
      <c r="BJ548" s="24" t="s">
        <v>73</v>
      </c>
      <c r="BK548" s="113">
        <f>ROUND(I548*H548,2)</f>
        <v>0</v>
      </c>
      <c r="BL548" s="24" t="s">
        <v>161</v>
      </c>
      <c r="BM548" s="24" t="s">
        <v>556</v>
      </c>
    </row>
    <row r="549" spans="1:65" s="11" customFormat="1" ht="28.5" customHeight="1">
      <c r="A549" s="278"/>
      <c r="B549" s="279"/>
      <c r="C549" s="278"/>
      <c r="D549" s="280" t="s">
        <v>65</v>
      </c>
      <c r="E549" s="283" t="s">
        <v>557</v>
      </c>
      <c r="F549" s="283" t="s">
        <v>558</v>
      </c>
      <c r="G549" s="278"/>
      <c r="H549" s="278"/>
      <c r="I549" s="278"/>
      <c r="J549" s="284">
        <f>BK549</f>
        <v>0</v>
      </c>
      <c r="K549" s="278"/>
      <c r="L549" s="102"/>
      <c r="M549" s="104"/>
      <c r="P549" s="105">
        <f>SUM(P550:P550)</f>
        <v>0</v>
      </c>
      <c r="R549" s="105">
        <f>SUM(R550:R550)</f>
        <v>0</v>
      </c>
      <c r="T549" s="106">
        <f>SUM(T550:T550)</f>
        <v>0</v>
      </c>
      <c r="AR549" s="103" t="s">
        <v>75</v>
      </c>
      <c r="AT549" s="107" t="s">
        <v>65</v>
      </c>
      <c r="AU549" s="107" t="s">
        <v>73</v>
      </c>
      <c r="AY549" s="103" t="s">
        <v>150</v>
      </c>
      <c r="BK549" s="108">
        <f>SUM(BK550:BK550)</f>
        <v>0</v>
      </c>
    </row>
    <row r="550" spans="1:65" s="1" customFormat="1" ht="38.25" hidden="1" customHeight="1">
      <c r="A550" s="225"/>
      <c r="B550" s="226"/>
      <c r="C550" s="291" t="s">
        <v>559</v>
      </c>
      <c r="D550" s="291" t="s">
        <v>152</v>
      </c>
      <c r="E550" s="292" t="s">
        <v>560</v>
      </c>
      <c r="F550" s="293" t="s">
        <v>561</v>
      </c>
      <c r="G550" s="294" t="s">
        <v>287</v>
      </c>
      <c r="H550" s="295"/>
      <c r="I550" s="297"/>
      <c r="J550" s="297">
        <f>ROUND(I550*H550,2)</f>
        <v>0</v>
      </c>
      <c r="K550" s="293" t="s">
        <v>154</v>
      </c>
      <c r="L550" s="37"/>
      <c r="M550" s="109" t="s">
        <v>19</v>
      </c>
      <c r="N550" s="110" t="s">
        <v>37</v>
      </c>
      <c r="O550" s="111">
        <v>0</v>
      </c>
      <c r="P550" s="111">
        <f>O550*H550</f>
        <v>0</v>
      </c>
      <c r="Q550" s="111">
        <v>0</v>
      </c>
      <c r="R550" s="111">
        <f>Q550*H550</f>
        <v>0</v>
      </c>
      <c r="S550" s="111">
        <v>0</v>
      </c>
      <c r="T550" s="112">
        <f>S550*H550</f>
        <v>0</v>
      </c>
      <c r="AR550" s="24" t="s">
        <v>161</v>
      </c>
      <c r="AT550" s="24" t="s">
        <v>152</v>
      </c>
      <c r="AU550" s="24" t="s">
        <v>75</v>
      </c>
      <c r="AY550" s="24" t="s">
        <v>150</v>
      </c>
      <c r="BE550" s="113">
        <f>IF(N550="základní",J550,0)</f>
        <v>0</v>
      </c>
      <c r="BF550" s="113">
        <f>IF(N550="snížená",J550,0)</f>
        <v>0</v>
      </c>
      <c r="BG550" s="113">
        <f>IF(N550="zákl. přenesená",J550,0)</f>
        <v>0</v>
      </c>
      <c r="BH550" s="113">
        <f>IF(N550="sníž. přenesená",J550,0)</f>
        <v>0</v>
      </c>
      <c r="BI550" s="113">
        <f>IF(N550="nulová",J550,0)</f>
        <v>0</v>
      </c>
      <c r="BJ550" s="24" t="s">
        <v>73</v>
      </c>
      <c r="BK550" s="113">
        <f>ROUND(I550*H550,2)</f>
        <v>0</v>
      </c>
      <c r="BL550" s="24" t="s">
        <v>161</v>
      </c>
      <c r="BM550" s="24" t="s">
        <v>562</v>
      </c>
    </row>
    <row r="551" spans="1:65" s="11" customFormat="1" ht="29.85" customHeight="1">
      <c r="A551" s="278"/>
      <c r="B551" s="279"/>
      <c r="C551" s="278"/>
      <c r="D551" s="280" t="s">
        <v>65</v>
      </c>
      <c r="E551" s="283" t="s">
        <v>563</v>
      </c>
      <c r="F551" s="283" t="s">
        <v>564</v>
      </c>
      <c r="G551" s="278"/>
      <c r="H551" s="278"/>
      <c r="I551" s="278"/>
      <c r="J551" s="284">
        <f>BK551</f>
        <v>0</v>
      </c>
      <c r="K551" s="278"/>
      <c r="L551" s="102"/>
      <c r="M551" s="104"/>
      <c r="P551" s="105">
        <f>SUM(P552:P552)</f>
        <v>0</v>
      </c>
      <c r="R551" s="105">
        <f>SUM(R552:R552)</f>
        <v>0</v>
      </c>
      <c r="T551" s="106">
        <f>SUM(T552:T552)</f>
        <v>0</v>
      </c>
      <c r="AR551" s="103" t="s">
        <v>75</v>
      </c>
      <c r="AT551" s="107" t="s">
        <v>65</v>
      </c>
      <c r="AU551" s="107" t="s">
        <v>73</v>
      </c>
      <c r="AY551" s="103" t="s">
        <v>150</v>
      </c>
      <c r="BK551" s="108">
        <f>SUM(BK552:BK552)</f>
        <v>0</v>
      </c>
    </row>
    <row r="552" spans="1:65" s="209" customFormat="1">
      <c r="A552" s="285"/>
      <c r="B552" s="286"/>
      <c r="C552" s="285"/>
      <c r="D552" s="287" t="s">
        <v>156</v>
      </c>
      <c r="E552" s="288" t="s">
        <v>19</v>
      </c>
      <c r="F552" s="289" t="s">
        <v>73</v>
      </c>
      <c r="G552" s="285"/>
      <c r="H552" s="290">
        <v>1</v>
      </c>
      <c r="I552" s="285"/>
      <c r="J552" s="285"/>
      <c r="K552" s="285"/>
      <c r="L552" s="210"/>
      <c r="M552" s="214"/>
      <c r="N552" s="215"/>
      <c r="O552" s="215"/>
      <c r="P552" s="215"/>
      <c r="Q552" s="215"/>
      <c r="R552" s="215"/>
      <c r="S552" s="215"/>
      <c r="T552" s="216"/>
      <c r="AT552" s="211" t="s">
        <v>156</v>
      </c>
      <c r="AU552" s="211" t="s">
        <v>75</v>
      </c>
      <c r="AV552" s="209" t="s">
        <v>75</v>
      </c>
      <c r="AW552" s="209" t="s">
        <v>29</v>
      </c>
      <c r="AX552" s="209" t="s">
        <v>73</v>
      </c>
      <c r="AY552" s="211" t="s">
        <v>150</v>
      </c>
    </row>
    <row r="553" spans="1:65" s="1" customFormat="1" ht="6.95" customHeight="1">
      <c r="A553" s="225"/>
      <c r="B553" s="249"/>
      <c r="C553" s="250"/>
      <c r="D553" s="250"/>
      <c r="E553" s="250"/>
      <c r="F553" s="250"/>
      <c r="G553" s="250"/>
      <c r="H553" s="250"/>
      <c r="I553" s="250"/>
      <c r="J553" s="250"/>
      <c r="K553" s="250"/>
      <c r="L553" s="37"/>
    </row>
  </sheetData>
  <sheetProtection sheet="1" objects="1" scenarios="1"/>
  <autoFilter ref="C113:K552" xr:uid="{00000000-0009-0000-0000-000001000000}"/>
  <mergeCells count="13">
    <mergeCell ref="E26:H26"/>
    <mergeCell ref="G1:H1"/>
    <mergeCell ref="L2:V2"/>
    <mergeCell ref="E7:H7"/>
    <mergeCell ref="E9:H9"/>
    <mergeCell ref="E11:H11"/>
    <mergeCell ref="E106:H106"/>
    <mergeCell ref="E47:H47"/>
    <mergeCell ref="E49:H49"/>
    <mergeCell ref="E51:H51"/>
    <mergeCell ref="J55:J56"/>
    <mergeCell ref="E102:H102"/>
    <mergeCell ref="E104:H104"/>
  </mergeCells>
  <hyperlinks>
    <hyperlink ref="F1:G1" location="C2" display="1) Krycí list soupisu" xr:uid="{4F2DD58F-FD8E-446C-B8E9-B6827C38CD7E}"/>
    <hyperlink ref="G1:H1" location="C58" display="2) Rekapitulace" xr:uid="{684A6BAD-4FF2-4E11-BD0A-A94A23615393}"/>
    <hyperlink ref="J1" location="C113" display="3) Soupis prací" xr:uid="{8A22A74E-D068-4556-8511-D7A4B47FCAB1}"/>
    <hyperlink ref="L1:V1" location="'Rekapitulace stavby'!C2" display="Rekapitulace stavby" xr:uid="{1FA65341-1B2E-4FC7-B682-D781D0656D4C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133" customWidth="1"/>
    <col min="2" max="2" width="1.6640625" style="133" customWidth="1"/>
    <col min="3" max="4" width="5" style="133" customWidth="1"/>
    <col min="5" max="5" width="11.6640625" style="133" customWidth="1"/>
    <col min="6" max="6" width="9.1640625" style="133" customWidth="1"/>
    <col min="7" max="7" width="5" style="133" customWidth="1"/>
    <col min="8" max="8" width="77.83203125" style="133" customWidth="1"/>
    <col min="9" max="10" width="20" style="133" customWidth="1"/>
    <col min="11" max="11" width="1.6640625" style="133" customWidth="1"/>
  </cols>
  <sheetData>
    <row r="1" spans="2:11" ht="37.5" customHeight="1"/>
    <row r="2" spans="2:11" ht="7.5" customHeight="1">
      <c r="B2" s="134"/>
      <c r="C2" s="135"/>
      <c r="D2" s="135"/>
      <c r="E2" s="135"/>
      <c r="F2" s="135"/>
      <c r="G2" s="135"/>
      <c r="H2" s="135"/>
      <c r="I2" s="135"/>
      <c r="J2" s="135"/>
      <c r="K2" s="136"/>
    </row>
    <row r="3" spans="2:11" s="16" customFormat="1" ht="45" customHeight="1">
      <c r="B3" s="137"/>
      <c r="C3" s="368" t="s">
        <v>565</v>
      </c>
      <c r="D3" s="368"/>
      <c r="E3" s="368"/>
      <c r="F3" s="368"/>
      <c r="G3" s="368"/>
      <c r="H3" s="368"/>
      <c r="I3" s="368"/>
      <c r="J3" s="368"/>
      <c r="K3" s="138"/>
    </row>
    <row r="4" spans="2:11" ht="25.5" customHeight="1">
      <c r="B4" s="139"/>
      <c r="C4" s="369" t="s">
        <v>566</v>
      </c>
      <c r="D4" s="369"/>
      <c r="E4" s="369"/>
      <c r="F4" s="369"/>
      <c r="G4" s="369"/>
      <c r="H4" s="369"/>
      <c r="I4" s="369"/>
      <c r="J4" s="369"/>
      <c r="K4" s="140"/>
    </row>
    <row r="5" spans="2:11" ht="5.25" customHeight="1">
      <c r="B5" s="139"/>
      <c r="C5" s="141"/>
      <c r="D5" s="141"/>
      <c r="E5" s="141"/>
      <c r="F5" s="141"/>
      <c r="G5" s="141"/>
      <c r="H5" s="141"/>
      <c r="I5" s="141"/>
      <c r="J5" s="141"/>
      <c r="K5" s="140"/>
    </row>
    <row r="6" spans="2:11" ht="15" customHeight="1">
      <c r="B6" s="139"/>
      <c r="C6" s="367" t="s">
        <v>567</v>
      </c>
      <c r="D6" s="367"/>
      <c r="E6" s="367"/>
      <c r="F6" s="367"/>
      <c r="G6" s="367"/>
      <c r="H6" s="367"/>
      <c r="I6" s="367"/>
      <c r="J6" s="367"/>
      <c r="K6" s="140"/>
    </row>
    <row r="7" spans="2:11" ht="15" customHeight="1">
      <c r="B7" s="143"/>
      <c r="C7" s="367" t="s">
        <v>568</v>
      </c>
      <c r="D7" s="367"/>
      <c r="E7" s="367"/>
      <c r="F7" s="367"/>
      <c r="G7" s="367"/>
      <c r="H7" s="367"/>
      <c r="I7" s="367"/>
      <c r="J7" s="367"/>
      <c r="K7" s="140"/>
    </row>
    <row r="8" spans="2:11" ht="12.75" customHeight="1">
      <c r="B8" s="143"/>
      <c r="C8" s="142"/>
      <c r="D8" s="142"/>
      <c r="E8" s="142"/>
      <c r="F8" s="142"/>
      <c r="G8" s="142"/>
      <c r="H8" s="142"/>
      <c r="I8" s="142"/>
      <c r="J8" s="142"/>
      <c r="K8" s="140"/>
    </row>
    <row r="9" spans="2:11" ht="15" customHeight="1">
      <c r="B9" s="143"/>
      <c r="C9" s="367" t="s">
        <v>569</v>
      </c>
      <c r="D9" s="367"/>
      <c r="E9" s="367"/>
      <c r="F9" s="367"/>
      <c r="G9" s="367"/>
      <c r="H9" s="367"/>
      <c r="I9" s="367"/>
      <c r="J9" s="367"/>
      <c r="K9" s="140"/>
    </row>
    <row r="10" spans="2:11" ht="15" customHeight="1">
      <c r="B10" s="143"/>
      <c r="C10" s="142"/>
      <c r="D10" s="367" t="s">
        <v>570</v>
      </c>
      <c r="E10" s="367"/>
      <c r="F10" s="367"/>
      <c r="G10" s="367"/>
      <c r="H10" s="367"/>
      <c r="I10" s="367"/>
      <c r="J10" s="367"/>
      <c r="K10" s="140"/>
    </row>
    <row r="11" spans="2:11" ht="15" customHeight="1">
      <c r="B11" s="143"/>
      <c r="C11" s="144"/>
      <c r="D11" s="367" t="s">
        <v>571</v>
      </c>
      <c r="E11" s="367"/>
      <c r="F11" s="367"/>
      <c r="G11" s="367"/>
      <c r="H11" s="367"/>
      <c r="I11" s="367"/>
      <c r="J11" s="367"/>
      <c r="K11" s="140"/>
    </row>
    <row r="12" spans="2:11" ht="12.75" customHeight="1">
      <c r="B12" s="143"/>
      <c r="C12" s="144"/>
      <c r="D12" s="144"/>
      <c r="E12" s="144"/>
      <c r="F12" s="144"/>
      <c r="G12" s="144"/>
      <c r="H12" s="144"/>
      <c r="I12" s="144"/>
      <c r="J12" s="144"/>
      <c r="K12" s="140"/>
    </row>
    <row r="13" spans="2:11" ht="15" customHeight="1">
      <c r="B13" s="143"/>
      <c r="C13" s="144"/>
      <c r="D13" s="367" t="s">
        <v>572</v>
      </c>
      <c r="E13" s="367"/>
      <c r="F13" s="367"/>
      <c r="G13" s="367"/>
      <c r="H13" s="367"/>
      <c r="I13" s="367"/>
      <c r="J13" s="367"/>
      <c r="K13" s="140"/>
    </row>
    <row r="14" spans="2:11" ht="15" customHeight="1">
      <c r="B14" s="143"/>
      <c r="C14" s="144"/>
      <c r="D14" s="367" t="s">
        <v>573</v>
      </c>
      <c r="E14" s="367"/>
      <c r="F14" s="367"/>
      <c r="G14" s="367"/>
      <c r="H14" s="367"/>
      <c r="I14" s="367"/>
      <c r="J14" s="367"/>
      <c r="K14" s="140"/>
    </row>
    <row r="15" spans="2:11" ht="15" customHeight="1">
      <c r="B15" s="143"/>
      <c r="C15" s="144"/>
      <c r="D15" s="367" t="s">
        <v>574</v>
      </c>
      <c r="E15" s="367"/>
      <c r="F15" s="367"/>
      <c r="G15" s="367"/>
      <c r="H15" s="367"/>
      <c r="I15" s="367"/>
      <c r="J15" s="367"/>
      <c r="K15" s="140"/>
    </row>
    <row r="16" spans="2:11" ht="15" customHeight="1">
      <c r="B16" s="143"/>
      <c r="C16" s="144"/>
      <c r="D16" s="144"/>
      <c r="E16" s="145" t="s">
        <v>72</v>
      </c>
      <c r="F16" s="367" t="s">
        <v>575</v>
      </c>
      <c r="G16" s="367"/>
      <c r="H16" s="367"/>
      <c r="I16" s="367"/>
      <c r="J16" s="367"/>
      <c r="K16" s="140"/>
    </row>
    <row r="17" spans="2:11" ht="15" customHeight="1">
      <c r="B17" s="143"/>
      <c r="C17" s="144"/>
      <c r="D17" s="144"/>
      <c r="E17" s="145" t="s">
        <v>576</v>
      </c>
      <c r="F17" s="367" t="s">
        <v>577</v>
      </c>
      <c r="G17" s="367"/>
      <c r="H17" s="367"/>
      <c r="I17" s="367"/>
      <c r="J17" s="367"/>
      <c r="K17" s="140"/>
    </row>
    <row r="18" spans="2:11" ht="15" customHeight="1">
      <c r="B18" s="143"/>
      <c r="C18" s="144"/>
      <c r="D18" s="144"/>
      <c r="E18" s="145" t="s">
        <v>578</v>
      </c>
      <c r="F18" s="367" t="s">
        <v>579</v>
      </c>
      <c r="G18" s="367"/>
      <c r="H18" s="367"/>
      <c r="I18" s="367"/>
      <c r="J18" s="367"/>
      <c r="K18" s="140"/>
    </row>
    <row r="19" spans="2:11" ht="15" customHeight="1">
      <c r="B19" s="143"/>
      <c r="C19" s="144"/>
      <c r="D19" s="144"/>
      <c r="E19" s="145" t="s">
        <v>85</v>
      </c>
      <c r="F19" s="367" t="s">
        <v>580</v>
      </c>
      <c r="G19" s="367"/>
      <c r="H19" s="367"/>
      <c r="I19" s="367"/>
      <c r="J19" s="367"/>
      <c r="K19" s="140"/>
    </row>
    <row r="20" spans="2:11" ht="15" customHeight="1">
      <c r="B20" s="143"/>
      <c r="C20" s="144"/>
      <c r="D20" s="144"/>
      <c r="E20" s="145" t="s">
        <v>581</v>
      </c>
      <c r="F20" s="367" t="s">
        <v>582</v>
      </c>
      <c r="G20" s="367"/>
      <c r="H20" s="367"/>
      <c r="I20" s="367"/>
      <c r="J20" s="367"/>
      <c r="K20" s="140"/>
    </row>
    <row r="21" spans="2:11" ht="15" customHeight="1">
      <c r="B21" s="143"/>
      <c r="C21" s="144"/>
      <c r="D21" s="144"/>
      <c r="E21" s="145" t="s">
        <v>77</v>
      </c>
      <c r="F21" s="367" t="s">
        <v>583</v>
      </c>
      <c r="G21" s="367"/>
      <c r="H21" s="367"/>
      <c r="I21" s="367"/>
      <c r="J21" s="367"/>
      <c r="K21" s="140"/>
    </row>
    <row r="22" spans="2:11" ht="12.75" customHeight="1">
      <c r="B22" s="143"/>
      <c r="C22" s="144"/>
      <c r="D22" s="144"/>
      <c r="E22" s="144"/>
      <c r="F22" s="144"/>
      <c r="G22" s="144"/>
      <c r="H22" s="144"/>
      <c r="I22" s="144"/>
      <c r="J22" s="144"/>
      <c r="K22" s="140"/>
    </row>
    <row r="23" spans="2:11" ht="15" customHeight="1">
      <c r="B23" s="143"/>
      <c r="C23" s="367" t="s">
        <v>584</v>
      </c>
      <c r="D23" s="367"/>
      <c r="E23" s="367"/>
      <c r="F23" s="367"/>
      <c r="G23" s="367"/>
      <c r="H23" s="367"/>
      <c r="I23" s="367"/>
      <c r="J23" s="367"/>
      <c r="K23" s="140"/>
    </row>
    <row r="24" spans="2:11" ht="15" customHeight="1">
      <c r="B24" s="143"/>
      <c r="C24" s="367" t="s">
        <v>585</v>
      </c>
      <c r="D24" s="367"/>
      <c r="E24" s="367"/>
      <c r="F24" s="367"/>
      <c r="G24" s="367"/>
      <c r="H24" s="367"/>
      <c r="I24" s="367"/>
      <c r="J24" s="367"/>
      <c r="K24" s="140"/>
    </row>
    <row r="25" spans="2:11" ht="15" customHeight="1">
      <c r="B25" s="143"/>
      <c r="C25" s="142"/>
      <c r="D25" s="367" t="s">
        <v>586</v>
      </c>
      <c r="E25" s="367"/>
      <c r="F25" s="367"/>
      <c r="G25" s="367"/>
      <c r="H25" s="367"/>
      <c r="I25" s="367"/>
      <c r="J25" s="367"/>
      <c r="K25" s="140"/>
    </row>
    <row r="26" spans="2:11" ht="15" customHeight="1">
      <c r="B26" s="143"/>
      <c r="C26" s="144"/>
      <c r="D26" s="367" t="s">
        <v>587</v>
      </c>
      <c r="E26" s="367"/>
      <c r="F26" s="367"/>
      <c r="G26" s="367"/>
      <c r="H26" s="367"/>
      <c r="I26" s="367"/>
      <c r="J26" s="367"/>
      <c r="K26" s="140"/>
    </row>
    <row r="27" spans="2:11" ht="12.75" customHeight="1">
      <c r="B27" s="143"/>
      <c r="C27" s="144"/>
      <c r="D27" s="144"/>
      <c r="E27" s="144"/>
      <c r="F27" s="144"/>
      <c r="G27" s="144"/>
      <c r="H27" s="144"/>
      <c r="I27" s="144"/>
      <c r="J27" s="144"/>
      <c r="K27" s="140"/>
    </row>
    <row r="28" spans="2:11" ht="15" customHeight="1">
      <c r="B28" s="143"/>
      <c r="C28" s="144"/>
      <c r="D28" s="367" t="s">
        <v>588</v>
      </c>
      <c r="E28" s="367"/>
      <c r="F28" s="367"/>
      <c r="G28" s="367"/>
      <c r="H28" s="367"/>
      <c r="I28" s="367"/>
      <c r="J28" s="367"/>
      <c r="K28" s="140"/>
    </row>
    <row r="29" spans="2:11" ht="15" customHeight="1">
      <c r="B29" s="143"/>
      <c r="C29" s="144"/>
      <c r="D29" s="367" t="s">
        <v>589</v>
      </c>
      <c r="E29" s="367"/>
      <c r="F29" s="367"/>
      <c r="G29" s="367"/>
      <c r="H29" s="367"/>
      <c r="I29" s="367"/>
      <c r="J29" s="367"/>
      <c r="K29" s="140"/>
    </row>
    <row r="30" spans="2:11" ht="12.75" customHeight="1">
      <c r="B30" s="143"/>
      <c r="C30" s="144"/>
      <c r="D30" s="144"/>
      <c r="E30" s="144"/>
      <c r="F30" s="144"/>
      <c r="G30" s="144"/>
      <c r="H30" s="144"/>
      <c r="I30" s="144"/>
      <c r="J30" s="144"/>
      <c r="K30" s="140"/>
    </row>
    <row r="31" spans="2:11" ht="15" customHeight="1">
      <c r="B31" s="143"/>
      <c r="C31" s="144"/>
      <c r="D31" s="367" t="s">
        <v>590</v>
      </c>
      <c r="E31" s="367"/>
      <c r="F31" s="367"/>
      <c r="G31" s="367"/>
      <c r="H31" s="367"/>
      <c r="I31" s="367"/>
      <c r="J31" s="367"/>
      <c r="K31" s="140"/>
    </row>
    <row r="32" spans="2:11" ht="15" customHeight="1">
      <c r="B32" s="143"/>
      <c r="C32" s="144"/>
      <c r="D32" s="367" t="s">
        <v>591</v>
      </c>
      <c r="E32" s="367"/>
      <c r="F32" s="367"/>
      <c r="G32" s="367"/>
      <c r="H32" s="367"/>
      <c r="I32" s="367"/>
      <c r="J32" s="367"/>
      <c r="K32" s="140"/>
    </row>
    <row r="33" spans="2:11" ht="15" customHeight="1">
      <c r="B33" s="143"/>
      <c r="C33" s="144"/>
      <c r="D33" s="367" t="s">
        <v>592</v>
      </c>
      <c r="E33" s="367"/>
      <c r="F33" s="367"/>
      <c r="G33" s="367"/>
      <c r="H33" s="367"/>
      <c r="I33" s="367"/>
      <c r="J33" s="367"/>
      <c r="K33" s="140"/>
    </row>
    <row r="34" spans="2:11" ht="15" customHeight="1">
      <c r="B34" s="143"/>
      <c r="C34" s="144"/>
      <c r="D34" s="142"/>
      <c r="E34" s="146" t="s">
        <v>135</v>
      </c>
      <c r="F34" s="142"/>
      <c r="G34" s="367" t="s">
        <v>593</v>
      </c>
      <c r="H34" s="367"/>
      <c r="I34" s="367"/>
      <c r="J34" s="367"/>
      <c r="K34" s="140"/>
    </row>
    <row r="35" spans="2:11" ht="30.75" customHeight="1">
      <c r="B35" s="143"/>
      <c r="C35" s="144"/>
      <c r="D35" s="142"/>
      <c r="E35" s="146" t="s">
        <v>594</v>
      </c>
      <c r="F35" s="142"/>
      <c r="G35" s="367" t="s">
        <v>595</v>
      </c>
      <c r="H35" s="367"/>
      <c r="I35" s="367"/>
      <c r="J35" s="367"/>
      <c r="K35" s="140"/>
    </row>
    <row r="36" spans="2:11" ht="15" customHeight="1">
      <c r="B36" s="143"/>
      <c r="C36" s="144"/>
      <c r="D36" s="142"/>
      <c r="E36" s="146" t="s">
        <v>47</v>
      </c>
      <c r="F36" s="142"/>
      <c r="G36" s="367" t="s">
        <v>596</v>
      </c>
      <c r="H36" s="367"/>
      <c r="I36" s="367"/>
      <c r="J36" s="367"/>
      <c r="K36" s="140"/>
    </row>
    <row r="37" spans="2:11" ht="15" customHeight="1">
      <c r="B37" s="143"/>
      <c r="C37" s="144"/>
      <c r="D37" s="142"/>
      <c r="E37" s="146" t="s">
        <v>136</v>
      </c>
      <c r="F37" s="142"/>
      <c r="G37" s="367" t="s">
        <v>597</v>
      </c>
      <c r="H37" s="367"/>
      <c r="I37" s="367"/>
      <c r="J37" s="367"/>
      <c r="K37" s="140"/>
    </row>
    <row r="38" spans="2:11" ht="15" customHeight="1">
      <c r="B38" s="143"/>
      <c r="C38" s="144"/>
      <c r="D38" s="142"/>
      <c r="E38" s="146" t="s">
        <v>137</v>
      </c>
      <c r="F38" s="142"/>
      <c r="G38" s="367" t="s">
        <v>598</v>
      </c>
      <c r="H38" s="367"/>
      <c r="I38" s="367"/>
      <c r="J38" s="367"/>
      <c r="K38" s="140"/>
    </row>
    <row r="39" spans="2:11" ht="15" customHeight="1">
      <c r="B39" s="143"/>
      <c r="C39" s="144"/>
      <c r="D39" s="142"/>
      <c r="E39" s="146" t="s">
        <v>138</v>
      </c>
      <c r="F39" s="142"/>
      <c r="G39" s="367" t="s">
        <v>599</v>
      </c>
      <c r="H39" s="367"/>
      <c r="I39" s="367"/>
      <c r="J39" s="367"/>
      <c r="K39" s="140"/>
    </row>
    <row r="40" spans="2:11" ht="15" customHeight="1">
      <c r="B40" s="143"/>
      <c r="C40" s="144"/>
      <c r="D40" s="142"/>
      <c r="E40" s="146" t="s">
        <v>600</v>
      </c>
      <c r="F40" s="142"/>
      <c r="G40" s="367" t="s">
        <v>601</v>
      </c>
      <c r="H40" s="367"/>
      <c r="I40" s="367"/>
      <c r="J40" s="367"/>
      <c r="K40" s="140"/>
    </row>
    <row r="41" spans="2:11" ht="15" customHeight="1">
      <c r="B41" s="143"/>
      <c r="C41" s="144"/>
      <c r="D41" s="142"/>
      <c r="E41" s="146"/>
      <c r="F41" s="142"/>
      <c r="G41" s="367" t="s">
        <v>602</v>
      </c>
      <c r="H41" s="367"/>
      <c r="I41" s="367"/>
      <c r="J41" s="367"/>
      <c r="K41" s="140"/>
    </row>
    <row r="42" spans="2:11" ht="15" customHeight="1">
      <c r="B42" s="143"/>
      <c r="C42" s="144"/>
      <c r="D42" s="142"/>
      <c r="E42" s="146" t="s">
        <v>603</v>
      </c>
      <c r="F42" s="142"/>
      <c r="G42" s="367" t="s">
        <v>604</v>
      </c>
      <c r="H42" s="367"/>
      <c r="I42" s="367"/>
      <c r="J42" s="367"/>
      <c r="K42" s="140"/>
    </row>
    <row r="43" spans="2:11" ht="15" customHeight="1">
      <c r="B43" s="143"/>
      <c r="C43" s="144"/>
      <c r="D43" s="142"/>
      <c r="E43" s="146" t="s">
        <v>140</v>
      </c>
      <c r="F43" s="142"/>
      <c r="G43" s="367" t="s">
        <v>605</v>
      </c>
      <c r="H43" s="367"/>
      <c r="I43" s="367"/>
      <c r="J43" s="367"/>
      <c r="K43" s="140"/>
    </row>
    <row r="44" spans="2:11" ht="12.75" customHeight="1">
      <c r="B44" s="143"/>
      <c r="C44" s="144"/>
      <c r="D44" s="142"/>
      <c r="E44" s="142"/>
      <c r="F44" s="142"/>
      <c r="G44" s="142"/>
      <c r="H44" s="142"/>
      <c r="I44" s="142"/>
      <c r="J44" s="142"/>
      <c r="K44" s="140"/>
    </row>
    <row r="45" spans="2:11" ht="15" customHeight="1">
      <c r="B45" s="143"/>
      <c r="C45" s="144"/>
      <c r="D45" s="367" t="s">
        <v>606</v>
      </c>
      <c r="E45" s="367"/>
      <c r="F45" s="367"/>
      <c r="G45" s="367"/>
      <c r="H45" s="367"/>
      <c r="I45" s="367"/>
      <c r="J45" s="367"/>
      <c r="K45" s="140"/>
    </row>
    <row r="46" spans="2:11" ht="15" customHeight="1">
      <c r="B46" s="143"/>
      <c r="C46" s="144"/>
      <c r="D46" s="144"/>
      <c r="E46" s="367" t="s">
        <v>607</v>
      </c>
      <c r="F46" s="367"/>
      <c r="G46" s="367"/>
      <c r="H46" s="367"/>
      <c r="I46" s="367"/>
      <c r="J46" s="367"/>
      <c r="K46" s="140"/>
    </row>
    <row r="47" spans="2:11" ht="15" customHeight="1">
      <c r="B47" s="143"/>
      <c r="C47" s="144"/>
      <c r="D47" s="144"/>
      <c r="E47" s="367" t="s">
        <v>608</v>
      </c>
      <c r="F47" s="367"/>
      <c r="G47" s="367"/>
      <c r="H47" s="367"/>
      <c r="I47" s="367"/>
      <c r="J47" s="367"/>
      <c r="K47" s="140"/>
    </row>
    <row r="48" spans="2:11" ht="15" customHeight="1">
      <c r="B48" s="143"/>
      <c r="C48" s="144"/>
      <c r="D48" s="144"/>
      <c r="E48" s="367" t="s">
        <v>609</v>
      </c>
      <c r="F48" s="367"/>
      <c r="G48" s="367"/>
      <c r="H48" s="367"/>
      <c r="I48" s="367"/>
      <c r="J48" s="367"/>
      <c r="K48" s="140"/>
    </row>
    <row r="49" spans="2:11" ht="15" customHeight="1">
      <c r="B49" s="143"/>
      <c r="C49" s="144"/>
      <c r="D49" s="367" t="s">
        <v>610</v>
      </c>
      <c r="E49" s="367"/>
      <c r="F49" s="367"/>
      <c r="G49" s="367"/>
      <c r="H49" s="367"/>
      <c r="I49" s="367"/>
      <c r="J49" s="367"/>
      <c r="K49" s="140"/>
    </row>
    <row r="50" spans="2:11" ht="25.5" customHeight="1">
      <c r="B50" s="139"/>
      <c r="C50" s="369" t="s">
        <v>611</v>
      </c>
      <c r="D50" s="369"/>
      <c r="E50" s="369"/>
      <c r="F50" s="369"/>
      <c r="G50" s="369"/>
      <c r="H50" s="369"/>
      <c r="I50" s="369"/>
      <c r="J50" s="369"/>
      <c r="K50" s="140"/>
    </row>
    <row r="51" spans="2:11" ht="5.25" customHeight="1">
      <c r="B51" s="139"/>
      <c r="C51" s="141"/>
      <c r="D51" s="141"/>
      <c r="E51" s="141"/>
      <c r="F51" s="141"/>
      <c r="G51" s="141"/>
      <c r="H51" s="141"/>
      <c r="I51" s="141"/>
      <c r="J51" s="141"/>
      <c r="K51" s="140"/>
    </row>
    <row r="52" spans="2:11" ht="15" customHeight="1">
      <c r="B52" s="139"/>
      <c r="C52" s="367" t="s">
        <v>612</v>
      </c>
      <c r="D52" s="367"/>
      <c r="E52" s="367"/>
      <c r="F52" s="367"/>
      <c r="G52" s="367"/>
      <c r="H52" s="367"/>
      <c r="I52" s="367"/>
      <c r="J52" s="367"/>
      <c r="K52" s="140"/>
    </row>
    <row r="53" spans="2:11" ht="15" customHeight="1">
      <c r="B53" s="139"/>
      <c r="C53" s="367" t="s">
        <v>613</v>
      </c>
      <c r="D53" s="367"/>
      <c r="E53" s="367"/>
      <c r="F53" s="367"/>
      <c r="G53" s="367"/>
      <c r="H53" s="367"/>
      <c r="I53" s="367"/>
      <c r="J53" s="367"/>
      <c r="K53" s="140"/>
    </row>
    <row r="54" spans="2:11" ht="12.75" customHeight="1">
      <c r="B54" s="139"/>
      <c r="C54" s="142"/>
      <c r="D54" s="142"/>
      <c r="E54" s="142"/>
      <c r="F54" s="142"/>
      <c r="G54" s="142"/>
      <c r="H54" s="142"/>
      <c r="I54" s="142"/>
      <c r="J54" s="142"/>
      <c r="K54" s="140"/>
    </row>
    <row r="55" spans="2:11" ht="15" customHeight="1">
      <c r="B55" s="139"/>
      <c r="C55" s="367" t="s">
        <v>614</v>
      </c>
      <c r="D55" s="367"/>
      <c r="E55" s="367"/>
      <c r="F55" s="367"/>
      <c r="G55" s="367"/>
      <c r="H55" s="367"/>
      <c r="I55" s="367"/>
      <c r="J55" s="367"/>
      <c r="K55" s="140"/>
    </row>
    <row r="56" spans="2:11" ht="15" customHeight="1">
      <c r="B56" s="139"/>
      <c r="C56" s="144"/>
      <c r="D56" s="367" t="s">
        <v>615</v>
      </c>
      <c r="E56" s="367"/>
      <c r="F56" s="367"/>
      <c r="G56" s="367"/>
      <c r="H56" s="367"/>
      <c r="I56" s="367"/>
      <c r="J56" s="367"/>
      <c r="K56" s="140"/>
    </row>
    <row r="57" spans="2:11" ht="15" customHeight="1">
      <c r="B57" s="139"/>
      <c r="C57" s="144"/>
      <c r="D57" s="367" t="s">
        <v>616</v>
      </c>
      <c r="E57" s="367"/>
      <c r="F57" s="367"/>
      <c r="G57" s="367"/>
      <c r="H57" s="367"/>
      <c r="I57" s="367"/>
      <c r="J57" s="367"/>
      <c r="K57" s="140"/>
    </row>
    <row r="58" spans="2:11" ht="15" customHeight="1">
      <c r="B58" s="139"/>
      <c r="C58" s="144"/>
      <c r="D58" s="367" t="s">
        <v>617</v>
      </c>
      <c r="E58" s="367"/>
      <c r="F58" s="367"/>
      <c r="G58" s="367"/>
      <c r="H58" s="367"/>
      <c r="I58" s="367"/>
      <c r="J58" s="367"/>
      <c r="K58" s="140"/>
    </row>
    <row r="59" spans="2:11" ht="15" customHeight="1">
      <c r="B59" s="139"/>
      <c r="C59" s="144"/>
      <c r="D59" s="367" t="s">
        <v>618</v>
      </c>
      <c r="E59" s="367"/>
      <c r="F59" s="367"/>
      <c r="G59" s="367"/>
      <c r="H59" s="367"/>
      <c r="I59" s="367"/>
      <c r="J59" s="367"/>
      <c r="K59" s="140"/>
    </row>
    <row r="60" spans="2:11" ht="15" customHeight="1">
      <c r="B60" s="139"/>
      <c r="C60" s="144"/>
      <c r="D60" s="370" t="s">
        <v>619</v>
      </c>
      <c r="E60" s="370"/>
      <c r="F60" s="370"/>
      <c r="G60" s="370"/>
      <c r="H60" s="370"/>
      <c r="I60" s="370"/>
      <c r="J60" s="370"/>
      <c r="K60" s="140"/>
    </row>
    <row r="61" spans="2:11" ht="15" customHeight="1">
      <c r="B61" s="139"/>
      <c r="C61" s="144"/>
      <c r="D61" s="367" t="s">
        <v>620</v>
      </c>
      <c r="E61" s="367"/>
      <c r="F61" s="367"/>
      <c r="G61" s="367"/>
      <c r="H61" s="367"/>
      <c r="I61" s="367"/>
      <c r="J61" s="367"/>
      <c r="K61" s="140"/>
    </row>
    <row r="62" spans="2:11" ht="12.75" customHeight="1">
      <c r="B62" s="139"/>
      <c r="C62" s="144"/>
      <c r="D62" s="144"/>
      <c r="E62" s="147"/>
      <c r="F62" s="144"/>
      <c r="G62" s="144"/>
      <c r="H62" s="144"/>
      <c r="I62" s="144"/>
      <c r="J62" s="144"/>
      <c r="K62" s="140"/>
    </row>
    <row r="63" spans="2:11" ht="15" customHeight="1">
      <c r="B63" s="139"/>
      <c r="C63" s="144"/>
      <c r="D63" s="367" t="s">
        <v>621</v>
      </c>
      <c r="E63" s="367"/>
      <c r="F63" s="367"/>
      <c r="G63" s="367"/>
      <c r="H63" s="367"/>
      <c r="I63" s="367"/>
      <c r="J63" s="367"/>
      <c r="K63" s="140"/>
    </row>
    <row r="64" spans="2:11" ht="15" customHeight="1">
      <c r="B64" s="139"/>
      <c r="C64" s="144"/>
      <c r="D64" s="370" t="s">
        <v>622</v>
      </c>
      <c r="E64" s="370"/>
      <c r="F64" s="370"/>
      <c r="G64" s="370"/>
      <c r="H64" s="370"/>
      <c r="I64" s="370"/>
      <c r="J64" s="370"/>
      <c r="K64" s="140"/>
    </row>
    <row r="65" spans="2:11" ht="15" customHeight="1">
      <c r="B65" s="139"/>
      <c r="C65" s="144"/>
      <c r="D65" s="367" t="s">
        <v>623</v>
      </c>
      <c r="E65" s="367"/>
      <c r="F65" s="367"/>
      <c r="G65" s="367"/>
      <c r="H65" s="367"/>
      <c r="I65" s="367"/>
      <c r="J65" s="367"/>
      <c r="K65" s="140"/>
    </row>
    <row r="66" spans="2:11" ht="15" customHeight="1">
      <c r="B66" s="139"/>
      <c r="C66" s="144"/>
      <c r="D66" s="367" t="s">
        <v>624</v>
      </c>
      <c r="E66" s="367"/>
      <c r="F66" s="367"/>
      <c r="G66" s="367"/>
      <c r="H66" s="367"/>
      <c r="I66" s="367"/>
      <c r="J66" s="367"/>
      <c r="K66" s="140"/>
    </row>
    <row r="67" spans="2:11" ht="15" customHeight="1">
      <c r="B67" s="139"/>
      <c r="C67" s="144"/>
      <c r="D67" s="367" t="s">
        <v>625</v>
      </c>
      <c r="E67" s="367"/>
      <c r="F67" s="367"/>
      <c r="G67" s="367"/>
      <c r="H67" s="367"/>
      <c r="I67" s="367"/>
      <c r="J67" s="367"/>
      <c r="K67" s="140"/>
    </row>
    <row r="68" spans="2:11" ht="15" customHeight="1">
      <c r="B68" s="139"/>
      <c r="C68" s="144"/>
      <c r="D68" s="367" t="s">
        <v>626</v>
      </c>
      <c r="E68" s="367"/>
      <c r="F68" s="367"/>
      <c r="G68" s="367"/>
      <c r="H68" s="367"/>
      <c r="I68" s="367"/>
      <c r="J68" s="367"/>
      <c r="K68" s="140"/>
    </row>
    <row r="69" spans="2:11" ht="12.75" customHeight="1">
      <c r="B69" s="148"/>
      <c r="C69" s="149"/>
      <c r="D69" s="149"/>
      <c r="E69" s="149"/>
      <c r="F69" s="149"/>
      <c r="G69" s="149"/>
      <c r="H69" s="149"/>
      <c r="I69" s="149"/>
      <c r="J69" s="149"/>
      <c r="K69" s="150"/>
    </row>
    <row r="70" spans="2:11" ht="18.75" customHeight="1">
      <c r="B70" s="151"/>
      <c r="C70" s="151"/>
      <c r="D70" s="151"/>
      <c r="E70" s="151"/>
      <c r="F70" s="151"/>
      <c r="G70" s="151"/>
      <c r="H70" s="151"/>
      <c r="I70" s="151"/>
      <c r="J70" s="151"/>
      <c r="K70" s="152"/>
    </row>
    <row r="71" spans="2:11" ht="18.75" customHeight="1">
      <c r="B71" s="152"/>
      <c r="C71" s="152"/>
      <c r="D71" s="152"/>
      <c r="E71" s="152"/>
      <c r="F71" s="152"/>
      <c r="G71" s="152"/>
      <c r="H71" s="152"/>
      <c r="I71" s="152"/>
      <c r="J71" s="152"/>
      <c r="K71" s="152"/>
    </row>
    <row r="72" spans="2:11" ht="7.5" customHeight="1">
      <c r="B72" s="153"/>
      <c r="C72" s="154"/>
      <c r="D72" s="154"/>
      <c r="E72" s="154"/>
      <c r="F72" s="154"/>
      <c r="G72" s="154"/>
      <c r="H72" s="154"/>
      <c r="I72" s="154"/>
      <c r="J72" s="154"/>
      <c r="K72" s="155"/>
    </row>
    <row r="73" spans="2:11" ht="45" customHeight="1">
      <c r="B73" s="156"/>
      <c r="C73" s="371" t="s">
        <v>92</v>
      </c>
      <c r="D73" s="371"/>
      <c r="E73" s="371"/>
      <c r="F73" s="371"/>
      <c r="G73" s="371"/>
      <c r="H73" s="371"/>
      <c r="I73" s="371"/>
      <c r="J73" s="371"/>
      <c r="K73" s="157"/>
    </row>
    <row r="74" spans="2:11" ht="17.25" customHeight="1">
      <c r="B74" s="156"/>
      <c r="C74" s="158" t="s">
        <v>627</v>
      </c>
      <c r="D74" s="158"/>
      <c r="E74" s="158"/>
      <c r="F74" s="158" t="s">
        <v>628</v>
      </c>
      <c r="G74" s="159"/>
      <c r="H74" s="158" t="s">
        <v>136</v>
      </c>
      <c r="I74" s="158" t="s">
        <v>51</v>
      </c>
      <c r="J74" s="158" t="s">
        <v>629</v>
      </c>
      <c r="K74" s="157"/>
    </row>
    <row r="75" spans="2:11" ht="17.25" customHeight="1">
      <c r="B75" s="156"/>
      <c r="C75" s="160" t="s">
        <v>630</v>
      </c>
      <c r="D75" s="160"/>
      <c r="E75" s="160"/>
      <c r="F75" s="161" t="s">
        <v>631</v>
      </c>
      <c r="G75" s="162"/>
      <c r="H75" s="160"/>
      <c r="I75" s="160"/>
      <c r="J75" s="160" t="s">
        <v>632</v>
      </c>
      <c r="K75" s="157"/>
    </row>
    <row r="76" spans="2:11" ht="5.25" customHeight="1">
      <c r="B76" s="156"/>
      <c r="C76" s="163"/>
      <c r="D76" s="163"/>
      <c r="E76" s="163"/>
      <c r="F76" s="163"/>
      <c r="G76" s="164"/>
      <c r="H76" s="163"/>
      <c r="I76" s="163"/>
      <c r="J76" s="163"/>
      <c r="K76" s="157"/>
    </row>
    <row r="77" spans="2:11" ht="15" customHeight="1">
      <c r="B77" s="156"/>
      <c r="C77" s="146" t="s">
        <v>47</v>
      </c>
      <c r="D77" s="163"/>
      <c r="E77" s="163"/>
      <c r="F77" s="165" t="s">
        <v>633</v>
      </c>
      <c r="G77" s="164"/>
      <c r="H77" s="146" t="s">
        <v>634</v>
      </c>
      <c r="I77" s="146" t="s">
        <v>635</v>
      </c>
      <c r="J77" s="146">
        <v>20</v>
      </c>
      <c r="K77" s="157"/>
    </row>
    <row r="78" spans="2:11" ht="15" customHeight="1">
      <c r="B78" s="156"/>
      <c r="C78" s="146" t="s">
        <v>636</v>
      </c>
      <c r="D78" s="146"/>
      <c r="E78" s="146"/>
      <c r="F78" s="165" t="s">
        <v>633</v>
      </c>
      <c r="G78" s="164"/>
      <c r="H78" s="146" t="s">
        <v>637</v>
      </c>
      <c r="I78" s="146" t="s">
        <v>635</v>
      </c>
      <c r="J78" s="146">
        <v>120</v>
      </c>
      <c r="K78" s="157"/>
    </row>
    <row r="79" spans="2:11" ht="15" customHeight="1">
      <c r="B79" s="166"/>
      <c r="C79" s="146" t="s">
        <v>638</v>
      </c>
      <c r="D79" s="146"/>
      <c r="E79" s="146"/>
      <c r="F79" s="165" t="s">
        <v>639</v>
      </c>
      <c r="G79" s="164"/>
      <c r="H79" s="146" t="s">
        <v>640</v>
      </c>
      <c r="I79" s="146" t="s">
        <v>635</v>
      </c>
      <c r="J79" s="146">
        <v>50</v>
      </c>
      <c r="K79" s="157"/>
    </row>
    <row r="80" spans="2:11" ht="15" customHeight="1">
      <c r="B80" s="166"/>
      <c r="C80" s="146" t="s">
        <v>641</v>
      </c>
      <c r="D80" s="146"/>
      <c r="E80" s="146"/>
      <c r="F80" s="165" t="s">
        <v>633</v>
      </c>
      <c r="G80" s="164"/>
      <c r="H80" s="146" t="s">
        <v>642</v>
      </c>
      <c r="I80" s="146" t="s">
        <v>643</v>
      </c>
      <c r="J80" s="146"/>
      <c r="K80" s="157"/>
    </row>
    <row r="81" spans="2:11" ht="15" customHeight="1">
      <c r="B81" s="166"/>
      <c r="C81" s="146" t="s">
        <v>644</v>
      </c>
      <c r="D81" s="146"/>
      <c r="E81" s="146"/>
      <c r="F81" s="165" t="s">
        <v>639</v>
      </c>
      <c r="G81" s="146"/>
      <c r="H81" s="146" t="s">
        <v>645</v>
      </c>
      <c r="I81" s="146" t="s">
        <v>635</v>
      </c>
      <c r="J81" s="146">
        <v>15</v>
      </c>
      <c r="K81" s="157"/>
    </row>
    <row r="82" spans="2:11" ht="15" customHeight="1">
      <c r="B82" s="166"/>
      <c r="C82" s="146" t="s">
        <v>646</v>
      </c>
      <c r="D82" s="146"/>
      <c r="E82" s="146"/>
      <c r="F82" s="165" t="s">
        <v>639</v>
      </c>
      <c r="G82" s="146"/>
      <c r="H82" s="146" t="s">
        <v>647</v>
      </c>
      <c r="I82" s="146" t="s">
        <v>635</v>
      </c>
      <c r="J82" s="146">
        <v>15</v>
      </c>
      <c r="K82" s="157"/>
    </row>
    <row r="83" spans="2:11" ht="15" customHeight="1">
      <c r="B83" s="166"/>
      <c r="C83" s="146" t="s">
        <v>648</v>
      </c>
      <c r="D83" s="146"/>
      <c r="E83" s="146"/>
      <c r="F83" s="165" t="s">
        <v>639</v>
      </c>
      <c r="G83" s="146"/>
      <c r="H83" s="146" t="s">
        <v>649</v>
      </c>
      <c r="I83" s="146" t="s">
        <v>635</v>
      </c>
      <c r="J83" s="146">
        <v>20</v>
      </c>
      <c r="K83" s="157"/>
    </row>
    <row r="84" spans="2:11" ht="15" customHeight="1">
      <c r="B84" s="166"/>
      <c r="C84" s="146" t="s">
        <v>650</v>
      </c>
      <c r="D84" s="146"/>
      <c r="E84" s="146"/>
      <c r="F84" s="165" t="s">
        <v>639</v>
      </c>
      <c r="G84" s="146"/>
      <c r="H84" s="146" t="s">
        <v>651</v>
      </c>
      <c r="I84" s="146" t="s">
        <v>635</v>
      </c>
      <c r="J84" s="146">
        <v>20</v>
      </c>
      <c r="K84" s="157"/>
    </row>
    <row r="85" spans="2:11" ht="15" customHeight="1">
      <c r="B85" s="166"/>
      <c r="C85" s="146" t="s">
        <v>652</v>
      </c>
      <c r="D85" s="146"/>
      <c r="E85" s="146"/>
      <c r="F85" s="165" t="s">
        <v>639</v>
      </c>
      <c r="G85" s="164"/>
      <c r="H85" s="146" t="s">
        <v>653</v>
      </c>
      <c r="I85" s="146" t="s">
        <v>635</v>
      </c>
      <c r="J85" s="146">
        <v>50</v>
      </c>
      <c r="K85" s="157"/>
    </row>
    <row r="86" spans="2:11" ht="15" customHeight="1">
      <c r="B86" s="166"/>
      <c r="C86" s="146" t="s">
        <v>654</v>
      </c>
      <c r="D86" s="146"/>
      <c r="E86" s="146"/>
      <c r="F86" s="165" t="s">
        <v>639</v>
      </c>
      <c r="G86" s="164"/>
      <c r="H86" s="146" t="s">
        <v>655</v>
      </c>
      <c r="I86" s="146" t="s">
        <v>635</v>
      </c>
      <c r="J86" s="146">
        <v>20</v>
      </c>
      <c r="K86" s="157"/>
    </row>
    <row r="87" spans="2:11" ht="15" customHeight="1">
      <c r="B87" s="166"/>
      <c r="C87" s="146" t="s">
        <v>656</v>
      </c>
      <c r="D87" s="146"/>
      <c r="E87" s="146"/>
      <c r="F87" s="165" t="s">
        <v>639</v>
      </c>
      <c r="G87" s="164"/>
      <c r="H87" s="146" t="s">
        <v>657</v>
      </c>
      <c r="I87" s="146" t="s">
        <v>635</v>
      </c>
      <c r="J87" s="146">
        <v>20</v>
      </c>
      <c r="K87" s="157"/>
    </row>
    <row r="88" spans="2:11" ht="15" customHeight="1">
      <c r="B88" s="166"/>
      <c r="C88" s="146" t="s">
        <v>658</v>
      </c>
      <c r="D88" s="146"/>
      <c r="E88" s="146"/>
      <c r="F88" s="165" t="s">
        <v>639</v>
      </c>
      <c r="G88" s="164"/>
      <c r="H88" s="146" t="s">
        <v>659</v>
      </c>
      <c r="I88" s="146" t="s">
        <v>635</v>
      </c>
      <c r="J88" s="146">
        <v>50</v>
      </c>
      <c r="K88" s="157"/>
    </row>
    <row r="89" spans="2:11" ht="15" customHeight="1">
      <c r="B89" s="166"/>
      <c r="C89" s="146" t="s">
        <v>660</v>
      </c>
      <c r="D89" s="146"/>
      <c r="E89" s="146"/>
      <c r="F89" s="165" t="s">
        <v>639</v>
      </c>
      <c r="G89" s="164"/>
      <c r="H89" s="146" t="s">
        <v>660</v>
      </c>
      <c r="I89" s="146" t="s">
        <v>635</v>
      </c>
      <c r="J89" s="146">
        <v>50</v>
      </c>
      <c r="K89" s="157"/>
    </row>
    <row r="90" spans="2:11" ht="15" customHeight="1">
      <c r="B90" s="166"/>
      <c r="C90" s="146" t="s">
        <v>141</v>
      </c>
      <c r="D90" s="146"/>
      <c r="E90" s="146"/>
      <c r="F90" s="165" t="s">
        <v>639</v>
      </c>
      <c r="G90" s="164"/>
      <c r="H90" s="146" t="s">
        <v>661</v>
      </c>
      <c r="I90" s="146" t="s">
        <v>635</v>
      </c>
      <c r="J90" s="146">
        <v>255</v>
      </c>
      <c r="K90" s="157"/>
    </row>
    <row r="91" spans="2:11" ht="15" customHeight="1">
      <c r="B91" s="166"/>
      <c r="C91" s="146" t="s">
        <v>662</v>
      </c>
      <c r="D91" s="146"/>
      <c r="E91" s="146"/>
      <c r="F91" s="165" t="s">
        <v>633</v>
      </c>
      <c r="G91" s="164"/>
      <c r="H91" s="146" t="s">
        <v>663</v>
      </c>
      <c r="I91" s="146" t="s">
        <v>664</v>
      </c>
      <c r="J91" s="146"/>
      <c r="K91" s="157"/>
    </row>
    <row r="92" spans="2:11" ht="15" customHeight="1">
      <c r="B92" s="166"/>
      <c r="C92" s="146" t="s">
        <v>665</v>
      </c>
      <c r="D92" s="146"/>
      <c r="E92" s="146"/>
      <c r="F92" s="165" t="s">
        <v>633</v>
      </c>
      <c r="G92" s="164"/>
      <c r="H92" s="146" t="s">
        <v>666</v>
      </c>
      <c r="I92" s="146" t="s">
        <v>667</v>
      </c>
      <c r="J92" s="146"/>
      <c r="K92" s="157"/>
    </row>
    <row r="93" spans="2:11" ht="15" customHeight="1">
      <c r="B93" s="166"/>
      <c r="C93" s="146" t="s">
        <v>668</v>
      </c>
      <c r="D93" s="146"/>
      <c r="E93" s="146"/>
      <c r="F93" s="165" t="s">
        <v>633</v>
      </c>
      <c r="G93" s="164"/>
      <c r="H93" s="146" t="s">
        <v>668</v>
      </c>
      <c r="I93" s="146" t="s">
        <v>667</v>
      </c>
      <c r="J93" s="146"/>
      <c r="K93" s="157"/>
    </row>
    <row r="94" spans="2:11" ht="15" customHeight="1">
      <c r="B94" s="166"/>
      <c r="C94" s="146" t="s">
        <v>32</v>
      </c>
      <c r="D94" s="146"/>
      <c r="E94" s="146"/>
      <c r="F94" s="165" t="s">
        <v>633</v>
      </c>
      <c r="G94" s="164"/>
      <c r="H94" s="146" t="s">
        <v>669</v>
      </c>
      <c r="I94" s="146" t="s">
        <v>667</v>
      </c>
      <c r="J94" s="146"/>
      <c r="K94" s="157"/>
    </row>
    <row r="95" spans="2:11" ht="15" customHeight="1">
      <c r="B95" s="166"/>
      <c r="C95" s="146" t="s">
        <v>42</v>
      </c>
      <c r="D95" s="146"/>
      <c r="E95" s="146"/>
      <c r="F95" s="165" t="s">
        <v>633</v>
      </c>
      <c r="G95" s="164"/>
      <c r="H95" s="146" t="s">
        <v>670</v>
      </c>
      <c r="I95" s="146" t="s">
        <v>667</v>
      </c>
      <c r="J95" s="146"/>
      <c r="K95" s="157"/>
    </row>
    <row r="96" spans="2:11" ht="15" customHeight="1">
      <c r="B96" s="167"/>
      <c r="C96" s="168"/>
      <c r="D96" s="168"/>
      <c r="E96" s="168"/>
      <c r="F96" s="168"/>
      <c r="G96" s="168"/>
      <c r="H96" s="168"/>
      <c r="I96" s="168"/>
      <c r="J96" s="168"/>
      <c r="K96" s="169"/>
    </row>
    <row r="97" spans="2:11" ht="18.75" customHeight="1">
      <c r="B97" s="170"/>
      <c r="C97" s="171"/>
      <c r="D97" s="171"/>
      <c r="E97" s="171"/>
      <c r="F97" s="171"/>
      <c r="G97" s="171"/>
      <c r="H97" s="171"/>
      <c r="I97" s="171"/>
      <c r="J97" s="171"/>
      <c r="K97" s="170"/>
    </row>
    <row r="98" spans="2:11" ht="18.75" customHeight="1">
      <c r="B98" s="152"/>
      <c r="C98" s="152"/>
      <c r="D98" s="152"/>
      <c r="E98" s="152"/>
      <c r="F98" s="152"/>
      <c r="G98" s="152"/>
      <c r="H98" s="152"/>
      <c r="I98" s="152"/>
      <c r="J98" s="152"/>
      <c r="K98" s="152"/>
    </row>
    <row r="99" spans="2:11" ht="7.5" customHeight="1">
      <c r="B99" s="153"/>
      <c r="C99" s="154"/>
      <c r="D99" s="154"/>
      <c r="E99" s="154"/>
      <c r="F99" s="154"/>
      <c r="G99" s="154"/>
      <c r="H99" s="154"/>
      <c r="I99" s="154"/>
      <c r="J99" s="154"/>
      <c r="K99" s="155"/>
    </row>
    <row r="100" spans="2:11" ht="45" customHeight="1">
      <c r="B100" s="156"/>
      <c r="C100" s="371" t="s">
        <v>671</v>
      </c>
      <c r="D100" s="371"/>
      <c r="E100" s="371"/>
      <c r="F100" s="371"/>
      <c r="G100" s="371"/>
      <c r="H100" s="371"/>
      <c r="I100" s="371"/>
      <c r="J100" s="371"/>
      <c r="K100" s="157"/>
    </row>
    <row r="101" spans="2:11" ht="17.25" customHeight="1">
      <c r="B101" s="156"/>
      <c r="C101" s="158" t="s">
        <v>627</v>
      </c>
      <c r="D101" s="158"/>
      <c r="E101" s="158"/>
      <c r="F101" s="158" t="s">
        <v>628</v>
      </c>
      <c r="G101" s="159"/>
      <c r="H101" s="158" t="s">
        <v>136</v>
      </c>
      <c r="I101" s="158" t="s">
        <v>51</v>
      </c>
      <c r="J101" s="158" t="s">
        <v>629</v>
      </c>
      <c r="K101" s="157"/>
    </row>
    <row r="102" spans="2:11" ht="17.25" customHeight="1">
      <c r="B102" s="156"/>
      <c r="C102" s="160" t="s">
        <v>630</v>
      </c>
      <c r="D102" s="160"/>
      <c r="E102" s="160"/>
      <c r="F102" s="161" t="s">
        <v>631</v>
      </c>
      <c r="G102" s="162"/>
      <c r="H102" s="160"/>
      <c r="I102" s="160"/>
      <c r="J102" s="160" t="s">
        <v>632</v>
      </c>
      <c r="K102" s="157"/>
    </row>
    <row r="103" spans="2:11" ht="5.25" customHeight="1">
      <c r="B103" s="156"/>
      <c r="C103" s="158"/>
      <c r="D103" s="158"/>
      <c r="E103" s="158"/>
      <c r="F103" s="158"/>
      <c r="G103" s="172"/>
      <c r="H103" s="158"/>
      <c r="I103" s="158"/>
      <c r="J103" s="158"/>
      <c r="K103" s="157"/>
    </row>
    <row r="104" spans="2:11" ht="15" customHeight="1">
      <c r="B104" s="156"/>
      <c r="C104" s="146" t="s">
        <v>47</v>
      </c>
      <c r="D104" s="163"/>
      <c r="E104" s="163"/>
      <c r="F104" s="165" t="s">
        <v>633</v>
      </c>
      <c r="G104" s="172"/>
      <c r="H104" s="146" t="s">
        <v>672</v>
      </c>
      <c r="I104" s="146" t="s">
        <v>635</v>
      </c>
      <c r="J104" s="146">
        <v>20</v>
      </c>
      <c r="K104" s="157"/>
    </row>
    <row r="105" spans="2:11" ht="15" customHeight="1">
      <c r="B105" s="156"/>
      <c r="C105" s="146" t="s">
        <v>636</v>
      </c>
      <c r="D105" s="146"/>
      <c r="E105" s="146"/>
      <c r="F105" s="165" t="s">
        <v>633</v>
      </c>
      <c r="G105" s="146"/>
      <c r="H105" s="146" t="s">
        <v>672</v>
      </c>
      <c r="I105" s="146" t="s">
        <v>635</v>
      </c>
      <c r="J105" s="146">
        <v>120</v>
      </c>
      <c r="K105" s="157"/>
    </row>
    <row r="106" spans="2:11" ht="15" customHeight="1">
      <c r="B106" s="166"/>
      <c r="C106" s="146" t="s">
        <v>638</v>
      </c>
      <c r="D106" s="146"/>
      <c r="E106" s="146"/>
      <c r="F106" s="165" t="s">
        <v>639</v>
      </c>
      <c r="G106" s="146"/>
      <c r="H106" s="146" t="s">
        <v>672</v>
      </c>
      <c r="I106" s="146" t="s">
        <v>635</v>
      </c>
      <c r="J106" s="146">
        <v>50</v>
      </c>
      <c r="K106" s="157"/>
    </row>
    <row r="107" spans="2:11" ht="15" customHeight="1">
      <c r="B107" s="166"/>
      <c r="C107" s="146" t="s">
        <v>641</v>
      </c>
      <c r="D107" s="146"/>
      <c r="E107" s="146"/>
      <c r="F107" s="165" t="s">
        <v>633</v>
      </c>
      <c r="G107" s="146"/>
      <c r="H107" s="146" t="s">
        <v>672</v>
      </c>
      <c r="I107" s="146" t="s">
        <v>643</v>
      </c>
      <c r="J107" s="146"/>
      <c r="K107" s="157"/>
    </row>
    <row r="108" spans="2:11" ht="15" customHeight="1">
      <c r="B108" s="166"/>
      <c r="C108" s="146" t="s">
        <v>652</v>
      </c>
      <c r="D108" s="146"/>
      <c r="E108" s="146"/>
      <c r="F108" s="165" t="s">
        <v>639</v>
      </c>
      <c r="G108" s="146"/>
      <c r="H108" s="146" t="s">
        <v>672</v>
      </c>
      <c r="I108" s="146" t="s">
        <v>635</v>
      </c>
      <c r="J108" s="146">
        <v>50</v>
      </c>
      <c r="K108" s="157"/>
    </row>
    <row r="109" spans="2:11" ht="15" customHeight="1">
      <c r="B109" s="166"/>
      <c r="C109" s="146" t="s">
        <v>660</v>
      </c>
      <c r="D109" s="146"/>
      <c r="E109" s="146"/>
      <c r="F109" s="165" t="s">
        <v>639</v>
      </c>
      <c r="G109" s="146"/>
      <c r="H109" s="146" t="s">
        <v>672</v>
      </c>
      <c r="I109" s="146" t="s">
        <v>635</v>
      </c>
      <c r="J109" s="146">
        <v>50</v>
      </c>
      <c r="K109" s="157"/>
    </row>
    <row r="110" spans="2:11" ht="15" customHeight="1">
      <c r="B110" s="166"/>
      <c r="C110" s="146" t="s">
        <v>658</v>
      </c>
      <c r="D110" s="146"/>
      <c r="E110" s="146"/>
      <c r="F110" s="165" t="s">
        <v>639</v>
      </c>
      <c r="G110" s="146"/>
      <c r="H110" s="146" t="s">
        <v>672</v>
      </c>
      <c r="I110" s="146" t="s">
        <v>635</v>
      </c>
      <c r="J110" s="146">
        <v>50</v>
      </c>
      <c r="K110" s="157"/>
    </row>
    <row r="111" spans="2:11" ht="15" customHeight="1">
      <c r="B111" s="166"/>
      <c r="C111" s="146" t="s">
        <v>47</v>
      </c>
      <c r="D111" s="146"/>
      <c r="E111" s="146"/>
      <c r="F111" s="165" t="s">
        <v>633</v>
      </c>
      <c r="G111" s="146"/>
      <c r="H111" s="146" t="s">
        <v>673</v>
      </c>
      <c r="I111" s="146" t="s">
        <v>635</v>
      </c>
      <c r="J111" s="146">
        <v>20</v>
      </c>
      <c r="K111" s="157"/>
    </row>
    <row r="112" spans="2:11" ht="15" customHeight="1">
      <c r="B112" s="166"/>
      <c r="C112" s="146" t="s">
        <v>674</v>
      </c>
      <c r="D112" s="146"/>
      <c r="E112" s="146"/>
      <c r="F112" s="165" t="s">
        <v>633</v>
      </c>
      <c r="G112" s="146"/>
      <c r="H112" s="146" t="s">
        <v>675</v>
      </c>
      <c r="I112" s="146" t="s">
        <v>635</v>
      </c>
      <c r="J112" s="146">
        <v>120</v>
      </c>
      <c r="K112" s="157"/>
    </row>
    <row r="113" spans="2:11" ht="15" customHeight="1">
      <c r="B113" s="166"/>
      <c r="C113" s="146" t="s">
        <v>32</v>
      </c>
      <c r="D113" s="146"/>
      <c r="E113" s="146"/>
      <c r="F113" s="165" t="s">
        <v>633</v>
      </c>
      <c r="G113" s="146"/>
      <c r="H113" s="146" t="s">
        <v>676</v>
      </c>
      <c r="I113" s="146" t="s">
        <v>667</v>
      </c>
      <c r="J113" s="146"/>
      <c r="K113" s="157"/>
    </row>
    <row r="114" spans="2:11" ht="15" customHeight="1">
      <c r="B114" s="166"/>
      <c r="C114" s="146" t="s">
        <v>42</v>
      </c>
      <c r="D114" s="146"/>
      <c r="E114" s="146"/>
      <c r="F114" s="165" t="s">
        <v>633</v>
      </c>
      <c r="G114" s="146"/>
      <c r="H114" s="146" t="s">
        <v>677</v>
      </c>
      <c r="I114" s="146" t="s">
        <v>667</v>
      </c>
      <c r="J114" s="146"/>
      <c r="K114" s="157"/>
    </row>
    <row r="115" spans="2:11" ht="15" customHeight="1">
      <c r="B115" s="166"/>
      <c r="C115" s="146" t="s">
        <v>51</v>
      </c>
      <c r="D115" s="146"/>
      <c r="E115" s="146"/>
      <c r="F115" s="165" t="s">
        <v>633</v>
      </c>
      <c r="G115" s="146"/>
      <c r="H115" s="146" t="s">
        <v>678</v>
      </c>
      <c r="I115" s="146" t="s">
        <v>679</v>
      </c>
      <c r="J115" s="146"/>
      <c r="K115" s="157"/>
    </row>
    <row r="116" spans="2:11" ht="15" customHeight="1">
      <c r="B116" s="167"/>
      <c r="C116" s="173"/>
      <c r="D116" s="173"/>
      <c r="E116" s="173"/>
      <c r="F116" s="173"/>
      <c r="G116" s="173"/>
      <c r="H116" s="173"/>
      <c r="I116" s="173"/>
      <c r="J116" s="173"/>
      <c r="K116" s="169"/>
    </row>
    <row r="117" spans="2:11" ht="18.75" customHeight="1">
      <c r="B117" s="174"/>
      <c r="C117" s="142"/>
      <c r="D117" s="142"/>
      <c r="E117" s="142"/>
      <c r="F117" s="175"/>
      <c r="G117" s="142"/>
      <c r="H117" s="142"/>
      <c r="I117" s="142"/>
      <c r="J117" s="142"/>
      <c r="K117" s="174"/>
    </row>
    <row r="118" spans="2:11" ht="18.75" customHeight="1"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</row>
    <row r="119" spans="2:11" ht="7.5" customHeight="1">
      <c r="B119" s="176"/>
      <c r="C119" s="177"/>
      <c r="D119" s="177"/>
      <c r="E119" s="177"/>
      <c r="F119" s="177"/>
      <c r="G119" s="177"/>
      <c r="H119" s="177"/>
      <c r="I119" s="177"/>
      <c r="J119" s="177"/>
      <c r="K119" s="178"/>
    </row>
    <row r="120" spans="2:11" ht="45" customHeight="1">
      <c r="B120" s="179"/>
      <c r="C120" s="368" t="s">
        <v>680</v>
      </c>
      <c r="D120" s="368"/>
      <c r="E120" s="368"/>
      <c r="F120" s="368"/>
      <c r="G120" s="368"/>
      <c r="H120" s="368"/>
      <c r="I120" s="368"/>
      <c r="J120" s="368"/>
      <c r="K120" s="180"/>
    </row>
    <row r="121" spans="2:11" ht="17.25" customHeight="1">
      <c r="B121" s="181"/>
      <c r="C121" s="158" t="s">
        <v>627</v>
      </c>
      <c r="D121" s="158"/>
      <c r="E121" s="158"/>
      <c r="F121" s="158" t="s">
        <v>628</v>
      </c>
      <c r="G121" s="159"/>
      <c r="H121" s="158" t="s">
        <v>136</v>
      </c>
      <c r="I121" s="158" t="s">
        <v>51</v>
      </c>
      <c r="J121" s="158" t="s">
        <v>629</v>
      </c>
      <c r="K121" s="182"/>
    </row>
    <row r="122" spans="2:11" ht="17.25" customHeight="1">
      <c r="B122" s="181"/>
      <c r="C122" s="160" t="s">
        <v>630</v>
      </c>
      <c r="D122" s="160"/>
      <c r="E122" s="160"/>
      <c r="F122" s="161" t="s">
        <v>631</v>
      </c>
      <c r="G122" s="162"/>
      <c r="H122" s="160"/>
      <c r="I122" s="160"/>
      <c r="J122" s="160" t="s">
        <v>632</v>
      </c>
      <c r="K122" s="182"/>
    </row>
    <row r="123" spans="2:11" ht="5.25" customHeight="1">
      <c r="B123" s="183"/>
      <c r="C123" s="163"/>
      <c r="D123" s="163"/>
      <c r="E123" s="163"/>
      <c r="F123" s="163"/>
      <c r="G123" s="146"/>
      <c r="H123" s="163"/>
      <c r="I123" s="163"/>
      <c r="J123" s="163"/>
      <c r="K123" s="184"/>
    </row>
    <row r="124" spans="2:11" ht="15" customHeight="1">
      <c r="B124" s="183"/>
      <c r="C124" s="146" t="s">
        <v>636</v>
      </c>
      <c r="D124" s="163"/>
      <c r="E124" s="163"/>
      <c r="F124" s="165" t="s">
        <v>633</v>
      </c>
      <c r="G124" s="146"/>
      <c r="H124" s="146" t="s">
        <v>672</v>
      </c>
      <c r="I124" s="146" t="s">
        <v>635</v>
      </c>
      <c r="J124" s="146">
        <v>120</v>
      </c>
      <c r="K124" s="185"/>
    </row>
    <row r="125" spans="2:11" ht="15" customHeight="1">
      <c r="B125" s="183"/>
      <c r="C125" s="146" t="s">
        <v>681</v>
      </c>
      <c r="D125" s="146"/>
      <c r="E125" s="146"/>
      <c r="F125" s="165" t="s">
        <v>633</v>
      </c>
      <c r="G125" s="146"/>
      <c r="H125" s="146" t="s">
        <v>682</v>
      </c>
      <c r="I125" s="146" t="s">
        <v>635</v>
      </c>
      <c r="J125" s="146" t="s">
        <v>683</v>
      </c>
      <c r="K125" s="185"/>
    </row>
    <row r="126" spans="2:11" ht="15" customHeight="1">
      <c r="B126" s="183"/>
      <c r="C126" s="146" t="s">
        <v>77</v>
      </c>
      <c r="D126" s="146"/>
      <c r="E126" s="146"/>
      <c r="F126" s="165" t="s">
        <v>633</v>
      </c>
      <c r="G126" s="146"/>
      <c r="H126" s="146" t="s">
        <v>684</v>
      </c>
      <c r="I126" s="146" t="s">
        <v>635</v>
      </c>
      <c r="J126" s="146" t="s">
        <v>683</v>
      </c>
      <c r="K126" s="185"/>
    </row>
    <row r="127" spans="2:11" ht="15" customHeight="1">
      <c r="B127" s="183"/>
      <c r="C127" s="146" t="s">
        <v>644</v>
      </c>
      <c r="D127" s="146"/>
      <c r="E127" s="146"/>
      <c r="F127" s="165" t="s">
        <v>639</v>
      </c>
      <c r="G127" s="146"/>
      <c r="H127" s="146" t="s">
        <v>645</v>
      </c>
      <c r="I127" s="146" t="s">
        <v>635</v>
      </c>
      <c r="J127" s="146">
        <v>15</v>
      </c>
      <c r="K127" s="185"/>
    </row>
    <row r="128" spans="2:11" ht="15" customHeight="1">
      <c r="B128" s="183"/>
      <c r="C128" s="146" t="s">
        <v>646</v>
      </c>
      <c r="D128" s="146"/>
      <c r="E128" s="146"/>
      <c r="F128" s="165" t="s">
        <v>639</v>
      </c>
      <c r="G128" s="146"/>
      <c r="H128" s="146" t="s">
        <v>647</v>
      </c>
      <c r="I128" s="146" t="s">
        <v>635</v>
      </c>
      <c r="J128" s="146">
        <v>15</v>
      </c>
      <c r="K128" s="185"/>
    </row>
    <row r="129" spans="2:11" ht="15" customHeight="1">
      <c r="B129" s="183"/>
      <c r="C129" s="146" t="s">
        <v>648</v>
      </c>
      <c r="D129" s="146"/>
      <c r="E129" s="146"/>
      <c r="F129" s="165" t="s">
        <v>639</v>
      </c>
      <c r="G129" s="146"/>
      <c r="H129" s="146" t="s">
        <v>649</v>
      </c>
      <c r="I129" s="146" t="s">
        <v>635</v>
      </c>
      <c r="J129" s="146">
        <v>20</v>
      </c>
      <c r="K129" s="185"/>
    </row>
    <row r="130" spans="2:11" ht="15" customHeight="1">
      <c r="B130" s="183"/>
      <c r="C130" s="146" t="s">
        <v>650</v>
      </c>
      <c r="D130" s="146"/>
      <c r="E130" s="146"/>
      <c r="F130" s="165" t="s">
        <v>639</v>
      </c>
      <c r="G130" s="146"/>
      <c r="H130" s="146" t="s">
        <v>651</v>
      </c>
      <c r="I130" s="146" t="s">
        <v>635</v>
      </c>
      <c r="J130" s="146">
        <v>20</v>
      </c>
      <c r="K130" s="185"/>
    </row>
    <row r="131" spans="2:11" ht="15" customHeight="1">
      <c r="B131" s="183"/>
      <c r="C131" s="146" t="s">
        <v>638</v>
      </c>
      <c r="D131" s="146"/>
      <c r="E131" s="146"/>
      <c r="F131" s="165" t="s">
        <v>639</v>
      </c>
      <c r="G131" s="146"/>
      <c r="H131" s="146" t="s">
        <v>672</v>
      </c>
      <c r="I131" s="146" t="s">
        <v>635</v>
      </c>
      <c r="J131" s="146">
        <v>50</v>
      </c>
      <c r="K131" s="185"/>
    </row>
    <row r="132" spans="2:11" ht="15" customHeight="1">
      <c r="B132" s="183"/>
      <c r="C132" s="146" t="s">
        <v>652</v>
      </c>
      <c r="D132" s="146"/>
      <c r="E132" s="146"/>
      <c r="F132" s="165" t="s">
        <v>639</v>
      </c>
      <c r="G132" s="146"/>
      <c r="H132" s="146" t="s">
        <v>672</v>
      </c>
      <c r="I132" s="146" t="s">
        <v>635</v>
      </c>
      <c r="J132" s="146">
        <v>50</v>
      </c>
      <c r="K132" s="185"/>
    </row>
    <row r="133" spans="2:11" ht="15" customHeight="1">
      <c r="B133" s="183"/>
      <c r="C133" s="146" t="s">
        <v>658</v>
      </c>
      <c r="D133" s="146"/>
      <c r="E133" s="146"/>
      <c r="F133" s="165" t="s">
        <v>639</v>
      </c>
      <c r="G133" s="146"/>
      <c r="H133" s="146" t="s">
        <v>672</v>
      </c>
      <c r="I133" s="146" t="s">
        <v>635</v>
      </c>
      <c r="J133" s="146">
        <v>50</v>
      </c>
      <c r="K133" s="185"/>
    </row>
    <row r="134" spans="2:11" ht="15" customHeight="1">
      <c r="B134" s="183"/>
      <c r="C134" s="146" t="s">
        <v>660</v>
      </c>
      <c r="D134" s="146"/>
      <c r="E134" s="146"/>
      <c r="F134" s="165" t="s">
        <v>639</v>
      </c>
      <c r="G134" s="146"/>
      <c r="H134" s="146" t="s">
        <v>672</v>
      </c>
      <c r="I134" s="146" t="s">
        <v>635</v>
      </c>
      <c r="J134" s="146">
        <v>50</v>
      </c>
      <c r="K134" s="185"/>
    </row>
    <row r="135" spans="2:11" ht="15" customHeight="1">
      <c r="B135" s="183"/>
      <c r="C135" s="146" t="s">
        <v>141</v>
      </c>
      <c r="D135" s="146"/>
      <c r="E135" s="146"/>
      <c r="F135" s="165" t="s">
        <v>639</v>
      </c>
      <c r="G135" s="146"/>
      <c r="H135" s="146" t="s">
        <v>685</v>
      </c>
      <c r="I135" s="146" t="s">
        <v>635</v>
      </c>
      <c r="J135" s="146">
        <v>255</v>
      </c>
      <c r="K135" s="185"/>
    </row>
    <row r="136" spans="2:11" ht="15" customHeight="1">
      <c r="B136" s="183"/>
      <c r="C136" s="146" t="s">
        <v>662</v>
      </c>
      <c r="D136" s="146"/>
      <c r="E136" s="146"/>
      <c r="F136" s="165" t="s">
        <v>633</v>
      </c>
      <c r="G136" s="146"/>
      <c r="H136" s="146" t="s">
        <v>686</v>
      </c>
      <c r="I136" s="146" t="s">
        <v>664</v>
      </c>
      <c r="J136" s="146"/>
      <c r="K136" s="185"/>
    </row>
    <row r="137" spans="2:11" ht="15" customHeight="1">
      <c r="B137" s="183"/>
      <c r="C137" s="146" t="s">
        <v>665</v>
      </c>
      <c r="D137" s="146"/>
      <c r="E137" s="146"/>
      <c r="F137" s="165" t="s">
        <v>633</v>
      </c>
      <c r="G137" s="146"/>
      <c r="H137" s="146" t="s">
        <v>687</v>
      </c>
      <c r="I137" s="146" t="s">
        <v>667</v>
      </c>
      <c r="J137" s="146"/>
      <c r="K137" s="185"/>
    </row>
    <row r="138" spans="2:11" ht="15" customHeight="1">
      <c r="B138" s="183"/>
      <c r="C138" s="146" t="s">
        <v>668</v>
      </c>
      <c r="D138" s="146"/>
      <c r="E138" s="146"/>
      <c r="F138" s="165" t="s">
        <v>633</v>
      </c>
      <c r="G138" s="146"/>
      <c r="H138" s="146" t="s">
        <v>668</v>
      </c>
      <c r="I138" s="146" t="s">
        <v>667</v>
      </c>
      <c r="J138" s="146"/>
      <c r="K138" s="185"/>
    </row>
    <row r="139" spans="2:11" ht="15" customHeight="1">
      <c r="B139" s="183"/>
      <c r="C139" s="146" t="s">
        <v>32</v>
      </c>
      <c r="D139" s="146"/>
      <c r="E139" s="146"/>
      <c r="F139" s="165" t="s">
        <v>633</v>
      </c>
      <c r="G139" s="146"/>
      <c r="H139" s="146" t="s">
        <v>688</v>
      </c>
      <c r="I139" s="146" t="s">
        <v>667</v>
      </c>
      <c r="J139" s="146"/>
      <c r="K139" s="185"/>
    </row>
    <row r="140" spans="2:11" ht="15" customHeight="1">
      <c r="B140" s="183"/>
      <c r="C140" s="146" t="s">
        <v>689</v>
      </c>
      <c r="D140" s="146"/>
      <c r="E140" s="146"/>
      <c r="F140" s="165" t="s">
        <v>633</v>
      </c>
      <c r="G140" s="146"/>
      <c r="H140" s="146" t="s">
        <v>690</v>
      </c>
      <c r="I140" s="146" t="s">
        <v>667</v>
      </c>
      <c r="J140" s="146"/>
      <c r="K140" s="185"/>
    </row>
    <row r="141" spans="2:11" ht="15" customHeight="1">
      <c r="B141" s="186"/>
      <c r="C141" s="187"/>
      <c r="D141" s="187"/>
      <c r="E141" s="187"/>
      <c r="F141" s="187"/>
      <c r="G141" s="187"/>
      <c r="H141" s="187"/>
      <c r="I141" s="187"/>
      <c r="J141" s="187"/>
      <c r="K141" s="188"/>
    </row>
    <row r="142" spans="2:11" ht="18.75" customHeight="1">
      <c r="B142" s="142"/>
      <c r="C142" s="142"/>
      <c r="D142" s="142"/>
      <c r="E142" s="142"/>
      <c r="F142" s="175"/>
      <c r="G142" s="142"/>
      <c r="H142" s="142"/>
      <c r="I142" s="142"/>
      <c r="J142" s="142"/>
      <c r="K142" s="142"/>
    </row>
    <row r="143" spans="2:11" ht="18.75" customHeight="1"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</row>
    <row r="144" spans="2:11" ht="7.5" customHeight="1">
      <c r="B144" s="153"/>
      <c r="C144" s="154"/>
      <c r="D144" s="154"/>
      <c r="E144" s="154"/>
      <c r="F144" s="154"/>
      <c r="G144" s="154"/>
      <c r="H144" s="154"/>
      <c r="I144" s="154"/>
      <c r="J144" s="154"/>
      <c r="K144" s="155"/>
    </row>
    <row r="145" spans="2:11" ht="45" customHeight="1">
      <c r="B145" s="156"/>
      <c r="C145" s="371" t="s">
        <v>691</v>
      </c>
      <c r="D145" s="371"/>
      <c r="E145" s="371"/>
      <c r="F145" s="371"/>
      <c r="G145" s="371"/>
      <c r="H145" s="371"/>
      <c r="I145" s="371"/>
      <c r="J145" s="371"/>
      <c r="K145" s="157"/>
    </row>
    <row r="146" spans="2:11" ht="17.25" customHeight="1">
      <c r="B146" s="156"/>
      <c r="C146" s="158" t="s">
        <v>627</v>
      </c>
      <c r="D146" s="158"/>
      <c r="E146" s="158"/>
      <c r="F146" s="158" t="s">
        <v>628</v>
      </c>
      <c r="G146" s="159"/>
      <c r="H146" s="158" t="s">
        <v>136</v>
      </c>
      <c r="I146" s="158" t="s">
        <v>51</v>
      </c>
      <c r="J146" s="158" t="s">
        <v>629</v>
      </c>
      <c r="K146" s="157"/>
    </row>
    <row r="147" spans="2:11" ht="17.25" customHeight="1">
      <c r="B147" s="156"/>
      <c r="C147" s="160" t="s">
        <v>630</v>
      </c>
      <c r="D147" s="160"/>
      <c r="E147" s="160"/>
      <c r="F147" s="161" t="s">
        <v>631</v>
      </c>
      <c r="G147" s="162"/>
      <c r="H147" s="160"/>
      <c r="I147" s="160"/>
      <c r="J147" s="160" t="s">
        <v>632</v>
      </c>
      <c r="K147" s="157"/>
    </row>
    <row r="148" spans="2:11" ht="5.25" customHeight="1">
      <c r="B148" s="166"/>
      <c r="C148" s="163"/>
      <c r="D148" s="163"/>
      <c r="E148" s="163"/>
      <c r="F148" s="163"/>
      <c r="G148" s="164"/>
      <c r="H148" s="163"/>
      <c r="I148" s="163"/>
      <c r="J148" s="163"/>
      <c r="K148" s="185"/>
    </row>
    <row r="149" spans="2:11" ht="15" customHeight="1">
      <c r="B149" s="166"/>
      <c r="C149" s="189" t="s">
        <v>636</v>
      </c>
      <c r="D149" s="146"/>
      <c r="E149" s="146"/>
      <c r="F149" s="190" t="s">
        <v>633</v>
      </c>
      <c r="G149" s="146"/>
      <c r="H149" s="189" t="s">
        <v>672</v>
      </c>
      <c r="I149" s="189" t="s">
        <v>635</v>
      </c>
      <c r="J149" s="189">
        <v>120</v>
      </c>
      <c r="K149" s="185"/>
    </row>
    <row r="150" spans="2:11" ht="15" customHeight="1">
      <c r="B150" s="166"/>
      <c r="C150" s="189" t="s">
        <v>681</v>
      </c>
      <c r="D150" s="146"/>
      <c r="E150" s="146"/>
      <c r="F150" s="190" t="s">
        <v>633</v>
      </c>
      <c r="G150" s="146"/>
      <c r="H150" s="189" t="s">
        <v>692</v>
      </c>
      <c r="I150" s="189" t="s">
        <v>635</v>
      </c>
      <c r="J150" s="189" t="s">
        <v>683</v>
      </c>
      <c r="K150" s="185"/>
    </row>
    <row r="151" spans="2:11" ht="15" customHeight="1">
      <c r="B151" s="166"/>
      <c r="C151" s="189" t="s">
        <v>77</v>
      </c>
      <c r="D151" s="146"/>
      <c r="E151" s="146"/>
      <c r="F151" s="190" t="s">
        <v>633</v>
      </c>
      <c r="G151" s="146"/>
      <c r="H151" s="189" t="s">
        <v>693</v>
      </c>
      <c r="I151" s="189" t="s">
        <v>635</v>
      </c>
      <c r="J151" s="189" t="s">
        <v>683</v>
      </c>
      <c r="K151" s="185"/>
    </row>
    <row r="152" spans="2:11" ht="15" customHeight="1">
      <c r="B152" s="166"/>
      <c r="C152" s="189" t="s">
        <v>638</v>
      </c>
      <c r="D152" s="146"/>
      <c r="E152" s="146"/>
      <c r="F152" s="190" t="s">
        <v>639</v>
      </c>
      <c r="G152" s="146"/>
      <c r="H152" s="189" t="s">
        <v>672</v>
      </c>
      <c r="I152" s="189" t="s">
        <v>635</v>
      </c>
      <c r="J152" s="189">
        <v>50</v>
      </c>
      <c r="K152" s="185"/>
    </row>
    <row r="153" spans="2:11" ht="15" customHeight="1">
      <c r="B153" s="166"/>
      <c r="C153" s="189" t="s">
        <v>641</v>
      </c>
      <c r="D153" s="146"/>
      <c r="E153" s="146"/>
      <c r="F153" s="190" t="s">
        <v>633</v>
      </c>
      <c r="G153" s="146"/>
      <c r="H153" s="189" t="s">
        <v>672</v>
      </c>
      <c r="I153" s="189" t="s">
        <v>643</v>
      </c>
      <c r="J153" s="189"/>
      <c r="K153" s="185"/>
    </row>
    <row r="154" spans="2:11" ht="15" customHeight="1">
      <c r="B154" s="166"/>
      <c r="C154" s="189" t="s">
        <v>652</v>
      </c>
      <c r="D154" s="146"/>
      <c r="E154" s="146"/>
      <c r="F154" s="190" t="s">
        <v>639</v>
      </c>
      <c r="G154" s="146"/>
      <c r="H154" s="189" t="s">
        <v>672</v>
      </c>
      <c r="I154" s="189" t="s">
        <v>635</v>
      </c>
      <c r="J154" s="189">
        <v>50</v>
      </c>
      <c r="K154" s="185"/>
    </row>
    <row r="155" spans="2:11" ht="15" customHeight="1">
      <c r="B155" s="166"/>
      <c r="C155" s="189" t="s">
        <v>660</v>
      </c>
      <c r="D155" s="146"/>
      <c r="E155" s="146"/>
      <c r="F155" s="190" t="s">
        <v>639</v>
      </c>
      <c r="G155" s="146"/>
      <c r="H155" s="189" t="s">
        <v>672</v>
      </c>
      <c r="I155" s="189" t="s">
        <v>635</v>
      </c>
      <c r="J155" s="189">
        <v>50</v>
      </c>
      <c r="K155" s="185"/>
    </row>
    <row r="156" spans="2:11" ht="15" customHeight="1">
      <c r="B156" s="166"/>
      <c r="C156" s="189" t="s">
        <v>658</v>
      </c>
      <c r="D156" s="146"/>
      <c r="E156" s="146"/>
      <c r="F156" s="190" t="s">
        <v>639</v>
      </c>
      <c r="G156" s="146"/>
      <c r="H156" s="189" t="s">
        <v>672</v>
      </c>
      <c r="I156" s="189" t="s">
        <v>635</v>
      </c>
      <c r="J156" s="189">
        <v>50</v>
      </c>
      <c r="K156" s="185"/>
    </row>
    <row r="157" spans="2:11" ht="15" customHeight="1">
      <c r="B157" s="166"/>
      <c r="C157" s="189" t="s">
        <v>98</v>
      </c>
      <c r="D157" s="146"/>
      <c r="E157" s="146"/>
      <c r="F157" s="190" t="s">
        <v>633</v>
      </c>
      <c r="G157" s="146"/>
      <c r="H157" s="189" t="s">
        <v>694</v>
      </c>
      <c r="I157" s="189" t="s">
        <v>635</v>
      </c>
      <c r="J157" s="189" t="s">
        <v>695</v>
      </c>
      <c r="K157" s="185"/>
    </row>
    <row r="158" spans="2:11" ht="15" customHeight="1">
      <c r="B158" s="166"/>
      <c r="C158" s="189" t="s">
        <v>696</v>
      </c>
      <c r="D158" s="146"/>
      <c r="E158" s="146"/>
      <c r="F158" s="190" t="s">
        <v>633</v>
      </c>
      <c r="G158" s="146"/>
      <c r="H158" s="189" t="s">
        <v>697</v>
      </c>
      <c r="I158" s="189" t="s">
        <v>667</v>
      </c>
      <c r="J158" s="189"/>
      <c r="K158" s="185"/>
    </row>
    <row r="159" spans="2:11" ht="15" customHeight="1">
      <c r="B159" s="191"/>
      <c r="C159" s="173"/>
      <c r="D159" s="173"/>
      <c r="E159" s="173"/>
      <c r="F159" s="173"/>
      <c r="G159" s="173"/>
      <c r="H159" s="173"/>
      <c r="I159" s="173"/>
      <c r="J159" s="173"/>
      <c r="K159" s="192"/>
    </row>
    <row r="160" spans="2:11" ht="18.75" customHeight="1">
      <c r="B160" s="142"/>
      <c r="C160" s="146"/>
      <c r="D160" s="146"/>
      <c r="E160" s="146"/>
      <c r="F160" s="165"/>
      <c r="G160" s="146"/>
      <c r="H160" s="146"/>
      <c r="I160" s="146"/>
      <c r="J160" s="146"/>
      <c r="K160" s="142"/>
    </row>
    <row r="161" spans="2:11" ht="18.75" customHeight="1"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</row>
    <row r="162" spans="2:11" ht="7.5" customHeight="1">
      <c r="B162" s="134"/>
      <c r="C162" s="135"/>
      <c r="D162" s="135"/>
      <c r="E162" s="135"/>
      <c r="F162" s="135"/>
      <c r="G162" s="135"/>
      <c r="H162" s="135"/>
      <c r="I162" s="135"/>
      <c r="J162" s="135"/>
      <c r="K162" s="136"/>
    </row>
    <row r="163" spans="2:11" ht="45" customHeight="1">
      <c r="B163" s="137"/>
      <c r="C163" s="368" t="s">
        <v>698</v>
      </c>
      <c r="D163" s="368"/>
      <c r="E163" s="368"/>
      <c r="F163" s="368"/>
      <c r="G163" s="368"/>
      <c r="H163" s="368"/>
      <c r="I163" s="368"/>
      <c r="J163" s="368"/>
      <c r="K163" s="138"/>
    </row>
    <row r="164" spans="2:11" ht="17.25" customHeight="1">
      <c r="B164" s="137"/>
      <c r="C164" s="158" t="s">
        <v>627</v>
      </c>
      <c r="D164" s="158"/>
      <c r="E164" s="158"/>
      <c r="F164" s="158" t="s">
        <v>628</v>
      </c>
      <c r="G164" s="193"/>
      <c r="H164" s="194" t="s">
        <v>136</v>
      </c>
      <c r="I164" s="194" t="s">
        <v>51</v>
      </c>
      <c r="J164" s="158" t="s">
        <v>629</v>
      </c>
      <c r="K164" s="138"/>
    </row>
    <row r="165" spans="2:11" ht="17.25" customHeight="1">
      <c r="B165" s="139"/>
      <c r="C165" s="160" t="s">
        <v>630</v>
      </c>
      <c r="D165" s="160"/>
      <c r="E165" s="160"/>
      <c r="F165" s="161" t="s">
        <v>631</v>
      </c>
      <c r="G165" s="195"/>
      <c r="H165" s="196"/>
      <c r="I165" s="196"/>
      <c r="J165" s="160" t="s">
        <v>632</v>
      </c>
      <c r="K165" s="140"/>
    </row>
    <row r="166" spans="2:11" ht="5.25" customHeight="1">
      <c r="B166" s="166"/>
      <c r="C166" s="163"/>
      <c r="D166" s="163"/>
      <c r="E166" s="163"/>
      <c r="F166" s="163"/>
      <c r="G166" s="164"/>
      <c r="H166" s="163"/>
      <c r="I166" s="163"/>
      <c r="J166" s="163"/>
      <c r="K166" s="185"/>
    </row>
    <row r="167" spans="2:11" ht="15" customHeight="1">
      <c r="B167" s="166"/>
      <c r="C167" s="146" t="s">
        <v>636</v>
      </c>
      <c r="D167" s="146"/>
      <c r="E167" s="146"/>
      <c r="F167" s="165" t="s">
        <v>633</v>
      </c>
      <c r="G167" s="146"/>
      <c r="H167" s="146" t="s">
        <v>672</v>
      </c>
      <c r="I167" s="146" t="s">
        <v>635</v>
      </c>
      <c r="J167" s="146">
        <v>120</v>
      </c>
      <c r="K167" s="185"/>
    </row>
    <row r="168" spans="2:11" ht="15" customHeight="1">
      <c r="B168" s="166"/>
      <c r="C168" s="146" t="s">
        <v>681</v>
      </c>
      <c r="D168" s="146"/>
      <c r="E168" s="146"/>
      <c r="F168" s="165" t="s">
        <v>633</v>
      </c>
      <c r="G168" s="146"/>
      <c r="H168" s="146" t="s">
        <v>682</v>
      </c>
      <c r="I168" s="146" t="s">
        <v>635</v>
      </c>
      <c r="J168" s="146" t="s">
        <v>683</v>
      </c>
      <c r="K168" s="185"/>
    </row>
    <row r="169" spans="2:11" ht="15" customHeight="1">
      <c r="B169" s="166"/>
      <c r="C169" s="146" t="s">
        <v>77</v>
      </c>
      <c r="D169" s="146"/>
      <c r="E169" s="146"/>
      <c r="F169" s="165" t="s">
        <v>633</v>
      </c>
      <c r="G169" s="146"/>
      <c r="H169" s="146" t="s">
        <v>699</v>
      </c>
      <c r="I169" s="146" t="s">
        <v>635</v>
      </c>
      <c r="J169" s="146" t="s">
        <v>683</v>
      </c>
      <c r="K169" s="185"/>
    </row>
    <row r="170" spans="2:11" ht="15" customHeight="1">
      <c r="B170" s="166"/>
      <c r="C170" s="146" t="s">
        <v>638</v>
      </c>
      <c r="D170" s="146"/>
      <c r="E170" s="146"/>
      <c r="F170" s="165" t="s">
        <v>639</v>
      </c>
      <c r="G170" s="146"/>
      <c r="H170" s="146" t="s">
        <v>699</v>
      </c>
      <c r="I170" s="146" t="s">
        <v>635</v>
      </c>
      <c r="J170" s="146">
        <v>50</v>
      </c>
      <c r="K170" s="185"/>
    </row>
    <row r="171" spans="2:11" ht="15" customHeight="1">
      <c r="B171" s="166"/>
      <c r="C171" s="146" t="s">
        <v>641</v>
      </c>
      <c r="D171" s="146"/>
      <c r="E171" s="146"/>
      <c r="F171" s="165" t="s">
        <v>633</v>
      </c>
      <c r="G171" s="146"/>
      <c r="H171" s="146" t="s">
        <v>699</v>
      </c>
      <c r="I171" s="146" t="s">
        <v>643</v>
      </c>
      <c r="J171" s="146"/>
      <c r="K171" s="185"/>
    </row>
    <row r="172" spans="2:11" ht="15" customHeight="1">
      <c r="B172" s="166"/>
      <c r="C172" s="146" t="s">
        <v>652</v>
      </c>
      <c r="D172" s="146"/>
      <c r="E172" s="146"/>
      <c r="F172" s="165" t="s">
        <v>639</v>
      </c>
      <c r="G172" s="146"/>
      <c r="H172" s="146" t="s">
        <v>699</v>
      </c>
      <c r="I172" s="146" t="s">
        <v>635</v>
      </c>
      <c r="J172" s="146">
        <v>50</v>
      </c>
      <c r="K172" s="185"/>
    </row>
    <row r="173" spans="2:11" ht="15" customHeight="1">
      <c r="B173" s="166"/>
      <c r="C173" s="146" t="s">
        <v>660</v>
      </c>
      <c r="D173" s="146"/>
      <c r="E173" s="146"/>
      <c r="F173" s="165" t="s">
        <v>639</v>
      </c>
      <c r="G173" s="146"/>
      <c r="H173" s="146" t="s">
        <v>699</v>
      </c>
      <c r="I173" s="146" t="s">
        <v>635</v>
      </c>
      <c r="J173" s="146">
        <v>50</v>
      </c>
      <c r="K173" s="185"/>
    </row>
    <row r="174" spans="2:11" ht="15" customHeight="1">
      <c r="B174" s="166"/>
      <c r="C174" s="146" t="s">
        <v>658</v>
      </c>
      <c r="D174" s="146"/>
      <c r="E174" s="146"/>
      <c r="F174" s="165" t="s">
        <v>639</v>
      </c>
      <c r="G174" s="146"/>
      <c r="H174" s="146" t="s">
        <v>699</v>
      </c>
      <c r="I174" s="146" t="s">
        <v>635</v>
      </c>
      <c r="J174" s="146">
        <v>50</v>
      </c>
      <c r="K174" s="185"/>
    </row>
    <row r="175" spans="2:11" ht="15" customHeight="1">
      <c r="B175" s="166"/>
      <c r="C175" s="146" t="s">
        <v>135</v>
      </c>
      <c r="D175" s="146"/>
      <c r="E175" s="146"/>
      <c r="F175" s="165" t="s">
        <v>633</v>
      </c>
      <c r="G175" s="146"/>
      <c r="H175" s="146" t="s">
        <v>700</v>
      </c>
      <c r="I175" s="146" t="s">
        <v>701</v>
      </c>
      <c r="J175" s="146"/>
      <c r="K175" s="185"/>
    </row>
    <row r="176" spans="2:11" ht="15" customHeight="1">
      <c r="B176" s="166"/>
      <c r="C176" s="146" t="s">
        <v>51</v>
      </c>
      <c r="D176" s="146"/>
      <c r="E176" s="146"/>
      <c r="F176" s="165" t="s">
        <v>633</v>
      </c>
      <c r="G176" s="146"/>
      <c r="H176" s="146" t="s">
        <v>702</v>
      </c>
      <c r="I176" s="146" t="s">
        <v>703</v>
      </c>
      <c r="J176" s="146">
        <v>1</v>
      </c>
      <c r="K176" s="185"/>
    </row>
    <row r="177" spans="2:11" ht="15" customHeight="1">
      <c r="B177" s="166"/>
      <c r="C177" s="146" t="s">
        <v>47</v>
      </c>
      <c r="D177" s="146"/>
      <c r="E177" s="146"/>
      <c r="F177" s="165" t="s">
        <v>633</v>
      </c>
      <c r="G177" s="146"/>
      <c r="H177" s="146" t="s">
        <v>704</v>
      </c>
      <c r="I177" s="146" t="s">
        <v>635</v>
      </c>
      <c r="J177" s="146">
        <v>20</v>
      </c>
      <c r="K177" s="185"/>
    </row>
    <row r="178" spans="2:11" ht="15" customHeight="1">
      <c r="B178" s="166"/>
      <c r="C178" s="146" t="s">
        <v>136</v>
      </c>
      <c r="D178" s="146"/>
      <c r="E178" s="146"/>
      <c r="F178" s="165" t="s">
        <v>633</v>
      </c>
      <c r="G178" s="146"/>
      <c r="H178" s="146" t="s">
        <v>705</v>
      </c>
      <c r="I178" s="146" t="s">
        <v>635</v>
      </c>
      <c r="J178" s="146">
        <v>255</v>
      </c>
      <c r="K178" s="185"/>
    </row>
    <row r="179" spans="2:11" ht="15" customHeight="1">
      <c r="B179" s="166"/>
      <c r="C179" s="146" t="s">
        <v>137</v>
      </c>
      <c r="D179" s="146"/>
      <c r="E179" s="146"/>
      <c r="F179" s="165" t="s">
        <v>633</v>
      </c>
      <c r="G179" s="146"/>
      <c r="H179" s="146" t="s">
        <v>598</v>
      </c>
      <c r="I179" s="146" t="s">
        <v>635</v>
      </c>
      <c r="J179" s="146">
        <v>10</v>
      </c>
      <c r="K179" s="185"/>
    </row>
    <row r="180" spans="2:11" ht="15" customHeight="1">
      <c r="B180" s="166"/>
      <c r="C180" s="146" t="s">
        <v>138</v>
      </c>
      <c r="D180" s="146"/>
      <c r="E180" s="146"/>
      <c r="F180" s="165" t="s">
        <v>633</v>
      </c>
      <c r="G180" s="146"/>
      <c r="H180" s="146" t="s">
        <v>706</v>
      </c>
      <c r="I180" s="146" t="s">
        <v>667</v>
      </c>
      <c r="J180" s="146"/>
      <c r="K180" s="185"/>
    </row>
    <row r="181" spans="2:11" ht="15" customHeight="1">
      <c r="B181" s="166"/>
      <c r="C181" s="146" t="s">
        <v>707</v>
      </c>
      <c r="D181" s="146"/>
      <c r="E181" s="146"/>
      <c r="F181" s="165" t="s">
        <v>633</v>
      </c>
      <c r="G181" s="146"/>
      <c r="H181" s="146" t="s">
        <v>708</v>
      </c>
      <c r="I181" s="146" t="s">
        <v>667</v>
      </c>
      <c r="J181" s="146"/>
      <c r="K181" s="185"/>
    </row>
    <row r="182" spans="2:11" ht="15" customHeight="1">
      <c r="B182" s="166"/>
      <c r="C182" s="146" t="s">
        <v>696</v>
      </c>
      <c r="D182" s="146"/>
      <c r="E182" s="146"/>
      <c r="F182" s="165" t="s">
        <v>633</v>
      </c>
      <c r="G182" s="146"/>
      <c r="H182" s="146" t="s">
        <v>709</v>
      </c>
      <c r="I182" s="146" t="s">
        <v>667</v>
      </c>
      <c r="J182" s="146"/>
      <c r="K182" s="185"/>
    </row>
    <row r="183" spans="2:11" ht="15" customHeight="1">
      <c r="B183" s="166"/>
      <c r="C183" s="146" t="s">
        <v>140</v>
      </c>
      <c r="D183" s="146"/>
      <c r="E183" s="146"/>
      <c r="F183" s="165" t="s">
        <v>639</v>
      </c>
      <c r="G183" s="146"/>
      <c r="H183" s="146" t="s">
        <v>710</v>
      </c>
      <c r="I183" s="146" t="s">
        <v>635</v>
      </c>
      <c r="J183" s="146">
        <v>50</v>
      </c>
      <c r="K183" s="185"/>
    </row>
    <row r="184" spans="2:11" ht="15" customHeight="1">
      <c r="B184" s="166"/>
      <c r="C184" s="146" t="s">
        <v>711</v>
      </c>
      <c r="D184" s="146"/>
      <c r="E184" s="146"/>
      <c r="F184" s="165" t="s">
        <v>639</v>
      </c>
      <c r="G184" s="146"/>
      <c r="H184" s="146" t="s">
        <v>712</v>
      </c>
      <c r="I184" s="146" t="s">
        <v>713</v>
      </c>
      <c r="J184" s="146"/>
      <c r="K184" s="185"/>
    </row>
    <row r="185" spans="2:11" ht="15" customHeight="1">
      <c r="B185" s="166"/>
      <c r="C185" s="146" t="s">
        <v>714</v>
      </c>
      <c r="D185" s="146"/>
      <c r="E185" s="146"/>
      <c r="F185" s="165" t="s">
        <v>639</v>
      </c>
      <c r="G185" s="146"/>
      <c r="H185" s="146" t="s">
        <v>715</v>
      </c>
      <c r="I185" s="146" t="s">
        <v>713</v>
      </c>
      <c r="J185" s="146"/>
      <c r="K185" s="185"/>
    </row>
    <row r="186" spans="2:11" ht="15" customHeight="1">
      <c r="B186" s="166"/>
      <c r="C186" s="146" t="s">
        <v>716</v>
      </c>
      <c r="D186" s="146"/>
      <c r="E186" s="146"/>
      <c r="F186" s="165" t="s">
        <v>639</v>
      </c>
      <c r="G186" s="146"/>
      <c r="H186" s="146" t="s">
        <v>717</v>
      </c>
      <c r="I186" s="146" t="s">
        <v>713</v>
      </c>
      <c r="J186" s="146"/>
      <c r="K186" s="185"/>
    </row>
    <row r="187" spans="2:11" ht="15" customHeight="1">
      <c r="B187" s="166"/>
      <c r="C187" s="197" t="s">
        <v>718</v>
      </c>
      <c r="D187" s="146"/>
      <c r="E187" s="146"/>
      <c r="F187" s="165" t="s">
        <v>639</v>
      </c>
      <c r="G187" s="146"/>
      <c r="H187" s="146" t="s">
        <v>719</v>
      </c>
      <c r="I187" s="146" t="s">
        <v>720</v>
      </c>
      <c r="J187" s="198" t="s">
        <v>721</v>
      </c>
      <c r="K187" s="185"/>
    </row>
    <row r="188" spans="2:11" ht="15" customHeight="1">
      <c r="B188" s="166"/>
      <c r="C188" s="151" t="s">
        <v>36</v>
      </c>
      <c r="D188" s="146"/>
      <c r="E188" s="146"/>
      <c r="F188" s="165" t="s">
        <v>633</v>
      </c>
      <c r="G188" s="146"/>
      <c r="H188" s="142" t="s">
        <v>722</v>
      </c>
      <c r="I188" s="146" t="s">
        <v>723</v>
      </c>
      <c r="J188" s="146"/>
      <c r="K188" s="185"/>
    </row>
    <row r="189" spans="2:11" ht="15" customHeight="1">
      <c r="B189" s="166"/>
      <c r="C189" s="151" t="s">
        <v>724</v>
      </c>
      <c r="D189" s="146"/>
      <c r="E189" s="146"/>
      <c r="F189" s="165" t="s">
        <v>633</v>
      </c>
      <c r="G189" s="146"/>
      <c r="H189" s="146" t="s">
        <v>725</v>
      </c>
      <c r="I189" s="146" t="s">
        <v>667</v>
      </c>
      <c r="J189" s="146"/>
      <c r="K189" s="185"/>
    </row>
    <row r="190" spans="2:11" ht="15" customHeight="1">
      <c r="B190" s="166"/>
      <c r="C190" s="151" t="s">
        <v>726</v>
      </c>
      <c r="D190" s="146"/>
      <c r="E190" s="146"/>
      <c r="F190" s="165" t="s">
        <v>633</v>
      </c>
      <c r="G190" s="146"/>
      <c r="H190" s="146" t="s">
        <v>727</v>
      </c>
      <c r="I190" s="146" t="s">
        <v>667</v>
      </c>
      <c r="J190" s="146"/>
      <c r="K190" s="185"/>
    </row>
    <row r="191" spans="2:11" ht="15" customHeight="1">
      <c r="B191" s="166"/>
      <c r="C191" s="151" t="s">
        <v>728</v>
      </c>
      <c r="D191" s="146"/>
      <c r="E191" s="146"/>
      <c r="F191" s="165" t="s">
        <v>639</v>
      </c>
      <c r="G191" s="146"/>
      <c r="H191" s="146" t="s">
        <v>729</v>
      </c>
      <c r="I191" s="146" t="s">
        <v>667</v>
      </c>
      <c r="J191" s="146"/>
      <c r="K191" s="185"/>
    </row>
    <row r="192" spans="2:11" ht="15" customHeight="1">
      <c r="B192" s="191"/>
      <c r="C192" s="199"/>
      <c r="D192" s="173"/>
      <c r="E192" s="173"/>
      <c r="F192" s="173"/>
      <c r="G192" s="173"/>
      <c r="H192" s="173"/>
      <c r="I192" s="173"/>
      <c r="J192" s="173"/>
      <c r="K192" s="192"/>
    </row>
    <row r="193" spans="2:11" ht="18.75" customHeight="1">
      <c r="B193" s="142"/>
      <c r="C193" s="146"/>
      <c r="D193" s="146"/>
      <c r="E193" s="146"/>
      <c r="F193" s="165"/>
      <c r="G193" s="146"/>
      <c r="H193" s="146"/>
      <c r="I193" s="146"/>
      <c r="J193" s="146"/>
      <c r="K193" s="142"/>
    </row>
    <row r="194" spans="2:11" ht="18.75" customHeight="1">
      <c r="B194" s="142"/>
      <c r="C194" s="146"/>
      <c r="D194" s="146"/>
      <c r="E194" s="146"/>
      <c r="F194" s="165"/>
      <c r="G194" s="146"/>
      <c r="H194" s="146"/>
      <c r="I194" s="146"/>
      <c r="J194" s="146"/>
      <c r="K194" s="142"/>
    </row>
    <row r="195" spans="2:11" ht="18.75" customHeight="1"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</row>
    <row r="196" spans="2:11">
      <c r="B196" s="134"/>
      <c r="C196" s="135"/>
      <c r="D196" s="135"/>
      <c r="E196" s="135"/>
      <c r="F196" s="135"/>
      <c r="G196" s="135"/>
      <c r="H196" s="135"/>
      <c r="I196" s="135"/>
      <c r="J196" s="135"/>
      <c r="K196" s="136"/>
    </row>
    <row r="197" spans="2:11" ht="21">
      <c r="B197" s="137"/>
      <c r="C197" s="368" t="s">
        <v>730</v>
      </c>
      <c r="D197" s="368"/>
      <c r="E197" s="368"/>
      <c r="F197" s="368"/>
      <c r="G197" s="368"/>
      <c r="H197" s="368"/>
      <c r="I197" s="368"/>
      <c r="J197" s="368"/>
      <c r="K197" s="138"/>
    </row>
    <row r="198" spans="2:11" ht="25.5" customHeight="1">
      <c r="B198" s="137"/>
      <c r="C198" s="200" t="s">
        <v>731</v>
      </c>
      <c r="D198" s="200"/>
      <c r="E198" s="200"/>
      <c r="F198" s="200" t="s">
        <v>732</v>
      </c>
      <c r="G198" s="201"/>
      <c r="H198" s="372" t="s">
        <v>733</v>
      </c>
      <c r="I198" s="372"/>
      <c r="J198" s="372"/>
      <c r="K198" s="138"/>
    </row>
    <row r="199" spans="2:11" ht="5.25" customHeight="1">
      <c r="B199" s="166"/>
      <c r="C199" s="163"/>
      <c r="D199" s="163"/>
      <c r="E199" s="163"/>
      <c r="F199" s="163"/>
      <c r="G199" s="146"/>
      <c r="H199" s="163"/>
      <c r="I199" s="163"/>
      <c r="J199" s="163"/>
      <c r="K199" s="185"/>
    </row>
    <row r="200" spans="2:11" ht="15" customHeight="1">
      <c r="B200" s="166"/>
      <c r="C200" s="146" t="s">
        <v>723</v>
      </c>
      <c r="D200" s="146"/>
      <c r="E200" s="146"/>
      <c r="F200" s="165" t="s">
        <v>37</v>
      </c>
      <c r="G200" s="146"/>
      <c r="H200" s="373" t="s">
        <v>734</v>
      </c>
      <c r="I200" s="373"/>
      <c r="J200" s="373"/>
      <c r="K200" s="185"/>
    </row>
    <row r="201" spans="2:11" ht="15" customHeight="1">
      <c r="B201" s="166"/>
      <c r="C201" s="170"/>
      <c r="D201" s="146"/>
      <c r="E201" s="146"/>
      <c r="F201" s="165" t="s">
        <v>38</v>
      </c>
      <c r="G201" s="146"/>
      <c r="H201" s="373" t="s">
        <v>735</v>
      </c>
      <c r="I201" s="373"/>
      <c r="J201" s="373"/>
      <c r="K201" s="185"/>
    </row>
    <row r="202" spans="2:11" ht="15" customHeight="1">
      <c r="B202" s="166"/>
      <c r="C202" s="170"/>
      <c r="D202" s="146"/>
      <c r="E202" s="146"/>
      <c r="F202" s="165" t="s">
        <v>41</v>
      </c>
      <c r="G202" s="146"/>
      <c r="H202" s="373" t="s">
        <v>736</v>
      </c>
      <c r="I202" s="373"/>
      <c r="J202" s="373"/>
      <c r="K202" s="185"/>
    </row>
    <row r="203" spans="2:11" ht="15" customHeight="1">
      <c r="B203" s="166"/>
      <c r="C203" s="146"/>
      <c r="D203" s="146"/>
      <c r="E203" s="146"/>
      <c r="F203" s="165" t="s">
        <v>39</v>
      </c>
      <c r="G203" s="146"/>
      <c r="H203" s="373" t="s">
        <v>737</v>
      </c>
      <c r="I203" s="373"/>
      <c r="J203" s="373"/>
      <c r="K203" s="185"/>
    </row>
    <row r="204" spans="2:11" ht="15" customHeight="1">
      <c r="B204" s="166"/>
      <c r="C204" s="146"/>
      <c r="D204" s="146"/>
      <c r="E204" s="146"/>
      <c r="F204" s="165" t="s">
        <v>40</v>
      </c>
      <c r="G204" s="146"/>
      <c r="H204" s="373" t="s">
        <v>738</v>
      </c>
      <c r="I204" s="373"/>
      <c r="J204" s="373"/>
      <c r="K204" s="185"/>
    </row>
    <row r="205" spans="2:11" ht="15" customHeight="1">
      <c r="B205" s="166"/>
      <c r="C205" s="146"/>
      <c r="D205" s="146"/>
      <c r="E205" s="146"/>
      <c r="F205" s="165"/>
      <c r="G205" s="146"/>
      <c r="H205" s="146"/>
      <c r="I205" s="146"/>
      <c r="J205" s="146"/>
      <c r="K205" s="185"/>
    </row>
    <row r="206" spans="2:11" ht="15" customHeight="1">
      <c r="B206" s="166"/>
      <c r="C206" s="146" t="s">
        <v>679</v>
      </c>
      <c r="D206" s="146"/>
      <c r="E206" s="146"/>
      <c r="F206" s="165" t="s">
        <v>72</v>
      </c>
      <c r="G206" s="146"/>
      <c r="H206" s="373" t="s">
        <v>739</v>
      </c>
      <c r="I206" s="373"/>
      <c r="J206" s="373"/>
      <c r="K206" s="185"/>
    </row>
    <row r="207" spans="2:11" ht="15" customHeight="1">
      <c r="B207" s="166"/>
      <c r="C207" s="170"/>
      <c r="D207" s="146"/>
      <c r="E207" s="146"/>
      <c r="F207" s="165" t="s">
        <v>578</v>
      </c>
      <c r="G207" s="146"/>
      <c r="H207" s="373" t="s">
        <v>579</v>
      </c>
      <c r="I207" s="373"/>
      <c r="J207" s="373"/>
      <c r="K207" s="185"/>
    </row>
    <row r="208" spans="2:11" ht="15" customHeight="1">
      <c r="B208" s="166"/>
      <c r="C208" s="146"/>
      <c r="D208" s="146"/>
      <c r="E208" s="146"/>
      <c r="F208" s="165" t="s">
        <v>576</v>
      </c>
      <c r="G208" s="146"/>
      <c r="H208" s="373" t="s">
        <v>740</v>
      </c>
      <c r="I208" s="373"/>
      <c r="J208" s="373"/>
      <c r="K208" s="185"/>
    </row>
    <row r="209" spans="2:11" ht="15" customHeight="1">
      <c r="B209" s="202"/>
      <c r="C209" s="170"/>
      <c r="D209" s="170"/>
      <c r="E209" s="170"/>
      <c r="F209" s="165" t="s">
        <v>85</v>
      </c>
      <c r="G209" s="151"/>
      <c r="H209" s="374" t="s">
        <v>580</v>
      </c>
      <c r="I209" s="374"/>
      <c r="J209" s="374"/>
      <c r="K209" s="203"/>
    </row>
    <row r="210" spans="2:11" ht="15" customHeight="1">
      <c r="B210" s="202"/>
      <c r="C210" s="170"/>
      <c r="D210" s="170"/>
      <c r="E210" s="170"/>
      <c r="F210" s="165" t="s">
        <v>581</v>
      </c>
      <c r="G210" s="151"/>
      <c r="H210" s="374" t="s">
        <v>741</v>
      </c>
      <c r="I210" s="374"/>
      <c r="J210" s="374"/>
      <c r="K210" s="203"/>
    </row>
    <row r="211" spans="2:11" ht="15" customHeight="1">
      <c r="B211" s="202"/>
      <c r="C211" s="170"/>
      <c r="D211" s="170"/>
      <c r="E211" s="170"/>
      <c r="F211" s="204"/>
      <c r="G211" s="151"/>
      <c r="H211" s="205"/>
      <c r="I211" s="205"/>
      <c r="J211" s="205"/>
      <c r="K211" s="203"/>
    </row>
    <row r="212" spans="2:11" ht="15" customHeight="1">
      <c r="B212" s="202"/>
      <c r="C212" s="146" t="s">
        <v>703</v>
      </c>
      <c r="D212" s="170"/>
      <c r="E212" s="170"/>
      <c r="F212" s="165">
        <v>1</v>
      </c>
      <c r="G212" s="151"/>
      <c r="H212" s="374" t="s">
        <v>742</v>
      </c>
      <c r="I212" s="374"/>
      <c r="J212" s="374"/>
      <c r="K212" s="203"/>
    </row>
    <row r="213" spans="2:11" ht="15" customHeight="1">
      <c r="B213" s="202"/>
      <c r="C213" s="170"/>
      <c r="D213" s="170"/>
      <c r="E213" s="170"/>
      <c r="F213" s="165">
        <v>2</v>
      </c>
      <c r="G213" s="151"/>
      <c r="H213" s="374" t="s">
        <v>743</v>
      </c>
      <c r="I213" s="374"/>
      <c r="J213" s="374"/>
      <c r="K213" s="203"/>
    </row>
    <row r="214" spans="2:11" ht="15" customHeight="1">
      <c r="B214" s="202"/>
      <c r="C214" s="170"/>
      <c r="D214" s="170"/>
      <c r="E214" s="170"/>
      <c r="F214" s="165">
        <v>3</v>
      </c>
      <c r="G214" s="151"/>
      <c r="H214" s="374" t="s">
        <v>744</v>
      </c>
      <c r="I214" s="374"/>
      <c r="J214" s="374"/>
      <c r="K214" s="203"/>
    </row>
    <row r="215" spans="2:11" ht="15" customHeight="1">
      <c r="B215" s="202"/>
      <c r="C215" s="170"/>
      <c r="D215" s="170"/>
      <c r="E215" s="170"/>
      <c r="F215" s="165">
        <v>4</v>
      </c>
      <c r="G215" s="151"/>
      <c r="H215" s="374" t="s">
        <v>745</v>
      </c>
      <c r="I215" s="374"/>
      <c r="J215" s="374"/>
      <c r="K215" s="203"/>
    </row>
    <row r="216" spans="2:11" ht="12.75" customHeight="1">
      <c r="B216" s="206"/>
      <c r="C216" s="207"/>
      <c r="D216" s="207"/>
      <c r="E216" s="207"/>
      <c r="F216" s="207"/>
      <c r="G216" s="207"/>
      <c r="H216" s="207"/>
      <c r="I216" s="207"/>
      <c r="J216" s="207"/>
      <c r="K216" s="208"/>
    </row>
  </sheetData>
  <sheetProtection formatCells="0" formatColumns="0" formatRows="0" insertColumns="0" insertRows="0" insertHyperlinks="0" deleteColumns="0" deleteRows="0" sort="0" autoFilter="0" pivotTables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D.1.1 - Architektonicko-s.. (3)</vt:lpstr>
      <vt:lpstr>Pokyny pro vyplnění</vt:lpstr>
      <vt:lpstr>'D.1.1 - Architektonicko-s.. (3)'!Názvy_tisku</vt:lpstr>
      <vt:lpstr>'Rekapitulace stavby'!Názvy_tisku</vt:lpstr>
      <vt:lpstr>'D.1.1 - Architektonicko-s.. (3)'!Oblast_tisku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LAPTOP-A3D5TR5D\zdeněk</dc:creator>
  <cp:lastModifiedBy>Svačinka Jiří</cp:lastModifiedBy>
  <dcterms:created xsi:type="dcterms:W3CDTF">2018-10-31T09:21:24Z</dcterms:created>
  <dcterms:modified xsi:type="dcterms:W3CDTF">2025-11-18T11:47:29Z</dcterms:modified>
</cp:coreProperties>
</file>