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 - příprava území" sheetId="2" r:id="rId2"/>
    <sheet name="b - návrh" sheetId="3" r:id="rId3"/>
    <sheet name="a - příprava území_01" sheetId="4" r:id="rId4"/>
    <sheet name="b - návrh_01" sheetId="5" r:id="rId5"/>
    <sheet name="a - návrh" sheetId="6" r:id="rId6"/>
    <sheet name="D - Vedlejší a ostatní ná..." sheetId="7" r:id="rId7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'a - příprava území'!$C$124:$K$224</definedName>
    <definedName name="_xlnm.Print_Area" localSheetId="1">'a - příprava území'!$C$4:$J$41,'a - příprava území'!$C$50:$J$76,'a - příprava území'!$C$82:$J$104,'a - příprava území'!$C$110:$K$224</definedName>
    <definedName name="_xlnm.Print_Titles" localSheetId="1">'a - příprava území'!$124:$124</definedName>
    <definedName name="_xlnm._FilterDatabase" localSheetId="2" hidden="1">'b - návrh'!$C$126:$K$349</definedName>
    <definedName name="_xlnm.Print_Area" localSheetId="2">'b - návrh'!$C$4:$J$41,'b - návrh'!$C$50:$J$76,'b - návrh'!$C$82:$J$106,'b - návrh'!$C$112:$K$349</definedName>
    <definedName name="_xlnm.Print_Titles" localSheetId="2">'b - návrh'!$126:$126</definedName>
    <definedName name="_xlnm._FilterDatabase" localSheetId="3" hidden="1">'a - příprava území_01'!$C$125:$K$349</definedName>
    <definedName name="_xlnm.Print_Area" localSheetId="3">'a - příprava území_01'!$C$4:$J$41,'a - příprava území_01'!$C$50:$J$76,'a - příprava území_01'!$C$82:$J$105,'a - příprava území_01'!$C$111:$K$349</definedName>
    <definedName name="_xlnm.Print_Titles" localSheetId="3">'a - příprava území_01'!$125:$125</definedName>
    <definedName name="_xlnm._FilterDatabase" localSheetId="4" hidden="1">'b - návrh_01'!$C$126:$K$420</definedName>
    <definedName name="_xlnm.Print_Area" localSheetId="4">'b - návrh_01'!$C$4:$J$41,'b - návrh_01'!$C$50:$J$76,'b - návrh_01'!$C$82:$J$106,'b - návrh_01'!$C$112:$K$420</definedName>
    <definedName name="_xlnm.Print_Titles" localSheetId="4">'b - návrh_01'!$126:$126</definedName>
    <definedName name="_xlnm._FilterDatabase" localSheetId="5" hidden="1">'a - návrh'!$C$124:$K$180</definedName>
    <definedName name="_xlnm.Print_Area" localSheetId="5">'a - návrh'!$C$4:$J$41,'a - návrh'!$C$50:$J$76,'a - návrh'!$C$82:$J$104,'a - návrh'!$C$110:$K$180</definedName>
    <definedName name="_xlnm.Print_Titles" localSheetId="5">'a - návrh'!$124:$124</definedName>
    <definedName name="_xlnm._FilterDatabase" localSheetId="6" hidden="1">'D - Vedlejší a ostatní ná...'!$C$121:$K$152</definedName>
    <definedName name="_xlnm.Print_Area" localSheetId="6">'D - Vedlejší a ostatní ná...'!$C$4:$J$39,'D - Vedlejší a ostatní ná...'!$C$50:$J$76,'D - Vedlejší a ostatní ná...'!$C$82:$J$103,'D - Vedlejší a ostatní ná...'!$C$109:$K$152</definedName>
    <definedName name="_xlnm.Print_Titles" localSheetId="6">'D - Vedlejší a ostatní ná...'!$121:$121</definedName>
  </definedNames>
  <calcPr/>
</workbook>
</file>

<file path=xl/calcChain.xml><?xml version="1.0" encoding="utf-8"?>
<calcChain xmlns="http://schemas.openxmlformats.org/spreadsheetml/2006/main">
  <c i="7" l="1" r="J37"/>
  <c r="J36"/>
  <c i="1" r="AY103"/>
  <c i="7" r="J35"/>
  <c i="1" r="AX103"/>
  <c i="7"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5"/>
  <c r="BH125"/>
  <c r="BG125"/>
  <c r="BF125"/>
  <c r="T125"/>
  <c r="R125"/>
  <c r="P125"/>
  <c r="J119"/>
  <c r="J118"/>
  <c r="F116"/>
  <c r="E114"/>
  <c r="J92"/>
  <c r="J91"/>
  <c r="F89"/>
  <c r="E87"/>
  <c r="J18"/>
  <c r="E18"/>
  <c r="F92"/>
  <c r="J17"/>
  <c r="J15"/>
  <c r="E15"/>
  <c r="F118"/>
  <c r="J14"/>
  <c r="J12"/>
  <c r="J116"/>
  <c r="E7"/>
  <c r="E112"/>
  <c i="6" r="J39"/>
  <c r="J38"/>
  <c i="1" r="AY102"/>
  <c i="6" r="J37"/>
  <c i="1" r="AX102"/>
  <c i="6"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J122"/>
  <c r="J121"/>
  <c r="F119"/>
  <c r="E117"/>
  <c r="J94"/>
  <c r="J93"/>
  <c r="F91"/>
  <c r="E89"/>
  <c r="J20"/>
  <c r="E20"/>
  <c r="F122"/>
  <c r="J19"/>
  <c r="J17"/>
  <c r="E17"/>
  <c r="F93"/>
  <c r="J16"/>
  <c r="J14"/>
  <c r="J119"/>
  <c r="E7"/>
  <c r="E85"/>
  <c i="5" r="J39"/>
  <c r="J38"/>
  <c i="1" r="AY100"/>
  <c i="5" r="J37"/>
  <c i="1" r="AX100"/>
  <c i="5" r="BI420"/>
  <c r="BH420"/>
  <c r="BG420"/>
  <c r="BF420"/>
  <c r="T420"/>
  <c r="R420"/>
  <c r="P420"/>
  <c r="BI419"/>
  <c r="BH419"/>
  <c r="BG419"/>
  <c r="BF419"/>
  <c r="T419"/>
  <c r="R419"/>
  <c r="P419"/>
  <c r="BI414"/>
  <c r="BH414"/>
  <c r="BG414"/>
  <c r="BF414"/>
  <c r="T414"/>
  <c r="R414"/>
  <c r="P414"/>
  <c r="BI410"/>
  <c r="BH410"/>
  <c r="BG410"/>
  <c r="BF410"/>
  <c r="T410"/>
  <c r="R410"/>
  <c r="P410"/>
  <c r="BI405"/>
  <c r="BH405"/>
  <c r="BG405"/>
  <c r="BF405"/>
  <c r="T405"/>
  <c r="R405"/>
  <c r="P405"/>
  <c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4"/>
  <c r="BH384"/>
  <c r="BG384"/>
  <c r="BF384"/>
  <c r="T384"/>
  <c r="R384"/>
  <c r="P384"/>
  <c r="BI380"/>
  <c r="BH380"/>
  <c r="BG380"/>
  <c r="BF380"/>
  <c r="T380"/>
  <c r="R380"/>
  <c r="P380"/>
  <c r="BI375"/>
  <c r="BH375"/>
  <c r="BG375"/>
  <c r="BF375"/>
  <c r="T375"/>
  <c r="R375"/>
  <c r="P375"/>
  <c r="BI371"/>
  <c r="BH371"/>
  <c r="BG371"/>
  <c r="BF371"/>
  <c r="T371"/>
  <c r="R371"/>
  <c r="P371"/>
  <c r="BI367"/>
  <c r="BH367"/>
  <c r="BG367"/>
  <c r="BF367"/>
  <c r="T367"/>
  <c r="R367"/>
  <c r="P367"/>
  <c r="BI363"/>
  <c r="BH363"/>
  <c r="BG363"/>
  <c r="BF363"/>
  <c r="T363"/>
  <c r="R363"/>
  <c r="P363"/>
  <c r="BI358"/>
  <c r="BH358"/>
  <c r="BG358"/>
  <c r="BF358"/>
  <c r="T358"/>
  <c r="R358"/>
  <c r="P358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1"/>
  <c r="E119"/>
  <c r="J94"/>
  <c r="J93"/>
  <c r="F91"/>
  <c r="E89"/>
  <c r="J20"/>
  <c r="E20"/>
  <c r="F124"/>
  <c r="J19"/>
  <c r="J17"/>
  <c r="E17"/>
  <c r="F123"/>
  <c r="J16"/>
  <c r="J14"/>
  <c r="J91"/>
  <c r="E7"/>
  <c r="E115"/>
  <c i="4" r="J39"/>
  <c r="J38"/>
  <c i="1" r="AY99"/>
  <c i="4" r="J37"/>
  <c i="1" r="AX99"/>
  <c i="4" r="BI349"/>
  <c r="BH349"/>
  <c r="BG349"/>
  <c r="BF349"/>
  <c r="T349"/>
  <c r="R349"/>
  <c r="P349"/>
  <c r="BI348"/>
  <c r="BH348"/>
  <c r="BG348"/>
  <c r="BF348"/>
  <c r="T348"/>
  <c r="R348"/>
  <c r="P348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J123"/>
  <c r="J122"/>
  <c r="F120"/>
  <c r="E118"/>
  <c r="J94"/>
  <c r="J93"/>
  <c r="F91"/>
  <c r="E89"/>
  <c r="J20"/>
  <c r="E20"/>
  <c r="F94"/>
  <c r="J19"/>
  <c r="J17"/>
  <c r="E17"/>
  <c r="F122"/>
  <c r="J16"/>
  <c r="J14"/>
  <c r="J91"/>
  <c r="E7"/>
  <c r="E114"/>
  <c i="3" r="J39"/>
  <c r="J38"/>
  <c i="1" r="AY97"/>
  <c i="3" r="J37"/>
  <c i="1" r="AX97"/>
  <c i="3" r="BI349"/>
  <c r="BH349"/>
  <c r="BG349"/>
  <c r="BF349"/>
  <c r="T349"/>
  <c r="R349"/>
  <c r="P349"/>
  <c r="BI348"/>
  <c r="BH348"/>
  <c r="BG348"/>
  <c r="BF348"/>
  <c r="T348"/>
  <c r="R348"/>
  <c r="P348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2"/>
  <c r="BH272"/>
  <c r="BG272"/>
  <c r="BF272"/>
  <c r="T272"/>
  <c r="T271"/>
  <c r="R272"/>
  <c r="R271"/>
  <c r="P272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1"/>
  <c r="E119"/>
  <c r="J94"/>
  <c r="J93"/>
  <c r="F91"/>
  <c r="E89"/>
  <c r="J20"/>
  <c r="E20"/>
  <c r="F124"/>
  <c r="J19"/>
  <c r="J17"/>
  <c r="E17"/>
  <c r="F123"/>
  <c r="J16"/>
  <c r="J14"/>
  <c r="J121"/>
  <c r="E7"/>
  <c r="E115"/>
  <c i="2" r="J39"/>
  <c r="J38"/>
  <c i="1" r="AY96"/>
  <c i="2" r="J37"/>
  <c i="1" r="AX96"/>
  <c i="2" r="BI224"/>
  <c r="BH224"/>
  <c r="BG224"/>
  <c r="BF224"/>
  <c r="T224"/>
  <c r="R224"/>
  <c r="P224"/>
  <c r="BI223"/>
  <c r="BH223"/>
  <c r="BG223"/>
  <c r="BF223"/>
  <c r="T223"/>
  <c r="R223"/>
  <c r="P223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J122"/>
  <c r="J121"/>
  <c r="F119"/>
  <c r="E117"/>
  <c r="J94"/>
  <c r="J93"/>
  <c r="F91"/>
  <c r="E89"/>
  <c r="J20"/>
  <c r="E20"/>
  <c r="F122"/>
  <c r="J19"/>
  <c r="J17"/>
  <c r="E17"/>
  <c r="F121"/>
  <c r="J16"/>
  <c r="J14"/>
  <c r="J119"/>
  <c r="E7"/>
  <c r="E113"/>
  <c i="1" r="L90"/>
  <c r="AM90"/>
  <c r="AM89"/>
  <c r="L89"/>
  <c r="AM87"/>
  <c r="L87"/>
  <c r="L85"/>
  <c r="L84"/>
  <c i="2" r="J210"/>
  <c r="BK190"/>
  <c r="BK182"/>
  <c r="BK174"/>
  <c r="BK165"/>
  <c r="BK157"/>
  <c r="J153"/>
  <c r="J144"/>
  <c r="J136"/>
  <c r="J224"/>
  <c r="J218"/>
  <c r="J206"/>
  <c r="BK224"/>
  <c r="BK198"/>
  <c i="3" r="BK281"/>
  <c r="J267"/>
  <c r="J251"/>
  <c r="BK215"/>
  <c r="BK190"/>
  <c r="BK150"/>
  <c r="J348"/>
  <c r="BK305"/>
  <c r="BK285"/>
  <c r="J255"/>
  <c r="BK243"/>
  <c r="BK227"/>
  <c r="BK182"/>
  <c r="BK154"/>
  <c r="J349"/>
  <c r="BK331"/>
  <c r="BK314"/>
  <c r="J289"/>
  <c r="J243"/>
  <c r="J190"/>
  <c r="J162"/>
  <c r="BK343"/>
  <c r="J314"/>
  <c r="BK289"/>
  <c r="BK267"/>
  <c r="J182"/>
  <c r="BK146"/>
  <c r="J130"/>
  <c i="4" r="J335"/>
  <c r="BK311"/>
  <c r="J295"/>
  <c r="BK275"/>
  <c r="BK254"/>
  <c r="J234"/>
  <c r="J217"/>
  <c r="J197"/>
  <c r="BK177"/>
  <c r="J133"/>
  <c r="BK339"/>
  <c r="J291"/>
  <c r="J275"/>
  <c r="BK246"/>
  <c r="BK234"/>
  <c r="BK173"/>
  <c r="J153"/>
  <c r="J349"/>
  <c r="BK335"/>
  <c r="J311"/>
  <c r="BK287"/>
  <c r="J254"/>
  <c r="BK217"/>
  <c r="J161"/>
  <c r="BK209"/>
  <c r="J185"/>
  <c r="BK161"/>
  <c i="5" r="BK397"/>
  <c r="BK350"/>
  <c r="J330"/>
  <c r="J272"/>
  <c r="BK202"/>
  <c r="J170"/>
  <c r="BK150"/>
  <c r="BK410"/>
  <c r="J380"/>
  <c r="BK358"/>
  <c r="BK326"/>
  <c r="BK292"/>
  <c r="J268"/>
  <c r="J232"/>
  <c r="BK214"/>
  <c r="J186"/>
  <c r="J154"/>
  <c r="BK142"/>
  <c r="BK367"/>
  <c r="BK330"/>
  <c r="J314"/>
  <c r="J264"/>
  <c r="BK252"/>
  <c r="J219"/>
  <c r="J182"/>
  <c r="J414"/>
  <c r="J389"/>
  <c r="J358"/>
  <c r="J318"/>
  <c r="J301"/>
  <c r="BK276"/>
  <c r="J236"/>
  <c r="J223"/>
  <c r="J190"/>
  <c r="J158"/>
  <c r="BK138"/>
  <c i="6" r="BK160"/>
  <c r="J128"/>
  <c r="J160"/>
  <c r="BK132"/>
  <c r="BK156"/>
  <c r="BK177"/>
  <c r="BK136"/>
  <c i="7" r="BK143"/>
  <c r="BK141"/>
  <c r="BK125"/>
  <c r="J132"/>
  <c i="2" r="BK194"/>
  <c r="J190"/>
  <c r="J182"/>
  <c r="BK169"/>
  <c r="J161"/>
  <c r="BK153"/>
  <c r="BK144"/>
  <c r="BK136"/>
  <c r="BK223"/>
  <c r="BK206"/>
  <c i="1" r="AS101"/>
  <c i="2" r="J202"/>
  <c i="3" r="J339"/>
  <c r="J277"/>
  <c r="J263"/>
  <c r="J223"/>
  <c r="BK210"/>
  <c r="J186"/>
  <c r="BK138"/>
  <c r="J331"/>
  <c r="J301"/>
  <c r="BK277"/>
  <c r="BK251"/>
  <c r="J231"/>
  <c r="J215"/>
  <c r="BK162"/>
  <c r="BK134"/>
  <c r="BK335"/>
  <c r="J318"/>
  <c r="BK297"/>
  <c r="BK235"/>
  <c r="BK166"/>
  <c r="J154"/>
  <c r="BK318"/>
  <c r="BK293"/>
  <c r="J272"/>
  <c r="BK231"/>
  <c r="BK223"/>
  <c r="J210"/>
  <c r="J202"/>
  <c r="J198"/>
  <c r="J194"/>
  <c r="BK158"/>
  <c r="J134"/>
  <c i="4" r="BK348"/>
  <c r="J327"/>
  <c r="BK303"/>
  <c r="J283"/>
  <c r="BK262"/>
  <c r="J246"/>
  <c r="J226"/>
  <c r="BK205"/>
  <c r="J189"/>
  <c r="BK153"/>
  <c r="J343"/>
  <c r="BK307"/>
  <c r="J287"/>
  <c r="BK267"/>
  <c r="BK238"/>
  <c r="J193"/>
  <c r="J169"/>
  <c r="J149"/>
  <c r="J129"/>
  <c r="J339"/>
  <c r="J319"/>
  <c r="J303"/>
  <c r="BK283"/>
  <c r="BK226"/>
  <c r="BK181"/>
  <c r="BK133"/>
  <c r="BK197"/>
  <c r="J165"/>
  <c r="J145"/>
  <c i="5" r="J420"/>
  <c r="J401"/>
  <c r="J367"/>
  <c r="BK346"/>
  <c r="BK280"/>
  <c r="J244"/>
  <c r="J166"/>
  <c r="J134"/>
  <c r="J397"/>
  <c r="BK371"/>
  <c r="J346"/>
  <c r="BK301"/>
  <c r="J280"/>
  <c r="J228"/>
  <c r="BK210"/>
  <c r="BK190"/>
  <c r="BK170"/>
  <c r="J405"/>
  <c r="J354"/>
  <c r="J326"/>
  <c r="BK309"/>
  <c r="BK256"/>
  <c r="BK244"/>
  <c r="J210"/>
  <c r="J202"/>
  <c r="BK134"/>
  <c r="J384"/>
  <c r="J338"/>
  <c r="BK305"/>
  <c r="J292"/>
  <c r="BK240"/>
  <c r="J214"/>
  <c r="BK174"/>
  <c r="J130"/>
  <c i="6" r="BK152"/>
  <c r="J140"/>
  <c r="BK170"/>
  <c r="J156"/>
  <c r="J169"/>
  <c r="BK173"/>
  <c r="J148"/>
  <c i="7" r="BK152"/>
  <c r="BK136"/>
  <c r="J148"/>
  <c r="J126"/>
  <c i="2" r="J194"/>
  <c r="BK186"/>
  <c r="J178"/>
  <c r="J169"/>
  <c r="BK161"/>
  <c r="BK149"/>
  <c r="J140"/>
  <c r="J128"/>
  <c r="BK218"/>
  <c r="J214"/>
  <c r="BK132"/>
  <c r="BK202"/>
  <c i="1" r="AS98"/>
  <c i="3" r="J247"/>
  <c r="J219"/>
  <c r="BK194"/>
  <c r="J166"/>
  <c r="BK349"/>
  <c r="BK309"/>
  <c r="J297"/>
  <c r="BK272"/>
  <c r="BK247"/>
  <c r="BK198"/>
  <c r="BK174"/>
  <c r="J146"/>
  <c r="BK348"/>
  <c r="BK339"/>
  <c r="J322"/>
  <c r="BK263"/>
  <c r="BK202"/>
  <c r="J158"/>
  <c r="J335"/>
  <c r="J309"/>
  <c r="J285"/>
  <c r="BK239"/>
  <c r="J174"/>
  <c r="J142"/>
  <c i="4" r="BK349"/>
  <c r="BK319"/>
  <c r="J299"/>
  <c r="BK279"/>
  <c r="J267"/>
  <c r="J250"/>
  <c r="J238"/>
  <c r="BK213"/>
  <c r="BK193"/>
  <c r="J173"/>
  <c r="BK129"/>
  <c r="J323"/>
  <c r="BK295"/>
  <c r="J271"/>
  <c r="J242"/>
  <c r="BK230"/>
  <c r="BK185"/>
  <c r="BK165"/>
  <c r="BK141"/>
  <c r="BK343"/>
  <c r="BK331"/>
  <c r="BK299"/>
  <c r="J258"/>
  <c r="J221"/>
  <c r="J205"/>
  <c r="BK157"/>
  <c r="J201"/>
  <c r="BK169"/>
  <c r="J141"/>
  <c i="5" r="BK419"/>
  <c r="BK414"/>
  <c r="J371"/>
  <c r="J342"/>
  <c r="BK284"/>
  <c r="J248"/>
  <c r="BK182"/>
  <c r="BK158"/>
  <c r="J138"/>
  <c r="BK401"/>
  <c r="BK363"/>
  <c r="BK342"/>
  <c r="BK322"/>
  <c r="J284"/>
  <c r="BK264"/>
  <c r="BK223"/>
  <c r="J198"/>
  <c r="BK178"/>
  <c r="J150"/>
  <c r="BK384"/>
  <c r="BK334"/>
  <c r="BK318"/>
  <c r="BK272"/>
  <c r="J240"/>
  <c r="BK206"/>
  <c r="J178"/>
  <c r="J410"/>
  <c r="BK380"/>
  <c r="J350"/>
  <c r="J309"/>
  <c r="J288"/>
  <c r="J252"/>
  <c r="BK228"/>
  <c r="BK198"/>
  <c r="BK162"/>
  <c r="J142"/>
  <c i="6" r="J173"/>
  <c r="BK148"/>
  <c r="J177"/>
  <c r="BK144"/>
  <c r="BK140"/>
  <c r="J164"/>
  <c i="7" r="BK148"/>
  <c r="J130"/>
  <c r="BK130"/>
  <c r="J143"/>
  <c r="J152"/>
  <c i="2" r="BK210"/>
  <c r="J186"/>
  <c r="BK178"/>
  <c r="J174"/>
  <c r="J165"/>
  <c r="J157"/>
  <c r="J149"/>
  <c r="BK140"/>
  <c r="J132"/>
  <c r="J223"/>
  <c r="BK214"/>
  <c r="BK128"/>
  <c r="J198"/>
  <c i="1" r="AS95"/>
  <c i="3" r="BK255"/>
  <c r="J227"/>
  <c r="J206"/>
  <c r="J170"/>
  <c r="BK130"/>
  <c r="J326"/>
  <c r="J293"/>
  <c r="BK259"/>
  <c r="J239"/>
  <c r="BK219"/>
  <c r="J178"/>
  <c r="J150"/>
  <c r="J343"/>
  <c r="BK326"/>
  <c r="BK301"/>
  <c r="J259"/>
  <c r="BK206"/>
  <c r="BK186"/>
  <c r="BK142"/>
  <c r="BK322"/>
  <c r="J305"/>
  <c r="J281"/>
  <c r="J235"/>
  <c r="BK178"/>
  <c r="BK170"/>
  <c r="J138"/>
  <c i="4" r="J331"/>
  <c r="J315"/>
  <c r="BK291"/>
  <c r="BK271"/>
  <c r="BK258"/>
  <c r="BK242"/>
  <c r="BK221"/>
  <c r="BK201"/>
  <c r="J181"/>
  <c r="BK137"/>
  <c r="BK327"/>
  <c r="BK315"/>
  <c r="J279"/>
  <c r="BK250"/>
  <c r="J209"/>
  <c r="J177"/>
  <c r="J157"/>
  <c r="J137"/>
  <c r="J348"/>
  <c r="BK323"/>
  <c r="J307"/>
  <c r="J262"/>
  <c r="J230"/>
  <c r="J213"/>
  <c r="BK145"/>
  <c r="BK189"/>
  <c r="BK149"/>
  <c i="5" r="BK420"/>
  <c r="J419"/>
  <c r="J393"/>
  <c r="J363"/>
  <c r="J305"/>
  <c r="BK268"/>
  <c r="BK186"/>
  <c r="J162"/>
  <c r="BK146"/>
  <c r="BK405"/>
  <c r="J375"/>
  <c r="BK354"/>
  <c r="J334"/>
  <c r="J296"/>
  <c r="J276"/>
  <c r="J256"/>
  <c r="BK219"/>
  <c r="J194"/>
  <c r="J174"/>
  <c r="J146"/>
  <c r="BK389"/>
  <c r="BK338"/>
  <c r="J322"/>
  <c r="BK288"/>
  <c r="BK260"/>
  <c r="BK248"/>
  <c r="BK236"/>
  <c r="BK194"/>
  <c r="BK130"/>
  <c r="BK393"/>
  <c r="BK375"/>
  <c r="BK314"/>
  <c r="BK296"/>
  <c r="J260"/>
  <c r="BK232"/>
  <c r="J206"/>
  <c r="BK166"/>
  <c r="BK154"/>
  <c i="6" r="BK169"/>
  <c r="J136"/>
  <c r="BK164"/>
  <c r="J152"/>
  <c r="BK128"/>
  <c r="J144"/>
  <c r="J170"/>
  <c r="J132"/>
  <c i="7" r="J141"/>
  <c r="BK126"/>
  <c r="J125"/>
  <c r="BK132"/>
  <c r="J136"/>
  <c i="2" l="1" r="BK127"/>
  <c r="J127"/>
  <c r="J100"/>
  <c r="BK148"/>
  <c r="J148"/>
  <c r="J101"/>
  <c r="R173"/>
  <c r="T222"/>
  <c i="3" r="BK129"/>
  <c r="J129"/>
  <c r="J100"/>
  <c r="P214"/>
  <c r="BK276"/>
  <c r="J276"/>
  <c r="J103"/>
  <c r="BK330"/>
  <c r="J330"/>
  <c r="J104"/>
  <c r="BK347"/>
  <c r="J347"/>
  <c r="J105"/>
  <c i="4" r="T128"/>
  <c r="P216"/>
  <c r="T225"/>
  <c r="P266"/>
  <c r="P347"/>
  <c i="5" r="T129"/>
  <c r="T218"/>
  <c r="P227"/>
  <c r="R313"/>
  <c r="P362"/>
  <c r="P418"/>
  <c i="6" r="P127"/>
  <c r="R168"/>
  <c i="2" r="R127"/>
  <c r="P148"/>
  <c r="BK173"/>
  <c r="J173"/>
  <c r="J102"/>
  <c r="P222"/>
  <c i="3" r="T129"/>
  <c r="T128"/>
  <c r="T127"/>
  <c r="T214"/>
  <c r="T276"/>
  <c r="T330"/>
  <c r="T347"/>
  <c i="4" r="BK128"/>
  <c r="J128"/>
  <c r="J100"/>
  <c r="BK216"/>
  <c r="J216"/>
  <c r="J101"/>
  <c r="BK225"/>
  <c r="J225"/>
  <c r="J102"/>
  <c r="BK266"/>
  <c r="J266"/>
  <c r="J103"/>
  <c r="BK347"/>
  <c r="J347"/>
  <c r="J104"/>
  <c i="5" r="P129"/>
  <c r="R218"/>
  <c r="T227"/>
  <c r="BK313"/>
  <c r="J313"/>
  <c r="J103"/>
  <c r="T362"/>
  <c r="T418"/>
  <c i="7" r="R124"/>
  <c r="R131"/>
  <c i="2" r="T127"/>
  <c r="R148"/>
  <c r="T173"/>
  <c r="R222"/>
  <c i="3" r="R129"/>
  <c r="R214"/>
  <c r="R276"/>
  <c r="P330"/>
  <c r="P347"/>
  <c i="4" r="R128"/>
  <c r="T216"/>
  <c r="R225"/>
  <c r="T266"/>
  <c r="R347"/>
  <c i="5" r="R129"/>
  <c r="P218"/>
  <c r="BK227"/>
  <c r="J227"/>
  <c r="J102"/>
  <c r="P313"/>
  <c r="BK362"/>
  <c r="J362"/>
  <c r="J104"/>
  <c r="BK418"/>
  <c r="J418"/>
  <c r="J105"/>
  <c i="6" r="R127"/>
  <c r="R126"/>
  <c i="7" r="T124"/>
  <c i="2" r="P127"/>
  <c r="T148"/>
  <c r="P173"/>
  <c r="BK222"/>
  <c r="J222"/>
  <c r="J103"/>
  <c i="3" r="P129"/>
  <c r="P128"/>
  <c r="P127"/>
  <c i="1" r="AU97"/>
  <c i="3" r="BK214"/>
  <c r="J214"/>
  <c r="J101"/>
  <c r="P276"/>
  <c r="R330"/>
  <c r="R347"/>
  <c i="4" r="P128"/>
  <c r="R216"/>
  <c r="P225"/>
  <c r="R266"/>
  <c r="T347"/>
  <c i="5" r="BK129"/>
  <c r="J129"/>
  <c r="J100"/>
  <c r="BK218"/>
  <c r="J218"/>
  <c r="J101"/>
  <c r="R227"/>
  <c r="T313"/>
  <c r="R362"/>
  <c r="R418"/>
  <c i="6" r="BK127"/>
  <c r="BK126"/>
  <c r="J126"/>
  <c r="J99"/>
  <c r="T127"/>
  <c r="T126"/>
  <c r="BK168"/>
  <c r="J168"/>
  <c r="J101"/>
  <c r="P168"/>
  <c r="T168"/>
  <c r="BK172"/>
  <c r="J172"/>
  <c r="J103"/>
  <c r="P172"/>
  <c r="P171"/>
  <c r="R172"/>
  <c r="R171"/>
  <c r="T172"/>
  <c r="T171"/>
  <c i="7" r="BK124"/>
  <c r="J124"/>
  <c r="J98"/>
  <c r="P124"/>
  <c r="BK131"/>
  <c r="J131"/>
  <c r="J99"/>
  <c r="P131"/>
  <c r="T131"/>
  <c r="BK147"/>
  <c r="J147"/>
  <c r="J102"/>
  <c r="P147"/>
  <c r="R147"/>
  <c r="T147"/>
  <c r="BK140"/>
  <c r="J140"/>
  <c r="J100"/>
  <c i="3" r="BK271"/>
  <c r="J271"/>
  <c r="J102"/>
  <c i="7" r="BK142"/>
  <c r="J142"/>
  <c r="J101"/>
  <c r="E85"/>
  <c r="J89"/>
  <c r="F119"/>
  <c r="BE126"/>
  <c r="BE141"/>
  <c r="BE143"/>
  <c i="6" r="J127"/>
  <c r="J100"/>
  <c i="7" r="F91"/>
  <c r="BE130"/>
  <c r="BE136"/>
  <c r="BE125"/>
  <c r="BE132"/>
  <c r="BE148"/>
  <c r="BE152"/>
  <c i="6" r="F94"/>
  <c r="F121"/>
  <c r="BE152"/>
  <c r="BE156"/>
  <c r="BE169"/>
  <c r="BE132"/>
  <c r="BE136"/>
  <c r="BE144"/>
  <c r="BE160"/>
  <c r="BE170"/>
  <c r="BE173"/>
  <c r="BE177"/>
  <c r="J91"/>
  <c r="E113"/>
  <c r="BE128"/>
  <c r="BE148"/>
  <c r="BE140"/>
  <c r="BE164"/>
  <c i="5" r="F94"/>
  <c r="BE130"/>
  <c r="BE154"/>
  <c r="BE206"/>
  <c r="BE210"/>
  <c r="BE240"/>
  <c r="BE244"/>
  <c r="BE256"/>
  <c r="BE318"/>
  <c r="BE322"/>
  <c r="BE326"/>
  <c r="BE330"/>
  <c r="BE342"/>
  <c r="BE358"/>
  <c r="BE367"/>
  <c r="BE401"/>
  <c r="BE134"/>
  <c r="BE138"/>
  <c r="BE142"/>
  <c r="BE158"/>
  <c r="BE166"/>
  <c r="BE178"/>
  <c r="BE186"/>
  <c r="BE190"/>
  <c r="BE194"/>
  <c r="BE223"/>
  <c r="BE232"/>
  <c r="BE264"/>
  <c r="BE276"/>
  <c r="BE301"/>
  <c r="BE350"/>
  <c r="BE354"/>
  <c r="BE371"/>
  <c r="BE397"/>
  <c r="BE405"/>
  <c r="BE414"/>
  <c r="E85"/>
  <c r="F93"/>
  <c r="J121"/>
  <c r="BE146"/>
  <c r="BE162"/>
  <c r="BE170"/>
  <c r="BE182"/>
  <c r="BE236"/>
  <c r="BE248"/>
  <c r="BE268"/>
  <c r="BE280"/>
  <c r="BE284"/>
  <c r="BE305"/>
  <c r="BE314"/>
  <c r="BE334"/>
  <c r="BE338"/>
  <c r="BE384"/>
  <c r="BE389"/>
  <c r="BE393"/>
  <c r="BE150"/>
  <c r="BE174"/>
  <c r="BE198"/>
  <c r="BE202"/>
  <c r="BE214"/>
  <c r="BE219"/>
  <c r="BE228"/>
  <c r="BE252"/>
  <c r="BE260"/>
  <c r="BE272"/>
  <c r="BE288"/>
  <c r="BE292"/>
  <c r="BE296"/>
  <c r="BE309"/>
  <c r="BE346"/>
  <c r="BE363"/>
  <c r="BE375"/>
  <c r="BE380"/>
  <c r="BE410"/>
  <c r="BE419"/>
  <c r="BE420"/>
  <c i="4" r="F93"/>
  <c r="F123"/>
  <c r="BE129"/>
  <c r="BE137"/>
  <c r="BE153"/>
  <c r="BE295"/>
  <c r="J120"/>
  <c r="BE161"/>
  <c r="BE177"/>
  <c r="BE185"/>
  <c r="BE197"/>
  <c r="BE205"/>
  <c r="BE209"/>
  <c r="BE213"/>
  <c r="BE221"/>
  <c r="BE262"/>
  <c r="BE275"/>
  <c r="BE279"/>
  <c r="BE283"/>
  <c r="BE291"/>
  <c r="BE327"/>
  <c r="BE335"/>
  <c r="BE339"/>
  <c r="BE348"/>
  <c r="BE349"/>
  <c r="E85"/>
  <c r="BE133"/>
  <c r="BE145"/>
  <c r="BE165"/>
  <c r="BE173"/>
  <c r="BE181"/>
  <c r="BE189"/>
  <c r="BE193"/>
  <c r="BE226"/>
  <c r="BE230"/>
  <c r="BE238"/>
  <c r="BE246"/>
  <c r="BE250"/>
  <c r="BE254"/>
  <c r="BE271"/>
  <c r="BE299"/>
  <c r="BE303"/>
  <c r="BE319"/>
  <c r="BE323"/>
  <c r="BE141"/>
  <c r="BE149"/>
  <c r="BE157"/>
  <c r="BE169"/>
  <c r="BE201"/>
  <c r="BE217"/>
  <c r="BE234"/>
  <c r="BE242"/>
  <c r="BE258"/>
  <c r="BE267"/>
  <c r="BE287"/>
  <c r="BE307"/>
  <c r="BE311"/>
  <c r="BE315"/>
  <c r="BE331"/>
  <c r="BE343"/>
  <c i="3" r="E85"/>
  <c r="J91"/>
  <c r="BE134"/>
  <c r="BE150"/>
  <c r="BE182"/>
  <c r="BE186"/>
  <c r="BE194"/>
  <c r="BE202"/>
  <c r="BE210"/>
  <c r="BE219"/>
  <c r="BE251"/>
  <c r="BE255"/>
  <c r="BE259"/>
  <c r="BE297"/>
  <c r="BE309"/>
  <c r="BE326"/>
  <c r="BE146"/>
  <c r="BE154"/>
  <c r="BE178"/>
  <c r="BE215"/>
  <c r="BE223"/>
  <c r="BE243"/>
  <c r="BE247"/>
  <c r="BE267"/>
  <c r="BE272"/>
  <c r="BE277"/>
  <c r="BE281"/>
  <c r="BE285"/>
  <c r="BE289"/>
  <c r="BE343"/>
  <c r="F93"/>
  <c r="BE130"/>
  <c r="BE138"/>
  <c r="BE142"/>
  <c r="BE166"/>
  <c r="BE190"/>
  <c r="BE206"/>
  <c r="BE231"/>
  <c r="BE263"/>
  <c r="BE331"/>
  <c r="BE335"/>
  <c r="BE339"/>
  <c r="BE348"/>
  <c r="BE349"/>
  <c r="F94"/>
  <c r="BE158"/>
  <c r="BE162"/>
  <c r="BE170"/>
  <c r="BE174"/>
  <c r="BE198"/>
  <c r="BE227"/>
  <c r="BE235"/>
  <c r="BE239"/>
  <c r="BE293"/>
  <c r="BE301"/>
  <c r="BE305"/>
  <c r="BE314"/>
  <c r="BE318"/>
  <c r="BE322"/>
  <c i="2" r="BE194"/>
  <c r="BE198"/>
  <c r="BE206"/>
  <c r="J91"/>
  <c r="F94"/>
  <c r="BE224"/>
  <c r="F93"/>
  <c r="BE202"/>
  <c r="BE210"/>
  <c r="BE214"/>
  <c r="BE218"/>
  <c r="BE223"/>
  <c r="E85"/>
  <c r="BE128"/>
  <c r="BE132"/>
  <c r="BE136"/>
  <c r="BE140"/>
  <c r="BE144"/>
  <c r="BE149"/>
  <c r="BE153"/>
  <c r="BE157"/>
  <c r="BE161"/>
  <c r="BE165"/>
  <c r="BE169"/>
  <c r="BE174"/>
  <c r="BE178"/>
  <c r="BE182"/>
  <c r="BE186"/>
  <c r="BE190"/>
  <c r="F36"/>
  <c i="1" r="BA96"/>
  <c i="2" r="J36"/>
  <c i="1" r="AW96"/>
  <c i="3" r="F38"/>
  <c i="1" r="BC97"/>
  <c i="4" r="F39"/>
  <c i="1" r="BD99"/>
  <c i="5" r="F38"/>
  <c i="1" r="BC100"/>
  <c i="5" r="F37"/>
  <c i="1" r="BB100"/>
  <c i="7" r="F35"/>
  <c i="1" r="BB103"/>
  <c i="2" r="F38"/>
  <c i="1" r="BC96"/>
  <c i="3" r="F37"/>
  <c i="1" r="BB97"/>
  <c i="4" r="F37"/>
  <c i="1" r="BB99"/>
  <c i="5" r="F39"/>
  <c i="1" r="BD100"/>
  <c i="6" r="F37"/>
  <c i="1" r="BB102"/>
  <c r="BB101"/>
  <c r="AX101"/>
  <c i="6" r="F38"/>
  <c i="1" r="BC102"/>
  <c r="BC101"/>
  <c r="AY101"/>
  <c i="6" r="F36"/>
  <c i="1" r="BA102"/>
  <c r="BA101"/>
  <c r="AW101"/>
  <c i="7" r="F37"/>
  <c i="1" r="BD103"/>
  <c i="2" r="F37"/>
  <c i="1" r="BB96"/>
  <c i="3" r="F39"/>
  <c i="1" r="BD97"/>
  <c i="4" r="J36"/>
  <c i="1" r="AW99"/>
  <c i="4" r="F36"/>
  <c i="1" r="BA99"/>
  <c i="5" r="F36"/>
  <c i="1" r="BA100"/>
  <c i="7" r="F36"/>
  <c i="1" r="BC103"/>
  <c r="AS94"/>
  <c i="2" r="F39"/>
  <c i="1" r="BD96"/>
  <c i="3" r="F36"/>
  <c i="1" r="BA97"/>
  <c i="3" r="J36"/>
  <c i="1" r="AW97"/>
  <c i="4" r="F38"/>
  <c i="1" r="BC99"/>
  <c i="5" r="J36"/>
  <c i="1" r="AW100"/>
  <c i="6" r="J36"/>
  <c i="1" r="AW102"/>
  <c i="6" r="F39"/>
  <c i="1" r="BD102"/>
  <c r="BD101"/>
  <c i="7" r="J34"/>
  <c i="1" r="AW103"/>
  <c i="7" r="F34"/>
  <c i="1" r="BA103"/>
  <c i="4" l="1" r="P127"/>
  <c r="P126"/>
  <c i="1" r="AU99"/>
  <c i="6" r="R125"/>
  <c i="4" r="R127"/>
  <c r="R126"/>
  <c i="5" r="T128"/>
  <c r="T127"/>
  <c i="7" r="P123"/>
  <c r="P122"/>
  <c i="1" r="AU103"/>
  <c i="2" r="T126"/>
  <c r="T125"/>
  <c i="5" r="P128"/>
  <c r="P127"/>
  <c i="1" r="AU100"/>
  <c i="6" r="P126"/>
  <c r="P125"/>
  <c i="1" r="AU102"/>
  <c i="6" r="T125"/>
  <c i="2" r="P126"/>
  <c r="P125"/>
  <c i="1" r="AU96"/>
  <c i="7" r="R123"/>
  <c r="R122"/>
  <c i="2" r="R126"/>
  <c r="R125"/>
  <c i="4" r="T127"/>
  <c r="T126"/>
  <c i="7" r="T123"/>
  <c r="T122"/>
  <c i="5" r="R128"/>
  <c r="R127"/>
  <c i="3" r="R128"/>
  <c r="R127"/>
  <c i="5" r="BK128"/>
  <c r="J128"/>
  <c r="J99"/>
  <c i="7" r="BK123"/>
  <c r="J123"/>
  <c r="J97"/>
  <c i="2" r="BK126"/>
  <c r="J126"/>
  <c r="J99"/>
  <c i="3" r="BK128"/>
  <c r="J128"/>
  <c r="J99"/>
  <c i="4" r="BK127"/>
  <c r="J127"/>
  <c r="J99"/>
  <c i="6" r="BK171"/>
  <c r="J171"/>
  <c r="J102"/>
  <c i="1" r="BA95"/>
  <c r="AW95"/>
  <c r="BC95"/>
  <c r="AY95"/>
  <c r="BD95"/>
  <c i="3" r="F35"/>
  <c i="1" r="AZ97"/>
  <c r="BA98"/>
  <c r="AW98"/>
  <c i="5" r="J35"/>
  <c i="1" r="AV100"/>
  <c r="AT100"/>
  <c r="AU95"/>
  <c i="2" r="J35"/>
  <c i="1" r="AV96"/>
  <c r="AT96"/>
  <c i="4" r="J35"/>
  <c i="1" r="AV99"/>
  <c r="AT99"/>
  <c i="6" r="F35"/>
  <c i="1" r="AZ102"/>
  <c r="AZ101"/>
  <c r="AV101"/>
  <c r="AT101"/>
  <c i="7" r="J33"/>
  <c i="1" r="AV103"/>
  <c r="AT103"/>
  <c r="AU101"/>
  <c i="2" r="F35"/>
  <c i="1" r="AZ96"/>
  <c i="4" r="F35"/>
  <c i="1" r="AZ99"/>
  <c i="5" r="F35"/>
  <c i="1" r="AZ100"/>
  <c r="BB95"/>
  <c i="3" r="J35"/>
  <c i="1" r="AV97"/>
  <c r="AT97"/>
  <c r="BC98"/>
  <c r="AY98"/>
  <c r="BB98"/>
  <c r="AX98"/>
  <c r="BD98"/>
  <c i="6" r="J35"/>
  <c i="1" r="AV102"/>
  <c r="AT102"/>
  <c i="7" r="F33"/>
  <c i="1" r="AZ103"/>
  <c i="2" l="1" r="BK125"/>
  <c r="J125"/>
  <c r="J98"/>
  <c i="4" r="BK126"/>
  <c r="J126"/>
  <c r="J98"/>
  <c i="5" r="BK127"/>
  <c r="J127"/>
  <c r="J98"/>
  <c i="3" r="BK127"/>
  <c r="J127"/>
  <c i="6" r="BK125"/>
  <c r="J125"/>
  <c r="J98"/>
  <c i="7" r="BK122"/>
  <c r="J122"/>
  <c i="1" r="AU98"/>
  <c r="AZ95"/>
  <c r="AX95"/>
  <c r="BC94"/>
  <c r="W32"/>
  <c i="3" r="J32"/>
  <c i="1" r="AG97"/>
  <c i="7" r="J30"/>
  <c i="1" r="AG103"/>
  <c r="AZ98"/>
  <c r="AV98"/>
  <c r="AT98"/>
  <c r="BD94"/>
  <c r="W33"/>
  <c r="BA94"/>
  <c r="W30"/>
  <c r="BB94"/>
  <c r="W31"/>
  <c i="7" l="1" r="J39"/>
  <c i="3" r="J41"/>
  <c r="J98"/>
  <c i="7" r="J96"/>
  <c i="1" r="AU94"/>
  <c r="AN103"/>
  <c r="AN97"/>
  <c i="6" r="J32"/>
  <c i="1" r="AG102"/>
  <c r="AG101"/>
  <c r="AN101"/>
  <c i="4" r="J32"/>
  <c i="1" r="AG99"/>
  <c r="AN99"/>
  <c i="2" r="J32"/>
  <c i="1" r="AG96"/>
  <c r="AG95"/>
  <c r="AV95"/>
  <c r="AT95"/>
  <c r="AN95"/>
  <c r="AZ94"/>
  <c r="W29"/>
  <c r="AW94"/>
  <c r="AK30"/>
  <c i="5" r="J32"/>
  <c i="1" r="AG100"/>
  <c r="AN100"/>
  <c r="AY94"/>
  <c r="AX94"/>
  <c l="1" r="AN102"/>
  <c i="6" r="J41"/>
  <c i="5" r="J41"/>
  <c i="2" r="J41"/>
  <c i="4" r="J41"/>
  <c i="1" r="AN96"/>
  <c r="AG98"/>
  <c r="AN98"/>
  <c r="AV94"/>
  <c r="AK29"/>
  <c l="1" r="AG94"/>
  <c r="AT94"/>
  <c l="1" r="AN94"/>
  <c r="AK26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<sst xmlns="http://schemas.openxmlformats.org/spreadsheetml/2006/main">
  <si>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</si>
  <si>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</si>
  <si>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</si>
  <si>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</si>
  <si>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</si>
  <si>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{db7112db-fa45-4642-b748-66762d982cec}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</si>
  <si>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</si>
  <si>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</si>
  <si>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</si>
  <si>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</si>
  <si>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</si>
  <si>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</si>
  <si>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</si>
  <si>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</si>
  <si>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12/25C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</si>
  <si>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</si>
  <si>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</si>
  <si>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v ulici ČSA, Hradec Králové</t>
  </si>
  <si>
    <t>KSO:</t>
  </si>
  <si>
    <t>CC-CZ:</t>
  </si>
  <si>
    <t>Místo:</t>
  </si>
  <si>
    <t>Hradec Králové</t>
  </si>
  <si>
    <t>Datum:</t>
  </si>
  <si>
    <t>5. 5. 2025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</si>
  <si>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</si>
  <si>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</si>
  <si>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</si>
  <si>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</si>
  <si>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</si>
  <si>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</si>
  <si>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</si>
  <si>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VIAPROJEKR s.ro. HK</t>
  </si>
  <si>
    <t>True</t>
  </si>
  <si>
    <t>Zpracovatel:</t>
  </si>
  <si>
    <t>B.Burešová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</si>
  <si>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</si>
  <si>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</si>
  <si>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</si>
  <si>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</si>
  <si>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</si>
  <si>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</si>
  <si>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</si>
  <si>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</si>
  <si>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</si>
  <si>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</si>
  <si>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</si>
  <si>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</si>
  <si>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</si>
  <si>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</si>
  <si>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</si>
  <si>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</si>
  <si>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</si>
  <si>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</si>
  <si>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</si>
  <si>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</si>
  <si>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</si>
  <si>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</si>
  <si>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</si>
  <si>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</si>
  <si>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</si>
  <si>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</si>
  <si>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</si>
  <si>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</si>
  <si>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</si>
  <si>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</si>
  <si>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</si>
  <si>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</si>
  <si>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</si>
  <si>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</si>
  <si>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</si>
  <si>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</si>
  <si>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</si>
  <si>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</si>
  <si>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</si>
  <si>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</si>
  <si>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</si>
  <si>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</si>
  <si>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</si>
  <si>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</si>
  <si>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</si>
  <si>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B</t>
  </si>
  <si>
    <t>2. ETAPA</t>
  </si>
  <si>
    <t>STA</t>
  </si>
  <si>
    <t>1</t>
  </si>
  <si>
    <t>{fd795297-1536-4bce-9916-e6a3a051906f}</t>
  </si>
  <si>
    <t>2</t>
  </si>
  <si>
    <t>/</t>
  </si>
  <si>
    <t>a</t>
  </si>
  <si>
    <t>příprava území</t>
  </si>
  <si>
    <t>Soupis</t>
  </si>
  <si>
    <t>{9d589aba-3d4e-49b8-930b-b40f0e1f04d8}</t>
  </si>
  <si>
    <t>b</t>
  </si>
  <si>
    <t>návrh</t>
  </si>
  <si>
    <t>{3f030504-df8e-47fa-9ff8-0cf2cc979d31}</t>
  </si>
  <si>
    <t>A</t>
  </si>
  <si>
    <t>1. ETAPA</t>
  </si>
  <si>
    <t>{f3af4761-cafd-4cbc-9e63-1d394c9150f3}</t>
  </si>
  <si>
    <t>{d8fa946b-79ba-4c8e-bf34-057200c82968}</t>
  </si>
  <si>
    <t>{aca58bc9-c26d-4e0c-a0ab-989e90b173de}</t>
  </si>
  <si>
    <t>C</t>
  </si>
  <si>
    <t>kabelové žlaby</t>
  </si>
  <si>
    <t>{786272b2-c277-4e3e-a983-4f27f40ef6ea}</t>
  </si>
  <si>
    <t>{a2bf3bda-de8c-47a3-ae3e-0398829e59bc}</t>
  </si>
  <si>
    <t>Vedlejší a ostatní náklady</t>
  </si>
  <si>
    <t>{4183ad11-e17a-4b66-a00d-adf917e9fd4f}</t>
  </si>
  <si>
    <t>KRYCÍ LIST SOUPISU PRACÍ</t>
  </si>
  <si>
    <t>Objekt:</t>
  </si>
  <si>
    <t>B - 2. ETAPA</t>
  </si>
  <si>
    <t>Soupis:</t>
  </si>
  <si>
    <t>a - příprava území</t>
  </si>
  <si>
    <t>VIAPROJEKT s.r.o. HK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</si>
  <si>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</si>
  <si>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</si>
  <si>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</si>
  <si>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</si>
  <si>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</si>
  <si>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</si>
  <si>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</si>
  <si>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</si>
  <si>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</si>
  <si>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</si>
  <si>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</si>
  <si>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</si>
  <si>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</si>
  <si>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</si>
  <si>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</si>
  <si>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</si>
  <si>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</si>
  <si>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</si>
  <si>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</si>
  <si>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</si>
  <si>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</si>
  <si>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</si>
  <si>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</si>
  <si>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</si>
  <si>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</si>
  <si>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</si>
  <si>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</si>
  <si>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</si>
  <si>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113107223</t>
  </si>
  <si>
    <t>Odstranění podkladu z kameniva drceného tl přes 200 do 300 mm strojně pl přes 200 m2</t>
  </si>
  <si>
    <t>m2</t>
  </si>
  <si>
    <t>CS ÚRS 2025 01</t>
  </si>
  <si>
    <t>4</t>
  </si>
  <si>
    <t>-706356353</t>
  </si>
  <si>
    <t>VV</t>
  </si>
  <si>
    <t>demolice dalších vrstev komunikace vozidlové, viz.příloha č.1</t>
  </si>
  <si>
    <t>1200</t>
  </si>
  <si>
    <t>Součet</t>
  </si>
  <si>
    <t>113107232</t>
  </si>
  <si>
    <t>Odstranění podkladu z betonu prostého tl přes 150 do 300 mm strojně pl přes 200 m2</t>
  </si>
  <si>
    <t>104637722</t>
  </si>
  <si>
    <t>3</t>
  </si>
  <si>
    <t>113107242</t>
  </si>
  <si>
    <t>Odstranění podkladu živičného tl přes 50 do 100 mm strojně pl přes 200 m2</t>
  </si>
  <si>
    <t>-1601823241</t>
  </si>
  <si>
    <t>113154552</t>
  </si>
  <si>
    <t>Frézování živičného krytu tl 40 mm pl přes 2000 do 10000 m2</t>
  </si>
  <si>
    <t>1605645064</t>
  </si>
  <si>
    <t>odfrézování asfaltového krytu v tl. 40mm, viz.příloha č.2</t>
  </si>
  <si>
    <t>3282</t>
  </si>
  <si>
    <t>5</t>
  </si>
  <si>
    <t>113154556</t>
  </si>
  <si>
    <t>Frézování živičného krytu tl 80 mm pl přes 2000 do 10000 m2</t>
  </si>
  <si>
    <t>1102645895</t>
  </si>
  <si>
    <t>odfrézování asfaltové vrstvy v tl. 80 mm, viz.příloha č.2</t>
  </si>
  <si>
    <t>3225</t>
  </si>
  <si>
    <t>9</t>
  </si>
  <si>
    <t>Ostatní konstrukce a práce, bourání</t>
  </si>
  <si>
    <t>6</t>
  </si>
  <si>
    <t>919731121</t>
  </si>
  <si>
    <t>Zarovnání styčné plochy podkladu nebo krytu živičného tl do 50 mm</t>
  </si>
  <si>
    <t>m</t>
  </si>
  <si>
    <t>-1952720122</t>
  </si>
  <si>
    <t xml:space="preserve">zarovnání spáry - kryt asfaltový u  komunikace vozidlové v tl. 40mm, viz.příloha č.2</t>
  </si>
  <si>
    <t>34+10+13</t>
  </si>
  <si>
    <t>7</t>
  </si>
  <si>
    <t>919731122</t>
  </si>
  <si>
    <t>Zarovnání styčné plochy podkladu nebo krytu živičného tl přes 50 do 100 mm</t>
  </si>
  <si>
    <t>-1704973863</t>
  </si>
  <si>
    <t xml:space="preserve">zarovnání  spáry - kryt  asfaltový u komunikace vozidlové v tl. 80 mm, viz.příloha č.2</t>
  </si>
  <si>
    <t>33+10+12</t>
  </si>
  <si>
    <t>8</t>
  </si>
  <si>
    <t>-679022159</t>
  </si>
  <si>
    <t>zarovnání spáry- kryt asfaltový u komunikace vozidlové v tl. 70 mm, viz.příloha č.1</t>
  </si>
  <si>
    <t>32</t>
  </si>
  <si>
    <t>919735111</t>
  </si>
  <si>
    <t>Řezání stávajícího živičného krytu hl do 50 mm</t>
  </si>
  <si>
    <t>-1001177121</t>
  </si>
  <si>
    <t>řezání spáry- kryt asfaltový u komunikace vozidlové v tl. 40 mm, viz.příloha č.2</t>
  </si>
  <si>
    <t>10</t>
  </si>
  <si>
    <t>919735112</t>
  </si>
  <si>
    <t>Řezání stávajícího živičného krytu hl přes 50 do 100 mm</t>
  </si>
  <si>
    <t>2145784245</t>
  </si>
  <si>
    <t>řezání spáry- kryt asfaltový u komunikace vozidlové v tl.80 mm, viz.příloha č.2</t>
  </si>
  <si>
    <t>11</t>
  </si>
  <si>
    <t>-2050047321</t>
  </si>
  <si>
    <t>řezání spáru - krytasfaltový y komunikace vozidlové v tl. 70mm, viz.příloha č.1</t>
  </si>
  <si>
    <t>997</t>
  </si>
  <si>
    <t>Doprava suti a vybouraných hmot</t>
  </si>
  <si>
    <t>997221551</t>
  </si>
  <si>
    <t>Vodorovná doprava suti ze sypkých materiálů do 1 km</t>
  </si>
  <si>
    <t>t</t>
  </si>
  <si>
    <t>-229117164</t>
  </si>
  <si>
    <t>asfalt</t>
  </si>
  <si>
    <t>(3282*0,092)+(3225*0,184)+(1200*0,22)</t>
  </si>
  <si>
    <t>13</t>
  </si>
  <si>
    <t>852596648</t>
  </si>
  <si>
    <t>suť</t>
  </si>
  <si>
    <t>(1200*0,625)+(1200*0,44)</t>
  </si>
  <si>
    <t>14</t>
  </si>
  <si>
    <t>997221559</t>
  </si>
  <si>
    <t>Příplatek ZKD 1 km u vodorovné dopravy suti ze sypkých materiálů</t>
  </si>
  <si>
    <t>-1336753911</t>
  </si>
  <si>
    <t>asfalt+příplatek za dalších 14 km</t>
  </si>
  <si>
    <t>1159,344*14</t>
  </si>
  <si>
    <t>15</t>
  </si>
  <si>
    <t>58832928</t>
  </si>
  <si>
    <t>suť+příplatek za dalších 14 km</t>
  </si>
  <si>
    <t>1278*14</t>
  </si>
  <si>
    <t>16</t>
  </si>
  <si>
    <t>997221611</t>
  </si>
  <si>
    <t>Nakládání suti na dopravní prostředky pro vodorovnou dopravu</t>
  </si>
  <si>
    <t>2013357159</t>
  </si>
  <si>
    <t>17</t>
  </si>
  <si>
    <t>-1226314979</t>
  </si>
  <si>
    <t>18</t>
  </si>
  <si>
    <t>997221615</t>
  </si>
  <si>
    <t>Poplatek za uložení na skládce (skládkovné) stavebního odpadu betonového kód odpadu 17 01 01</t>
  </si>
  <si>
    <t>-858961463</t>
  </si>
  <si>
    <t>suť-beton -30% z celkového množství</t>
  </si>
  <si>
    <t>(1200*0,625)*0,3</t>
  </si>
  <si>
    <t>19</t>
  </si>
  <si>
    <t>997221645</t>
  </si>
  <si>
    <t>Poplatek za uložení na skládce (skládkovné) odpadu asfaltového bez dehtu kód odpadu 17 03 02</t>
  </si>
  <si>
    <t>-590469674</t>
  </si>
  <si>
    <t>asfalt-30% vybouraného asfaltu</t>
  </si>
  <si>
    <t>(1200*0,22)*0,3</t>
  </si>
  <si>
    <t>20</t>
  </si>
  <si>
    <t>997221655</t>
  </si>
  <si>
    <t>Poplatek za uložení na skládce (skládkovné) zeminy a kamení kód odpadu 17 05 04</t>
  </si>
  <si>
    <t>-1286249831</t>
  </si>
  <si>
    <t>suť-kamenivo-30% z celkového množství</t>
  </si>
  <si>
    <t>(1200*0,44)*0,3</t>
  </si>
  <si>
    <t>997221861</t>
  </si>
  <si>
    <t>Poplatek za uložení na recyklační skládce (skládkovné) stavebního odpadu z prostého betonu pod kódem 17 01 01</t>
  </si>
  <si>
    <t>-226774812</t>
  </si>
  <si>
    <t>suť-beton-70% z celkového množství</t>
  </si>
  <si>
    <t>(1200*0,625)*0,7</t>
  </si>
  <si>
    <t>22</t>
  </si>
  <si>
    <t>997221873</t>
  </si>
  <si>
    <t>Poplatek za uložení na recyklační skládce (skládkovné) stavebního odpadu zeminy a kamení zatříděného do Katalogu odpadů pod kódem 17 05 04</t>
  </si>
  <si>
    <t>-821963007</t>
  </si>
  <si>
    <t>suť-kamenivo-70% z celkového množství</t>
  </si>
  <si>
    <t>(1200*0,44)*0,7</t>
  </si>
  <si>
    <t>23</t>
  </si>
  <si>
    <t>997221875</t>
  </si>
  <si>
    <t>Poplatek za uložení na recyklační skládce (skládkovné) stavebního odpadu asfaltového bez obsahu dehtu zatříděného do Katalogu odpadů pod kódem 17 03 02</t>
  </si>
  <si>
    <t>1823198632</t>
  </si>
  <si>
    <t>vybouraný asfalt-70% + odfrézovaný asfalt</t>
  </si>
  <si>
    <t>(1200*0,22*0,7)+(3282*0,092)+(3225*0,184)</t>
  </si>
  <si>
    <t>998</t>
  </si>
  <si>
    <t>Přesun hmot</t>
  </si>
  <si>
    <t>24</t>
  </si>
  <si>
    <t>998225111</t>
  </si>
  <si>
    <t>Přesun hmot pro pozemní komunikace s krytem z kamene, monolitickým betonovým nebo živičným</t>
  </si>
  <si>
    <t>-727735845</t>
  </si>
  <si>
    <t>25</t>
  </si>
  <si>
    <t>998225191</t>
  </si>
  <si>
    <t>Příplatek k přesunu hmot pro pozemní komunikace s krytem z kamene, živičným, betonovým do 1000 m</t>
  </si>
  <si>
    <t>-31727800</t>
  </si>
  <si>
    <t>b - návrh</t>
  </si>
  <si>
    <t xml:space="preserve">    5 - Komunikace pozemní</t>
  </si>
  <si>
    <t xml:space="preserve">    6 - Úpravy povrchů, podlahy a osazování výplní</t>
  </si>
  <si>
    <t>113154513</t>
  </si>
  <si>
    <t>Frézování živičného krytu tl 50 mm pruh š do 0,5 m pl do 500 m2</t>
  </si>
  <si>
    <t>159642178</t>
  </si>
  <si>
    <t>lokální opravy poruch, viz.příloha č.5</t>
  </si>
  <si>
    <t>100</t>
  </si>
  <si>
    <t>122252205</t>
  </si>
  <si>
    <t>Odkopávky a prokopávky nezapažené pro silnice a dálnice v hornině třídy těžitelnosti I objem do 1000 m3 strojně</t>
  </si>
  <si>
    <t>m3</t>
  </si>
  <si>
    <t>-1397984391</t>
  </si>
  <si>
    <t>výkop, viz.příloha č.1 a 4</t>
  </si>
  <si>
    <t>600</t>
  </si>
  <si>
    <t>132251101</t>
  </si>
  <si>
    <t>Hloubení rýh nezapažených š do 800 mm v hornině třídy těžitelnosti I skupiny 3 objem do 20 m3 strojně</t>
  </si>
  <si>
    <t>-1902600130</t>
  </si>
  <si>
    <t>sondy, viz.příloha č.1 a 4</t>
  </si>
  <si>
    <t>139001101</t>
  </si>
  <si>
    <t>Příplatek za ztížení vykopávky v blízkosti podzemního vedení</t>
  </si>
  <si>
    <t>-1508568970</t>
  </si>
  <si>
    <t>výkop-20% z celkového množství, viz.přílopha č.1 a 4</t>
  </si>
  <si>
    <t>600*0,2</t>
  </si>
  <si>
    <t>663130337</t>
  </si>
  <si>
    <t>162351103</t>
  </si>
  <si>
    <t>Vodorovné přemístění přes 50 do 500 m výkopku/sypaniny z horniny třídy těžitelnosti I skupiny 1 až 3</t>
  </si>
  <si>
    <t>1874677783</t>
  </si>
  <si>
    <t>dovoz ornice z meziskládky , viz.příloha č.2</t>
  </si>
  <si>
    <t>980*0,1</t>
  </si>
  <si>
    <t>162751117</t>
  </si>
  <si>
    <t>Vodorovné přemístění přes 9 000 do 10000 m výkopku/sypaniny z horniny třídy těžitelnosti I skupiny 1 až 3</t>
  </si>
  <si>
    <t>-1345758733</t>
  </si>
  <si>
    <t>162751119</t>
  </si>
  <si>
    <t>Příplatek k vodorovnému přemístění výkopku/sypaniny z horniny třídy těžitelnosti I skupiny 1 až 3 ZKD 1000 m přes 10000 m</t>
  </si>
  <si>
    <t>-2004107052</t>
  </si>
  <si>
    <t>výkop, + příplatek za dalších 5 km,viz.příloha č.1 a 4</t>
  </si>
  <si>
    <t>600*5</t>
  </si>
  <si>
    <t>162751137</t>
  </si>
  <si>
    <t>Vodorovné přemístění přes 9 000 do 10000 m výkopku/sypaniny z horniny třídy těžitelnosti II skupiny 4 a 5</t>
  </si>
  <si>
    <t>-813585700</t>
  </si>
  <si>
    <t>dovoz scházející ornice pro ohumusování, viz.příloha č.2</t>
  </si>
  <si>
    <t>(980*0,15)-(980*0,1)</t>
  </si>
  <si>
    <t>162751139</t>
  </si>
  <si>
    <t>Příplatek k vodorovnému přemístění výkopku/sypaniny z horniny třídy těžitelnosti II skupiny 4 a 5 ZKD 1000 m přes 10000 m</t>
  </si>
  <si>
    <t>1563076469</t>
  </si>
  <si>
    <t>scházející ornice pro ohum,usování+příplatek za dalších 5 km, viz.příloha č.2</t>
  </si>
  <si>
    <t>((980*0,15)-(980*0,1))*5</t>
  </si>
  <si>
    <t>167151111</t>
  </si>
  <si>
    <t>Nakládání výkopku z hornin třídy těžitelnosti I skupiny 1 až 3 přes 100 m3</t>
  </si>
  <si>
    <t>-1729417400</t>
  </si>
  <si>
    <t>ornice pro ohumusování, viz.příloha č.2</t>
  </si>
  <si>
    <t>980*0,15</t>
  </si>
  <si>
    <t>171201221</t>
  </si>
  <si>
    <t>-223798404</t>
  </si>
  <si>
    <t>poplatek -30% z celkové kubatury, viz.pířloha č. 1a 4</t>
  </si>
  <si>
    <t>600*0,3*1,8</t>
  </si>
  <si>
    <t>171201231</t>
  </si>
  <si>
    <t>Poplatek za uložení zeminy a kamení na recyklační skládce (skládkovné) kód odpadu 17 05 04</t>
  </si>
  <si>
    <t>1950635517</t>
  </si>
  <si>
    <t>výkop-70% z celkové kubatury, viz.příloha č.1 a 4</t>
  </si>
  <si>
    <t>600*0,7*1,8</t>
  </si>
  <si>
    <t>171251201</t>
  </si>
  <si>
    <t>Uložení sypaniny na skládky nebo meziskládky</t>
  </si>
  <si>
    <t>-412690159</t>
  </si>
  <si>
    <t>výkop, viz.píříloha č.1 a 4</t>
  </si>
  <si>
    <t>181351103</t>
  </si>
  <si>
    <t>Rozprostření ornice tl vrstvy do 200 mm pl přes 100 do 500 m2 v rovině nebo ve svahu do 1:5 strojně</t>
  </si>
  <si>
    <t>266960101</t>
  </si>
  <si>
    <t>viz.příloha č.2</t>
  </si>
  <si>
    <t>82+32</t>
  </si>
  <si>
    <t>181351113</t>
  </si>
  <si>
    <t>Rozprostření ornice tl vrstvy do 200 mm pl přes 500 m2 v rovině nebo ve svahu do 1:5 strojně</t>
  </si>
  <si>
    <t>-937282294</t>
  </si>
  <si>
    <t>viz.příloah č.2</t>
  </si>
  <si>
    <t>165+153+120+160+127+141</t>
  </si>
  <si>
    <t>M</t>
  </si>
  <si>
    <t>10364101</t>
  </si>
  <si>
    <t>zemina pro terénní úpravy - ornice</t>
  </si>
  <si>
    <t>1975484601</t>
  </si>
  <si>
    <t>nákup scházející ornice pro ohumusování, viz.příloha č.2</t>
  </si>
  <si>
    <t>((980*0,15)-(980*0,1))*1,8</t>
  </si>
  <si>
    <t>181411131</t>
  </si>
  <si>
    <t>Založení parkového trávníku výsevem pl do 1000 m2 v rovině a ve svahu do 1:5</t>
  </si>
  <si>
    <t>870550726</t>
  </si>
  <si>
    <t>980</t>
  </si>
  <si>
    <t>00572410</t>
  </si>
  <si>
    <t>osivo směs travní parková</t>
  </si>
  <si>
    <t>kg</t>
  </si>
  <si>
    <t>810956436</t>
  </si>
  <si>
    <t xml:space="preserve">travní  semeno + ztratné, viz.příloha č.2</t>
  </si>
  <si>
    <t>980*0,03*1,15</t>
  </si>
  <si>
    <t>181951111</t>
  </si>
  <si>
    <t>Úprava pláně v hornině třídy těžitelnosti I skupiny 1 až 3 bez zhutnění strojně</t>
  </si>
  <si>
    <t>-1737279179</t>
  </si>
  <si>
    <t>zeleň</t>
  </si>
  <si>
    <t>181951112</t>
  </si>
  <si>
    <t>Úprava pláně v hornině třídy těžitelnosti I skupiny 1 až 3 se zhutněním strojně</t>
  </si>
  <si>
    <t>165976699</t>
  </si>
  <si>
    <t>zpevněné plochy</t>
  </si>
  <si>
    <t>Komunikace pozemní</t>
  </si>
  <si>
    <t>564801011</t>
  </si>
  <si>
    <t>Podklad ze štěrkodrtě ŠD plochy do 100 m2 tl 30 mm</t>
  </si>
  <si>
    <t>824441655</t>
  </si>
  <si>
    <t>úprava příčmého sklonu 3% v tl. cca 30 mm</t>
  </si>
  <si>
    <t>9/0,03</t>
  </si>
  <si>
    <t>564871111</t>
  </si>
  <si>
    <t>Podklad ze štěrkodrtě ŠD plochy přes 100 m2 tl 250 mm</t>
  </si>
  <si>
    <t>-281856134</t>
  </si>
  <si>
    <t>oprava konstrukčních vrstev komunikace vozidlové,ŠD fr. 0-32, viz.příloha č.4</t>
  </si>
  <si>
    <t>614567547</t>
  </si>
  <si>
    <t>úprava podloží u komunikace vozidlové, ŠD fr. 0-63 v tl .500mm, viz.příloha č. 1 a 4</t>
  </si>
  <si>
    <t>1200*2</t>
  </si>
  <si>
    <t>565155121</t>
  </si>
  <si>
    <t>Asfaltový beton vrstva podkladní ACP 16 (obalované kamenivo OKS) tl 70 mm š přes 3 m</t>
  </si>
  <si>
    <t>881837425</t>
  </si>
  <si>
    <t xml:space="preserve">oprava konstrukčních vrstev komunikace vozidlové, ACP 16S  50/70,  viz.příloha č.4</t>
  </si>
  <si>
    <t>26</t>
  </si>
  <si>
    <t>567131114</t>
  </si>
  <si>
    <t>Podklad ze směsi stmelené cementem SC C 3/4 (SC I) tl 190 mm</t>
  </si>
  <si>
    <t>-614696249</t>
  </si>
  <si>
    <t>oprava konstrukčních vrstev komunikace vozidlové, viz.příloha č.4</t>
  </si>
  <si>
    <t>27</t>
  </si>
  <si>
    <t>572531133</t>
  </si>
  <si>
    <t>Oprava trhlin asfaltovou sanační hmotou š přes 50 do 60 mm</t>
  </si>
  <si>
    <t>-530253284</t>
  </si>
  <si>
    <t>zatmelení trhliny modifikovanou asfaltovou zálivkou, viz.příloha č.5</t>
  </si>
  <si>
    <t>28</t>
  </si>
  <si>
    <t>573111112</t>
  </si>
  <si>
    <t>Postřik živičný infiltrační s posypem z asfaltu množství 1 kg/m2</t>
  </si>
  <si>
    <t>1340855994</t>
  </si>
  <si>
    <t>29</t>
  </si>
  <si>
    <t>573211109</t>
  </si>
  <si>
    <t>Postřik živičný spojovací z asfaltu v množství 0,50 kg/m2</t>
  </si>
  <si>
    <t>-457322672</t>
  </si>
  <si>
    <t>oprava konstrukčních vrstev komunikace vozidlové,viz.příloha č.4</t>
  </si>
  <si>
    <t>3613</t>
  </si>
  <si>
    <t>30</t>
  </si>
  <si>
    <t>2009406212</t>
  </si>
  <si>
    <t xml:space="preserve">oprava  konstrukčních vrstev komunikace vozidlové, viz.příloha č.4</t>
  </si>
  <si>
    <t>3556*2</t>
  </si>
  <si>
    <t>31</t>
  </si>
  <si>
    <t>209838436</t>
  </si>
  <si>
    <t>lokální oprava poruch, viz.příloha č.5</t>
  </si>
  <si>
    <t>576133221</t>
  </si>
  <si>
    <t>Asfaltový koberec mastixový SMA 11 (AKMS) tl 40 mm š přes 3 m</t>
  </si>
  <si>
    <t>705650123</t>
  </si>
  <si>
    <t>33</t>
  </si>
  <si>
    <t>578011</t>
  </si>
  <si>
    <t>Asfaltová vrstva odolná proti trhlinám SAL v tl. 20 mm</t>
  </si>
  <si>
    <t>-183577709</t>
  </si>
  <si>
    <t>oprava konstrukčních vrstev komunikace vozidlové, viz.příloha č.2</t>
  </si>
  <si>
    <t>3556</t>
  </si>
  <si>
    <t>34</t>
  </si>
  <si>
    <t>577146111</t>
  </si>
  <si>
    <t>Asfaltový beton vrstva ložní ACL 22 (ABVH) tl 50 mm š do 3 m z nemodifikovaného asfaltu</t>
  </si>
  <si>
    <t>1743930758</t>
  </si>
  <si>
    <t>lokální oprava poruch , viz.příloha č.5</t>
  </si>
  <si>
    <t>35</t>
  </si>
  <si>
    <t>577155122</t>
  </si>
  <si>
    <t>Asfaltový beton vrstva ložní ACL 16 (ABH) tl 60 mm š přes 3 m z nemodifikovaného asfaltu</t>
  </si>
  <si>
    <t>761476424</t>
  </si>
  <si>
    <t xml:space="preserve">oprava konstrukčních vrstev komunikace vozidlová- ACL 16 S  50/70, , viz.příloha č.4</t>
  </si>
  <si>
    <t>3566</t>
  </si>
  <si>
    <t>Úpravy povrchů, podlahy a osazování výplní</t>
  </si>
  <si>
    <t>36</t>
  </si>
  <si>
    <t>915241111</t>
  </si>
  <si>
    <t>Bezpečnostní barevný povrch vozovek červený pro podklad asfaltový</t>
  </si>
  <si>
    <t>-500631149</t>
  </si>
  <si>
    <t>červený nátěr v prostoru VDZ V14 (dvousložková červená barva RAL 3020 obsaující zdrsňovadlo)</t>
  </si>
  <si>
    <t>72</t>
  </si>
  <si>
    <t>37</t>
  </si>
  <si>
    <t>915111111</t>
  </si>
  <si>
    <t>Vodorovné dopravní značení dělící čáry souvislé š 125 mm základní bílá barva</t>
  </si>
  <si>
    <t>254798957</t>
  </si>
  <si>
    <t xml:space="preserve">VDZ návrh  - V1a, viz.příloha č.3</t>
  </si>
  <si>
    <t>30+85+3+15</t>
  </si>
  <si>
    <t>38</t>
  </si>
  <si>
    <t>915111121</t>
  </si>
  <si>
    <t>Vodorovné dopravní značení dělící čáry přerušované š 125 mm základní bílá barva</t>
  </si>
  <si>
    <t>1656427018</t>
  </si>
  <si>
    <t xml:space="preserve">VDZ  návrh - V2a , V2b, viz.příloha č.3</t>
  </si>
  <si>
    <t>113+15+(54+30+30)+(221+180+45)</t>
  </si>
  <si>
    <t>39</t>
  </si>
  <si>
    <t>915121111</t>
  </si>
  <si>
    <t>Vodorovné dopravní značení vodící čáry souvislé š 250 mm základní bílá barva</t>
  </si>
  <si>
    <t>2004919313</t>
  </si>
  <si>
    <t>VDZ ávrh - V5 š.0,5m,viz.příloha č.3</t>
  </si>
  <si>
    <t>7*2</t>
  </si>
  <si>
    <t>40</t>
  </si>
  <si>
    <t>915131111</t>
  </si>
  <si>
    <t>Vodorovné dopravní značení přechody pro chodce, šipky, symboly základní bílá barva</t>
  </si>
  <si>
    <t>64482133</t>
  </si>
  <si>
    <t>VDZ návrh - V7a, V9a, V13, V14, viz.příloha č.3</t>
  </si>
  <si>
    <t>17+(6*2)+33+(10*3)</t>
  </si>
  <si>
    <t>41</t>
  </si>
  <si>
    <t>915321115</t>
  </si>
  <si>
    <t>Předformátované vodorovné dopravní značení vodící pás pro slabozraké</t>
  </si>
  <si>
    <t>601032391</t>
  </si>
  <si>
    <t>vodící pás přechodu, viz.příloha č.3</t>
  </si>
  <si>
    <t>10,5</t>
  </si>
  <si>
    <t>42</t>
  </si>
  <si>
    <t>915611111</t>
  </si>
  <si>
    <t>Předznačení vodorovného liniového značení</t>
  </si>
  <si>
    <t>1987055918</t>
  </si>
  <si>
    <t>VDZ návrh - V1a, V2a, V2b, V5, viz.příloha č.3</t>
  </si>
  <si>
    <t>133+113+15+114+446+7</t>
  </si>
  <si>
    <t>43</t>
  </si>
  <si>
    <t>915621111</t>
  </si>
  <si>
    <t>Předznačení vodorovného plošného značení</t>
  </si>
  <si>
    <t>1824376774</t>
  </si>
  <si>
    <t>44</t>
  </si>
  <si>
    <t>919121132</t>
  </si>
  <si>
    <t>Těsnění spár zálivkou za studena pro komůrky š 20 mm hl 40 mm s těsnicím profilem</t>
  </si>
  <si>
    <t>-1836865378</t>
  </si>
  <si>
    <t>úprava styčné spáry , viz.příloha č.2</t>
  </si>
  <si>
    <t>45</t>
  </si>
  <si>
    <t>91973</t>
  </si>
  <si>
    <t>Samoadhezivní sklovláknitá pletená geomříž</t>
  </si>
  <si>
    <t>980339934</t>
  </si>
  <si>
    <t>samoadhezivní sklovláknitá pletená geomříž 115*115 kN/m , +15kN/m s plošnou hmotností min.400g/m a pevností</t>
  </si>
  <si>
    <t>ve spoji min.50N. natužení teplotně stabilním elastomerovým polymerem s bodem měknutí min. 220°C, velikost oka 25*25 mm, viz.příloha č.4, 5</t>
  </si>
  <si>
    <t>46</t>
  </si>
  <si>
    <t>919794441</t>
  </si>
  <si>
    <t>Úprava ploch kolem hydrantů, šoupat, poklopů a mříží nebo sloupů v živičných krytech pl do 2 m2</t>
  </si>
  <si>
    <t>kus</t>
  </si>
  <si>
    <t>607740525</t>
  </si>
  <si>
    <t>výšková úprava mříží, polopů a šopuatviz.příloha č.2</t>
  </si>
  <si>
    <t>26+11+5</t>
  </si>
  <si>
    <t>47</t>
  </si>
  <si>
    <t>938908411</t>
  </si>
  <si>
    <t>Čištění vozovek splachováním vodou</t>
  </si>
  <si>
    <t>-831919444</t>
  </si>
  <si>
    <t>VDZ návrh, viz.příloha č.3</t>
  </si>
  <si>
    <t>(133*0,125)+(688*0,125)+(7*0,5)+92</t>
  </si>
  <si>
    <t>48</t>
  </si>
  <si>
    <t>-923450983</t>
  </si>
  <si>
    <t>49</t>
  </si>
  <si>
    <t>560502756</t>
  </si>
  <si>
    <t>červený nátěr, viz.příloha č.3</t>
  </si>
  <si>
    <t>50</t>
  </si>
  <si>
    <t>226143683</t>
  </si>
  <si>
    <t>100*0,115</t>
  </si>
  <si>
    <t>51</t>
  </si>
  <si>
    <t>1086992681</t>
  </si>
  <si>
    <t>(100*0,115)*14</t>
  </si>
  <si>
    <t>52</t>
  </si>
  <si>
    <t>995872647</t>
  </si>
  <si>
    <t>53</t>
  </si>
  <si>
    <t>-1821750583</t>
  </si>
  <si>
    <t>odfrézovaný asfalt</t>
  </si>
  <si>
    <t>54</t>
  </si>
  <si>
    <t>-1284677647</t>
  </si>
  <si>
    <t>55</t>
  </si>
  <si>
    <t>1144030708</t>
  </si>
  <si>
    <t>A - 1. ETAPA</t>
  </si>
  <si>
    <t xml:space="preserve">    8 - Vedení trubní dálková a přípojná</t>
  </si>
  <si>
    <t>113106134</t>
  </si>
  <si>
    <t>Rozebrání dlažeb ze zámkových dlaždic komunikací pro pěší strojně pl do 50 m2</t>
  </si>
  <si>
    <t>650658066</t>
  </si>
  <si>
    <t>demolice chodníku - kryt betonová dlažba 200/100, dlažba se očistí a zpětně použije, viz.příloha č.2</t>
  </si>
  <si>
    <t>113106141</t>
  </si>
  <si>
    <t>Rozebrání dlažeb z mozaiky komunikací pro pěší strojně pl přes 50 m2</t>
  </si>
  <si>
    <t>1627998421</t>
  </si>
  <si>
    <t>demolice chodníku-kryt žulová mozaika 50/50, viz.příloha č.2, mozaika se očistí a zpětně použije</t>
  </si>
  <si>
    <t>47+14+24</t>
  </si>
  <si>
    <t>113106142</t>
  </si>
  <si>
    <t>Rozebrání dlažeb z betonových nebo kamenných dlaždic komunikací pro pěší strojně pl přes 50 m2</t>
  </si>
  <si>
    <t>-1975467863</t>
  </si>
  <si>
    <t>demolice betonového vodícího proužku osazeného na šířku 50 cm, viz.příloha č.2</t>
  </si>
  <si>
    <t>(220+168+15)*0,5</t>
  </si>
  <si>
    <t>-1467111771</t>
  </si>
  <si>
    <t>demolice betonového vodícího proužku osazeného na šířku 25 cm, viz.příloha č.2</t>
  </si>
  <si>
    <t>(113+108+37)*0,25</t>
  </si>
  <si>
    <t>113106185</t>
  </si>
  <si>
    <t>Rozebrání dlažeb vozovek z drobných kostek s ložem z kameniva strojně pl do 50 m2</t>
  </si>
  <si>
    <t>1605773246</t>
  </si>
  <si>
    <t>demolice vjezdu-kryt žulová dlažba 100/100, dlažba se očistí a zpětně použije, viz.příloha č.2</t>
  </si>
  <si>
    <t>7+7</t>
  </si>
  <si>
    <t>113107164</t>
  </si>
  <si>
    <t>Odstranění podkladu z kameniva drceného tl přes 300 do 400 mm strojně pl přes 50 do 200 m2</t>
  </si>
  <si>
    <t>2081372287</t>
  </si>
  <si>
    <t>demolice chodníku-kryt žulová mozaika-50/50, viz.příloha č.2</t>
  </si>
  <si>
    <t>35303007</t>
  </si>
  <si>
    <t>demolice komunikace vozidlové-kryt asfaltový, viz.příloha č.4</t>
  </si>
  <si>
    <t>795</t>
  </si>
  <si>
    <t>-1313564447</t>
  </si>
  <si>
    <t>331</t>
  </si>
  <si>
    <t>113107244</t>
  </si>
  <si>
    <t>Odstranění podkladu živičného tl přes 150 do 200 mm strojně pl přes 200 m2</t>
  </si>
  <si>
    <t>-752747894</t>
  </si>
  <si>
    <t>113107323</t>
  </si>
  <si>
    <t>Odstranění podkladu z kameniva drceného tl přes 200 do 300 mm strojně pl do 50 m2</t>
  </si>
  <si>
    <t>-770332183</t>
  </si>
  <si>
    <t>demolice zpevněné plochy-kryt asfaltový,viz.příloha č.2</t>
  </si>
  <si>
    <t>7+8+6+6</t>
  </si>
  <si>
    <t>113107324</t>
  </si>
  <si>
    <t>Odstranění podkladu z kameniva drceného tl přes 300 do 400 mm strojně pl do 50 m2</t>
  </si>
  <si>
    <t>-853024640</t>
  </si>
  <si>
    <t>demolice chodníku-kryt betonová dlažba 200/100, viz.příloha č.2</t>
  </si>
  <si>
    <t>-227494051</t>
  </si>
  <si>
    <t>demolice vjezdu-kryt žulová dlažba 100/100, viz.příloha č.2</t>
  </si>
  <si>
    <t>113107342</t>
  </si>
  <si>
    <t>Odstranění podkladu živičného tl přes 50 do 100 mm strojně pl do 50 m2</t>
  </si>
  <si>
    <t>-1527781660</t>
  </si>
  <si>
    <t>demolice zpevněné plochy-kryt asfaltový, viz.příloha č.2</t>
  </si>
  <si>
    <t>113202111</t>
  </si>
  <si>
    <t>Vytrhání obrub krajníků obrubníků stojatých</t>
  </si>
  <si>
    <t>-372534049</t>
  </si>
  <si>
    <t>demolice žulového obrubníku se zámkem š.300 mm, obrubník se očistí a 75% obrubníku se zpětně použije, viz.příloha č.2</t>
  </si>
  <si>
    <t>578</t>
  </si>
  <si>
    <t>1909433867</t>
  </si>
  <si>
    <t>demolice žulového obrubníku š.120 mm, obrubník se očistí a zpětně použije, viz.příloha č.2</t>
  </si>
  <si>
    <t>-1168261049</t>
  </si>
  <si>
    <t>demolice pískovcového obrubníku se zámkem š.300mm, se odveze na skládku, viz.příloha č.2</t>
  </si>
  <si>
    <t>113203111</t>
  </si>
  <si>
    <t>Vytrhání obrub z dlažebních kostek</t>
  </si>
  <si>
    <t>-929079491</t>
  </si>
  <si>
    <t>demolice linky ze žulových kostek 100/100 (ohraničení asfaltových zpevněných ploch), dlažba se očistí a zpětně použije, viz.příloha č.2</t>
  </si>
  <si>
    <t>121151103</t>
  </si>
  <si>
    <t>Sejmutí ornice plochy do 100 m2 tl vrstvy do 200 mm strojně</t>
  </si>
  <si>
    <t>885160396</t>
  </si>
  <si>
    <t>sejmutí ornice v tl. 100 mm, viz.příloha č.2</t>
  </si>
  <si>
    <t>121151113</t>
  </si>
  <si>
    <t>Sejmutí ornice plochy do 500 m2 tl vrstvy do 200 mm strojně</t>
  </si>
  <si>
    <t>-1427844152</t>
  </si>
  <si>
    <t>sejmutí ornice v tl. 10 cm, viz.příloha č.2</t>
  </si>
  <si>
    <t>75786660</t>
  </si>
  <si>
    <t>sejmutá ornice se odveze na meziskládku a použije se v 2. Etapě výstavby, viz.příloha č.-2</t>
  </si>
  <si>
    <t>(114+866)*0,1</t>
  </si>
  <si>
    <t>-424471310</t>
  </si>
  <si>
    <t>sejmutá ornice odvezená na meziskládku, viz.příloha č.2</t>
  </si>
  <si>
    <t>184818241</t>
  </si>
  <si>
    <t>Ochrana kmene průměru do 300 mm bedněním výšky přes 2 do 3 m</t>
  </si>
  <si>
    <t>33480349</t>
  </si>
  <si>
    <t>ochrana stávajících stromů dřevěným bedněním po celou dobu výstavby, montáž+demontáž, viz.příloha č.2</t>
  </si>
  <si>
    <t>Vedení trubní dálková a přípojná</t>
  </si>
  <si>
    <t>890431851</t>
  </si>
  <si>
    <t>Bourání šachet z prefabrikovaných skruží strojně obestavěného prostoru přes 1,5 do 3 m3</t>
  </si>
  <si>
    <t>-1737725238</t>
  </si>
  <si>
    <t>demolice stávajících uličních vpustí, viz.příloha č.2</t>
  </si>
  <si>
    <t>0,6*26</t>
  </si>
  <si>
    <t>899203211</t>
  </si>
  <si>
    <t>Demontáž mříží litinových včetně rámů hmotnosti přes 100 do 150 kg</t>
  </si>
  <si>
    <t>-1299673749</t>
  </si>
  <si>
    <t>demontáž mříží u stávajících uličních vpustí, mříže se odvezou na skladku TS MHK na letiště (6 km), viz.příloha č.2</t>
  </si>
  <si>
    <t>150252651</t>
  </si>
  <si>
    <t xml:space="preserve">zarovnání spáry v asfaltovém  krytu zpevněné plochy v tl. 100mm, viz.příloha č.2</t>
  </si>
  <si>
    <t>3+3+5,5+4</t>
  </si>
  <si>
    <t>919731123</t>
  </si>
  <si>
    <t>Zarovnání styčné plochy podkladu nebo krytu živičného tl přes 100 do 200 mm</t>
  </si>
  <si>
    <t>1983971855</t>
  </si>
  <si>
    <t>zarovnání spáry v asfaltovém krytu komunikace vozidlové v tl. 190 mm, viz.příloha č.4</t>
  </si>
  <si>
    <t>277+54+334</t>
  </si>
  <si>
    <t>-454353283</t>
  </si>
  <si>
    <t>řezání spáry v asfaltovém krytu zpevněné plochy - v tl. 100 mm, viz.příloha č.2</t>
  </si>
  <si>
    <t>919735114</t>
  </si>
  <si>
    <t>Řezání stávajícího živičného krytu hl přes 150 do 200 mm</t>
  </si>
  <si>
    <t>1892464444</t>
  </si>
  <si>
    <t>řezání spáry v asfaltovém krytu komunikace vozidlové v tl. 190mm, viz.příloha č.4</t>
  </si>
  <si>
    <t>979024442</t>
  </si>
  <si>
    <t>Očištění vybouraných obrubníků a krajníků chodníkových</t>
  </si>
  <si>
    <t>-527743759</t>
  </si>
  <si>
    <t>očištění žulového obrubníku se zámkem š. 300mm, vi.příloha č.2</t>
  </si>
  <si>
    <t>-2032200291</t>
  </si>
  <si>
    <t>očištění žulového obrubníku š.120 mm, viz.příloha č.2</t>
  </si>
  <si>
    <t>979054451</t>
  </si>
  <si>
    <t>Očištění vybouraných zámkových dlaždic s původním spárováním z kameniva těženého</t>
  </si>
  <si>
    <t>-970503746</t>
  </si>
  <si>
    <t>979071121</t>
  </si>
  <si>
    <t>Očištění dlažebních kostek drobných s původním spárováním kamenivem těženým</t>
  </si>
  <si>
    <t>494605983</t>
  </si>
  <si>
    <t>demolice vjezdu-kryt žulvá dlažba 100/100, viz.příloha č.2</t>
  </si>
  <si>
    <t>-1187315146</t>
  </si>
  <si>
    <t>demolice linky ze žulových kostek 100/100 (ohraničení asfaltové plochy), viz.příloha č.2</t>
  </si>
  <si>
    <t>12*0,1</t>
  </si>
  <si>
    <t>979071131</t>
  </si>
  <si>
    <t>Očištění dlažebních kostek mozaikových kamenivem těženým nebo MV</t>
  </si>
  <si>
    <t>1547045848</t>
  </si>
  <si>
    <t>demolice chodníku-kryt mozaika 50/50, viz.příloha č.2</t>
  </si>
  <si>
    <t>706777434</t>
  </si>
  <si>
    <t>(331*0,45)+(27*0,22)</t>
  </si>
  <si>
    <t>-1455711061</t>
  </si>
  <si>
    <t>(331*0,625)+(795*0,44)+(85*0,58)+(5*0,58)+(14*0,58)+(27*0,44)</t>
  </si>
  <si>
    <t>550156010</t>
  </si>
  <si>
    <t>154,89*14</t>
  </si>
  <si>
    <t>-157642203</t>
  </si>
  <si>
    <t>628,875*14</t>
  </si>
  <si>
    <t>997221571</t>
  </si>
  <si>
    <t>Vodorovná doprava vybouraných hmot do 1 km</t>
  </si>
  <si>
    <t>2049550829</t>
  </si>
  <si>
    <t>vybourané hmoty</t>
  </si>
  <si>
    <t>(201,5*0,255)+(64,5*0,255)+(144,5*0,205)+(14*0,205)+(15,6*0,6)+(26*0,150)</t>
  </si>
  <si>
    <t>997221579</t>
  </si>
  <si>
    <t>Příplatek ZKD 1 km u vodorovné dopravy vybouraných hmot</t>
  </si>
  <si>
    <t>-1958714561</t>
  </si>
  <si>
    <t>vybourané hmoty- mříž odvoz na skládku TSMHK letiště +příplatek za dalších 5 km</t>
  </si>
  <si>
    <t>(26*0,150)*5</t>
  </si>
  <si>
    <t>-1615823595</t>
  </si>
  <si>
    <t>vybourané hmoty (bez mříže)+příplatek za dalších 14 km</t>
  </si>
  <si>
    <t>((201,5*0,255)+(64,5*0,255)+(144,5*0,205)+(14*0,205)+(15,6*0,6))*14</t>
  </si>
  <si>
    <t>-2093403318</t>
  </si>
  <si>
    <t>1914399099</t>
  </si>
  <si>
    <t>997221612</t>
  </si>
  <si>
    <t>Nakládání vybouraných hmot na dopravní prostředky pro vodorovnou dopravu</t>
  </si>
  <si>
    <t>1608503100</t>
  </si>
  <si>
    <t>(201,5*0,255)+(64,5*0,255)+(144,5*0,205)+(14*0,205)+(15,6*0,6)+(26*0,15)</t>
  </si>
  <si>
    <t>507670059</t>
  </si>
  <si>
    <t>suť-beton-30% z celkového možství</t>
  </si>
  <si>
    <t>(331*0,625)*0,3</t>
  </si>
  <si>
    <t>-1371819330</t>
  </si>
  <si>
    <t>vybourané hmoty-beton-30% z celkového množství</t>
  </si>
  <si>
    <t>((201,5*0,255)+(64,5*0,255)+(15,6*0,6))*0,3</t>
  </si>
  <si>
    <t>2140238810</t>
  </si>
  <si>
    <t>asfalt-30% z celkového množství</t>
  </si>
  <si>
    <t>((331*0,45)+(27*0,22))*0,3</t>
  </si>
  <si>
    <t>369509651</t>
  </si>
  <si>
    <t>((795*0,44)+(85*0,58)+(5*0,58)+(14*0,58)+(27*0,44))*0,3</t>
  </si>
  <si>
    <t>-1873108722</t>
  </si>
  <si>
    <t xml:space="preserve">vybourané hmoty-kamenivo-30%  z celkového množství</t>
  </si>
  <si>
    <t>((144,5*0,205)+(14*0,205))*0,3</t>
  </si>
  <si>
    <t>-577172536</t>
  </si>
  <si>
    <t>(331*0,625)*0,7</t>
  </si>
  <si>
    <t>1845292280</t>
  </si>
  <si>
    <t>vybourané hmoty-beton-70% z celkového množstí</t>
  </si>
  <si>
    <t>((201,5*0,255)+(64,5*0,255)+(15,6*0,6))*0,7</t>
  </si>
  <si>
    <t>-2067048280</t>
  </si>
  <si>
    <t>((795*0,44)+(85*0,58)+(5*0,58)+(14*0,58)+(27*0,44))*0,7</t>
  </si>
  <si>
    <t>-1473236355</t>
  </si>
  <si>
    <t>vybourané hmoty-kamenivo-70% z celkového množství</t>
  </si>
  <si>
    <t>((144,5*0,205)+(14*0,205))*0,7</t>
  </si>
  <si>
    <t>-1271299056</t>
  </si>
  <si>
    <t>asfalt-70% z celkového množství</t>
  </si>
  <si>
    <t>((331*0,45)+(27*0,22))*0,7</t>
  </si>
  <si>
    <t>1297866441</t>
  </si>
  <si>
    <t>56</t>
  </si>
  <si>
    <t>-1573554326</t>
  </si>
  <si>
    <t xml:space="preserve">    4 - Vodorovné konstrukce</t>
  </si>
  <si>
    <t>122252204</t>
  </si>
  <si>
    <t>Odkopávky a prokopávky nezapažené pro silnice a dálnice v hornině třídy těžitelnosti I objem do 500 m3 strojně</t>
  </si>
  <si>
    <t>-105583094</t>
  </si>
  <si>
    <t>408</t>
  </si>
  <si>
    <t>1337105010</t>
  </si>
  <si>
    <t>sondy</t>
  </si>
  <si>
    <t>132251253</t>
  </si>
  <si>
    <t>Hloubení rýh nezapažených š do 2000 mm v hornině třídy těžitelnosti I skupiny 3 objem do 100 m3 strojně</t>
  </si>
  <si>
    <t>-607926108</t>
  </si>
  <si>
    <t>uliční vpusti a přípojky, viz.příloha č.1 a 2</t>
  </si>
  <si>
    <t>(1,5*1,5*1*26)+(1*0,6*52)-(3,14*0,3*0,3*1,85*26)-(3,14*0,08*0,08*52)</t>
  </si>
  <si>
    <t>-2041081684</t>
  </si>
  <si>
    <t>výkop-20% z celkové kubatury, viz.příloha č.1 a 4</t>
  </si>
  <si>
    <t>408*0,2</t>
  </si>
  <si>
    <t>1656751768</t>
  </si>
  <si>
    <t xml:space="preserve">uliční vpusti+přípojky,20% z celkového množství,  viz.příloha č.1 a 2</t>
  </si>
  <si>
    <t>75,062*0,2</t>
  </si>
  <si>
    <t>1619897894</t>
  </si>
  <si>
    <t>151201101</t>
  </si>
  <si>
    <t>Zřízení zátažného pažení a rozepření stěn rýh hl do 2 m</t>
  </si>
  <si>
    <t>-1392568916</t>
  </si>
  <si>
    <t>(1,5*1*4*26)+(0,6*2*52)</t>
  </si>
  <si>
    <t>151201111</t>
  </si>
  <si>
    <t>Odstranění zátažného pažení a rozepření stěn rýh hl do 2 m</t>
  </si>
  <si>
    <t>-662308535</t>
  </si>
  <si>
    <t>uliční vpusti+přípojky, viz.příloha č.1 a 2</t>
  </si>
  <si>
    <t>1464644443</t>
  </si>
  <si>
    <t>-1511414883</t>
  </si>
  <si>
    <t>(3,14*0,25*0,25*1,85*26)+(3,14*0,08*0,08*52)+(0,1*52)+(0,35*52)</t>
  </si>
  <si>
    <t>272657242</t>
  </si>
  <si>
    <t>výkop+příplatek za dalších 5 km, viz.příloha č.1 a 4</t>
  </si>
  <si>
    <t>408*5</t>
  </si>
  <si>
    <t>1795742382</t>
  </si>
  <si>
    <t>uliční vpusti+ přípojky, +příplatek za dalších 5 km, viz příloha č.1 a 2</t>
  </si>
  <si>
    <t>33,885*5</t>
  </si>
  <si>
    <t>1378611091</t>
  </si>
  <si>
    <t>výkop-30% z celkové kubatury, viz.příloha č.1 a 4</t>
  </si>
  <si>
    <t>408*0,3*1,8</t>
  </si>
  <si>
    <t>1785357718</t>
  </si>
  <si>
    <t>uliční vpusti+přípojky -30% z celkového množství</t>
  </si>
  <si>
    <t>33,885*0,3*1,8</t>
  </si>
  <si>
    <t>231403763</t>
  </si>
  <si>
    <t>408*0,7*1,8</t>
  </si>
  <si>
    <t>1327787811</t>
  </si>
  <si>
    <t>uliční vpusti+přípojky, -70% z celkového množství ,viz.příloha č.1 a 2</t>
  </si>
  <si>
    <t>33,885*0,7*1,8</t>
  </si>
  <si>
    <t>-500950847</t>
  </si>
  <si>
    <t>-928974755</t>
  </si>
  <si>
    <t>33,885</t>
  </si>
  <si>
    <t>174151101</t>
  </si>
  <si>
    <t>Zásyp jam, šachet rýh nebo kolem objektů sypaninou se zhutněním</t>
  </si>
  <si>
    <t>-1729483278</t>
  </si>
  <si>
    <t>uliční vpusti + přípojky viz.příloha č.1 a 2</t>
  </si>
  <si>
    <t>75,062-33,885</t>
  </si>
  <si>
    <t>175151101</t>
  </si>
  <si>
    <t>Obsypání potrubí strojně sypaninou bez prohození, uloženou do 3 m</t>
  </si>
  <si>
    <t>1608649769</t>
  </si>
  <si>
    <t>přípojky uličních vpustí, viz.příloha č. 1 a 2</t>
  </si>
  <si>
    <t>0,35*52</t>
  </si>
  <si>
    <t>58331200</t>
  </si>
  <si>
    <t>štěrkopísek netříděný</t>
  </si>
  <si>
    <t>9330316</t>
  </si>
  <si>
    <t>přípojky uličních vpustí, viz.příloha č.1 a 2</t>
  </si>
  <si>
    <t>18,2*2</t>
  </si>
  <si>
    <t>346459892</t>
  </si>
  <si>
    <t>795+34</t>
  </si>
  <si>
    <t>Vodorovné konstrukce</t>
  </si>
  <si>
    <t>451572111</t>
  </si>
  <si>
    <t>Lože pod potrubí otevřený výkop z kameniva drobného těženého</t>
  </si>
  <si>
    <t>-117697855</t>
  </si>
  <si>
    <t>přípojky UV, viz.příloha č.1 a 2</t>
  </si>
  <si>
    <t>0,1*52</t>
  </si>
  <si>
    <t>452386111</t>
  </si>
  <si>
    <t>Vyrovnávací prstence z betonu prostého tř. C 25/30 v do 100 mm</t>
  </si>
  <si>
    <t>947769536</t>
  </si>
  <si>
    <t>uliční vpusti, viz.příloha č.1 a 2</t>
  </si>
  <si>
    <t>564851011</t>
  </si>
  <si>
    <t>Podklad ze štěrkodrtě ŠD plochy do 100 m2 tl 150 mm</t>
  </si>
  <si>
    <t>463828670</t>
  </si>
  <si>
    <t>oprava vjezdu- kryt žulová dlažba 100/100, ŠD fr. 0-32, viz.příloha č.2 a 4</t>
  </si>
  <si>
    <t>2098707593</t>
  </si>
  <si>
    <t>oprava chodníku-kryt mozaika, ŠD fr. 0-32, viz.příloha č.2 a 4</t>
  </si>
  <si>
    <t>470272627</t>
  </si>
  <si>
    <t xml:space="preserve">oprava chodníku-kyt betonová dlažba 200/100, ŠD fr. 0-32, viz.příloha č.2  a 4 </t>
  </si>
  <si>
    <t>564861011</t>
  </si>
  <si>
    <t>Podklad ze štěrkodrtě ŠD plochy do 100 m2 tl 200 mm</t>
  </si>
  <si>
    <t>1113790322</t>
  </si>
  <si>
    <t xml:space="preserve">oprava vjezdu-kryt žulová dlažba, ŠD  fr. 0-63, viz.příloha č.2 a 4</t>
  </si>
  <si>
    <t>-544926997</t>
  </si>
  <si>
    <t>oprava chodníku-kryt mozaika, ŠD fr. 0-63 v tl.200 mm, viz. příloha č.2 a 4</t>
  </si>
  <si>
    <t>-479952555</t>
  </si>
  <si>
    <t>oprava chodníku-kryt betonová dlažba 200/100, ŠD fr. 0-63, viz.příloha č. 2 a 4</t>
  </si>
  <si>
    <t>564871011</t>
  </si>
  <si>
    <t>Podklad ze štěrkodrtě ŠD plochy do 100 m2 tl 250 mm</t>
  </si>
  <si>
    <t>-1229868442</t>
  </si>
  <si>
    <t>oprava zpevněné plochy-kryt asfaltový, ŠD fr. 0-32, viz.příloha č.2 a 4</t>
  </si>
  <si>
    <t>(6+6+10+7)+5</t>
  </si>
  <si>
    <t>564871016</t>
  </si>
  <si>
    <t>Podklad ze štěrkodrtě ŠD plochy do 100 m2 tl 300 mm</t>
  </si>
  <si>
    <t>126269828</t>
  </si>
  <si>
    <t>úprava podloží u zpevněné plochy s krytem asfaltovým, ŠD fr. 0-63 v tl. 300mm, viz.příloha č.1 a 4</t>
  </si>
  <si>
    <t>1934784358</t>
  </si>
  <si>
    <t xml:space="preserve">oprava konstrukčních vrstev komunikace vozidlové  ŠD fr, 0-32, , viz.příloha č. 4</t>
  </si>
  <si>
    <t>726764381</t>
  </si>
  <si>
    <t>úprava podloží u komunikace vozidlové, ŠD fr. 0-63 v tl. 500 mm, viz.příloha č.1 a 4</t>
  </si>
  <si>
    <t>795*2</t>
  </si>
  <si>
    <t>565145101</t>
  </si>
  <si>
    <t>Asfaltový beton vrstva podkladní ACP 16 (obalované kamenivo OKS) tl 60 mm š do 1,5 m</t>
  </si>
  <si>
    <t>-1475167950</t>
  </si>
  <si>
    <t xml:space="preserve">oprava zpevněné plochy- kryt asfaltový ACP16+  50/70, viz.příloha č.2 a 4</t>
  </si>
  <si>
    <t>6+6+10+7</t>
  </si>
  <si>
    <t>-1540047425</t>
  </si>
  <si>
    <t>oprava konstrukčních vrstev komunikace vozidlové- ACP 16S 50/70, viz.příloha č,.4</t>
  </si>
  <si>
    <t>432</t>
  </si>
  <si>
    <t>-1236051300</t>
  </si>
  <si>
    <t>1561446902</t>
  </si>
  <si>
    <t>248191749</t>
  </si>
  <si>
    <t>oprava zpevněné plochy- kryt asfaltový, viz.příloha č. 2 a 4</t>
  </si>
  <si>
    <t>577134111</t>
  </si>
  <si>
    <t>Asfaltový beton vrstva obrusná ACO 11+ (ABS) tř. I tl 40 mm š do 3 m z nemodifikovaného asfaltu</t>
  </si>
  <si>
    <t>-461682898</t>
  </si>
  <si>
    <t>oprava zpevněné plochy kryt asfaltový, ACO 11+ 50/70, viz.příloha č.2 a 4</t>
  </si>
  <si>
    <t>591211111</t>
  </si>
  <si>
    <t>Kladení dlažby z kostek drobných z kamene do lože z kameniva těženého tl 50 mm</t>
  </si>
  <si>
    <t>-695643985</t>
  </si>
  <si>
    <t>oprava vjezdu-kryt žulová dlažba 100/100, použije se vybouraná a očištěná dlažba , viz.příloha č. 2 a 4</t>
  </si>
  <si>
    <t>591412111</t>
  </si>
  <si>
    <t>Kladení dlažby z mozaiky dvou a vícebarevné komunikací pro pěší lože z kameniva</t>
  </si>
  <si>
    <t>-925836742</t>
  </si>
  <si>
    <t>Oprava chodníku- kryt mozaika, použije se stávající vybouraná a očištěná dlažba , dláždění ve stejném vzoru</t>
  </si>
  <si>
    <t>jako původní dláždění , viz.příloha č. 2 a 4</t>
  </si>
  <si>
    <t>596211110</t>
  </si>
  <si>
    <t>Kladení zámkové dlažby komunikací pro pěší ručně tl 60 mm skupiny A pl do 50 m2</t>
  </si>
  <si>
    <t>1330508880</t>
  </si>
  <si>
    <t>oprava chodníku-kryt betonová dlažba 200/100, použije se vybouraná a očištěná dlažba, viz.příloha č.2 a 4</t>
  </si>
  <si>
    <t>596211210</t>
  </si>
  <si>
    <t>Kladení zámkové dlažby komunikací pro pěší ručně tl 80 mm skupiny A pl do 50 m2</t>
  </si>
  <si>
    <t>1836610462</t>
  </si>
  <si>
    <t>oprava zpevněné plochy- kryt asfaltový, varovný pás, viz.příloha č.2 a 4</t>
  </si>
  <si>
    <t>59245226</t>
  </si>
  <si>
    <t>dlažba pro nevidomé betonová 200x100mm tl 80mm barevná</t>
  </si>
  <si>
    <t>-1682698237</t>
  </si>
  <si>
    <t>oprava zpevněné plochy- kryt asfaltový- varovný pás, barva červená+ ztratné, viz.příloh č.2 a 4</t>
  </si>
  <si>
    <t>5*1,03</t>
  </si>
  <si>
    <t>288</t>
  </si>
  <si>
    <t xml:space="preserve">napojení uličních  vpustí</t>
  </si>
  <si>
    <t>-1369077485</t>
  </si>
  <si>
    <t>navrtávka+montáž+spojovací materiál+doprava , viz.příloha č.1 a 2</t>
  </si>
  <si>
    <t>2881</t>
  </si>
  <si>
    <t>napojení přípojek uličních vpustí</t>
  </si>
  <si>
    <t>1538666204</t>
  </si>
  <si>
    <t>montáž+spojovací materiál+doprava, viz.příloha č.1 a 2</t>
  </si>
  <si>
    <t>871313123</t>
  </si>
  <si>
    <t>Montáž kanalizačního potrubí hladkého plnostěnného SN 12 z PVC-U DN 160</t>
  </si>
  <si>
    <t>-1120553615</t>
  </si>
  <si>
    <t>28611260</t>
  </si>
  <si>
    <t>trubka kanalizační PVC-U plnostěnná jednovrstvá DN 160x3000mm SN12</t>
  </si>
  <si>
    <t>-1965756859</t>
  </si>
  <si>
    <t>přípojky UV - trouby PVC SN12 D 160 + ztratné, viz.příloha č.1 a 2</t>
  </si>
  <si>
    <t>52*1,03</t>
  </si>
  <si>
    <t>895941342</t>
  </si>
  <si>
    <t>Osazení vpusti uliční DN 500 z betonových dílců dno nízké s kalištěm</t>
  </si>
  <si>
    <t>-1984359648</t>
  </si>
  <si>
    <t>59223852</t>
  </si>
  <si>
    <t>dno pro uliční vpusť s kalovou prohlubní betonové 450x300x50mm</t>
  </si>
  <si>
    <t>-18749967</t>
  </si>
  <si>
    <t>uliční vpust, viz.příloha č.1 a 2</t>
  </si>
  <si>
    <t>59223858</t>
  </si>
  <si>
    <t>skruž betonová horní pro uliční vpusť 450x570x50mm</t>
  </si>
  <si>
    <t>-544274817</t>
  </si>
  <si>
    <t>59223862</t>
  </si>
  <si>
    <t>skruž betonová středová pro uliční vpusť 450x295x50mm</t>
  </si>
  <si>
    <t>1691433336</t>
  </si>
  <si>
    <t>uliční vpust, viz.příloha č.1 a č.2</t>
  </si>
  <si>
    <t>59223824</t>
  </si>
  <si>
    <t>vpusť uliční skruž betonová 590x500x50mm s výtokem (bez vložky)</t>
  </si>
  <si>
    <t>952595202</t>
  </si>
  <si>
    <t>899204112</t>
  </si>
  <si>
    <t>Osazení mříží litinových včetně rámů a košů na bahno pro třídu zatížení D400, E600</t>
  </si>
  <si>
    <t>-1375752914</t>
  </si>
  <si>
    <t>55242320</t>
  </si>
  <si>
    <t>mříž vtoková litinová plochá 500x500mm</t>
  </si>
  <si>
    <t>935203486</t>
  </si>
  <si>
    <t>uliční vpusti - mříž rovná D400, viz.příloha č.1 a 2</t>
  </si>
  <si>
    <t>57</t>
  </si>
  <si>
    <t>28661789</t>
  </si>
  <si>
    <t>koš kalový ocelový pro silniční vpusť 425mm vč. madla</t>
  </si>
  <si>
    <t>-511585479</t>
  </si>
  <si>
    <t>58</t>
  </si>
  <si>
    <t>915491211</t>
  </si>
  <si>
    <t>Osazení vodícího proužku z betonových desek do betonového lože tl do 100 mm š proužku 250 mm</t>
  </si>
  <si>
    <t>-424232250</t>
  </si>
  <si>
    <t>oszený do betonového lože C20/25n XF3 s opěrou, viz.příloha č.2 a 4</t>
  </si>
  <si>
    <t>276+52+333</t>
  </si>
  <si>
    <t>59</t>
  </si>
  <si>
    <t>59218002</t>
  </si>
  <si>
    <t>krajník betonový silniční 500x250x100mm</t>
  </si>
  <si>
    <t>-1375803536</t>
  </si>
  <si>
    <t>vodící proužek osazený na šířku 25 cm , barva přírodní, + ztratné, viz.příloha č.2 a 4</t>
  </si>
  <si>
    <t>661*1,02</t>
  </si>
  <si>
    <t>60</t>
  </si>
  <si>
    <t>916111123</t>
  </si>
  <si>
    <t>Osazení obruby z drobných kostek s boční opěrou do lože z betonu prostého</t>
  </si>
  <si>
    <t>-1673461600</t>
  </si>
  <si>
    <t>linka ze žulových kostek 100/100 osazených do betonového lože C20/25nXF3 s opěrou, viz.příloha č.2</t>
  </si>
  <si>
    <t>61</t>
  </si>
  <si>
    <t>58381007</t>
  </si>
  <si>
    <t>kostka štípaná dlažební žula drobná 8/10</t>
  </si>
  <si>
    <t>1067888328</t>
  </si>
  <si>
    <t>linka ze žulových kostek 100/100, použije se stávající vybouraná a očištěná dlažba 12,0m (1,2m2)</t>
  </si>
  <si>
    <t>nákup scházející dlažby, + ztratné, viz.pířloha č.2</t>
  </si>
  <si>
    <t>((16*0,1)-(12*0,1))*1,02</t>
  </si>
  <si>
    <t>62</t>
  </si>
  <si>
    <t>916241213</t>
  </si>
  <si>
    <t>Osazení obrubníku kamenného stojatého s boční opěrou do lože z betonu prostého</t>
  </si>
  <si>
    <t>1347449192</t>
  </si>
  <si>
    <t>osszený do betonového lože C20/25nXF3 s opěrou,viz.příloha č.2 a 4</t>
  </si>
  <si>
    <t>63</t>
  </si>
  <si>
    <t>58380003</t>
  </si>
  <si>
    <t>obrubník kamenný žulový přímý 1000x300x200mm</t>
  </si>
  <si>
    <t>-132937183</t>
  </si>
  <si>
    <t>použije se stáavající vybouraný a očištěný obrubník 75% z celkového množství=433,5m,, 25% se použije nový</t>
  </si>
  <si>
    <t>žulový obrubník se zámkem š.300 mm+ztratné, viz.příloha č.2 a 4</t>
  </si>
  <si>
    <t>578*0,25*1,02</t>
  </si>
  <si>
    <t>64</t>
  </si>
  <si>
    <t>1434692365</t>
  </si>
  <si>
    <t>osazení pískovcového obrubníku se zámkem 300/250 do betonového lože C20/25nXF 3 s opěrou, viz.příloha č.2</t>
  </si>
  <si>
    <t>5+5+4</t>
  </si>
  <si>
    <t>65</t>
  </si>
  <si>
    <t>91625</t>
  </si>
  <si>
    <t>pískovcový obrubník se zámkem 300/350 - přímý</t>
  </si>
  <si>
    <t>1403384814</t>
  </si>
  <si>
    <t>+ ztratné, viz.příloha č.2</t>
  </si>
  <si>
    <t>4*1,02</t>
  </si>
  <si>
    <t>66</t>
  </si>
  <si>
    <t>91626</t>
  </si>
  <si>
    <t>pískovcový obrubník se zámkem R=5,0 m</t>
  </si>
  <si>
    <t>1160016147</t>
  </si>
  <si>
    <t>5*1,02</t>
  </si>
  <si>
    <t>67</t>
  </si>
  <si>
    <t>91627</t>
  </si>
  <si>
    <t>pískovcový obrubník se zámkem R=4,0 m</t>
  </si>
  <si>
    <t>-8983753</t>
  </si>
  <si>
    <t>+ ztratné, viz.příloha č. 2</t>
  </si>
  <si>
    <t>68</t>
  </si>
  <si>
    <t>1077464810</t>
  </si>
  <si>
    <t>osazený do betonového lože C20/25nXF3 s opěrou, viz.pířloha č.2, použije se stávající vybouraný a očištěný obrubník</t>
  </si>
  <si>
    <t>žulový obrubník š.120 mm</t>
  </si>
  <si>
    <t>69</t>
  </si>
  <si>
    <t>916991121</t>
  </si>
  <si>
    <t>Lože pod obrubníky, krajníky nebo obruby z dlažebních kostek z betonu prostého</t>
  </si>
  <si>
    <t>-169156500</t>
  </si>
  <si>
    <t>lože pod obrubníky (odhad)</t>
  </si>
  <si>
    <t>70</t>
  </si>
  <si>
    <t>-1636843660</t>
  </si>
  <si>
    <t>úprava styčné spáry, viz.příloha č.2</t>
  </si>
  <si>
    <t>71</t>
  </si>
  <si>
    <t>657404699</t>
  </si>
  <si>
    <t>1981743526</t>
  </si>
  <si>
    <t>C - kabelové žlaby</t>
  </si>
  <si>
    <t>a - návrh</t>
  </si>
  <si>
    <t>M - Práce a dodávky M</t>
  </si>
  <si>
    <t xml:space="preserve">    46-M - Zemní práce při extr.mont.pracích</t>
  </si>
  <si>
    <t>-670663300</t>
  </si>
  <si>
    <t>kabelové žlaby, viz.příloha č.1</t>
  </si>
  <si>
    <t>1*0,5*90</t>
  </si>
  <si>
    <t>272521595</t>
  </si>
  <si>
    <t>kabelové žlaby, vi.příloha č.1</t>
  </si>
  <si>
    <t>989980956</t>
  </si>
  <si>
    <t>0,46*0,46*90</t>
  </si>
  <si>
    <t>733831114</t>
  </si>
  <si>
    <t>kabelové žlaby +příplatek za dalších 5 km, viz.příloha č.1</t>
  </si>
  <si>
    <t>19,044*5</t>
  </si>
  <si>
    <t>1097930585</t>
  </si>
  <si>
    <t>kabelové žlaby-30% z celkového množství, viz.příloha č.</t>
  </si>
  <si>
    <t>19,044*0,3*1,8</t>
  </si>
  <si>
    <t>-1024000757</t>
  </si>
  <si>
    <t>kabelové žlaby-70% z celkovhé množství, viz.příloha č.1</t>
  </si>
  <si>
    <t>19,044*0,7*1,8</t>
  </si>
  <si>
    <t>-1510728153</t>
  </si>
  <si>
    <t>174152101</t>
  </si>
  <si>
    <t>Zásyp jam, šachet a rýh do 30 m3 sypaninou se zhutněním při překopech inženýrských sítí</t>
  </si>
  <si>
    <t>234825557</t>
  </si>
  <si>
    <t>45-19,044</t>
  </si>
  <si>
    <t>-44753749</t>
  </si>
  <si>
    <t>(0,46*0,46*90)-(0,1*0,17*90)</t>
  </si>
  <si>
    <t>-2018074124</t>
  </si>
  <si>
    <t>kabelové žlaby , viz.příloha č.1</t>
  </si>
  <si>
    <t>17,514*2</t>
  </si>
  <si>
    <t>-185066672</t>
  </si>
  <si>
    <t>1706794297</t>
  </si>
  <si>
    <t>Práce a dodávky M</t>
  </si>
  <si>
    <t>46-M</t>
  </si>
  <si>
    <t>Zemní práce při extr.mont.pracích</t>
  </si>
  <si>
    <t>460751111</t>
  </si>
  <si>
    <t>Osazení kabelových kanálů do rýhy z prefabrikovaných betonových žlabů vnější šířky do 20 cm</t>
  </si>
  <si>
    <t>1087735834</t>
  </si>
  <si>
    <t>90</t>
  </si>
  <si>
    <t>59213009</t>
  </si>
  <si>
    <t>žlab kabelový betonový k ochraně zemního drátovodného vedení 100x17x14cm</t>
  </si>
  <si>
    <t>128</t>
  </si>
  <si>
    <t>-274880134</t>
  </si>
  <si>
    <t>kabelové žlaby se zákrytem, viz.příloha č.1</t>
  </si>
  <si>
    <t>D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</si>
  <si>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</si>
  <si>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</si>
  <si>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</si>
  <si>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</si>
  <si>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</si>
  <si>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</si>
  <si>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</si>
  <si>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</si>
  <si>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</si>
  <si>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</si>
  <si>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011314000</t>
  </si>
  <si>
    <t>Archeologický dohled</t>
  </si>
  <si>
    <t>1024</t>
  </si>
  <si>
    <t>-1896105528</t>
  </si>
  <si>
    <t>012303000</t>
  </si>
  <si>
    <t>Zeměměřičské práce při provádění stavby</t>
  </si>
  <si>
    <t>-1880125145</t>
  </si>
  <si>
    <t>včetně vytyčení stávajících inž.sítí</t>
  </si>
  <si>
    <t>012403000</t>
  </si>
  <si>
    <t>Zeměměřičské práce po výstavbě</t>
  </si>
  <si>
    <t>611092706</t>
  </si>
  <si>
    <t>VRN3</t>
  </si>
  <si>
    <t>Zařízení staveniště</t>
  </si>
  <si>
    <t>030001000</t>
  </si>
  <si>
    <t>-1986527053</t>
  </si>
  <si>
    <t>stavební buňky, WC, napojení na stávající inž.sítě atd.</t>
  </si>
  <si>
    <t>034002000</t>
  </si>
  <si>
    <t>Zabezpečení staveniště</t>
  </si>
  <si>
    <t>-357563391</t>
  </si>
  <si>
    <t>zabezpečení staveniště v souladu s nařízením vlády 591/2006 Sb.</t>
  </si>
  <si>
    <t>VRN4</t>
  </si>
  <si>
    <t>Inženýrská činnost</t>
  </si>
  <si>
    <t>043134000</t>
  </si>
  <si>
    <t>Zkoušky zatěžovací</t>
  </si>
  <si>
    <t>420043489</t>
  </si>
  <si>
    <t>VRN7</t>
  </si>
  <si>
    <t>Provozní vlivy</t>
  </si>
  <si>
    <t>072203000</t>
  </si>
  <si>
    <t>Silniční provoz - zajištění DIO (dopravní značení)</t>
  </si>
  <si>
    <t>-1377700307</t>
  </si>
  <si>
    <t>dočasné dopravní značení, dopravní značení na objízdných trasách, případná úprava nároží, oprava obrub</t>
  </si>
  <si>
    <t>VRN9</t>
  </si>
  <si>
    <t>Ostatní náklady</t>
  </si>
  <si>
    <t>091002000</t>
  </si>
  <si>
    <t>Ostatní náklady související s objektem</t>
  </si>
  <si>
    <t>1184398953</t>
  </si>
  <si>
    <t xml:space="preserve">pasportizace vybouraných  obrubníků</t>
  </si>
  <si>
    <t>092002000</t>
  </si>
  <si>
    <t>Ostatní náklady související s provozem</t>
  </si>
  <si>
    <t>-419876463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</si>
</sst>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12/25C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komunikace v ulici ČSA, Hradec Králové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Hradec Králové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5. 5. 2025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VIAPROJEKR s.ro. HK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B.Burešová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ROUND(AG95+AG98+AG101+AG103,2)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ROUND(AS95+AS98+AS101+AS103,2)</f>
        <v>0</v>
      </c>
      <c r="AT94" s="114">
        <f>ROUND(SUM(AV94:AW94),2)</f>
        <v>0</v>
      </c>
      <c r="AU94" s="115">
        <f>ROUND(AU95+AU98+AU101+AU103,5)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ROUND(AZ95+AZ98+AZ101+AZ103,2)</f>
        <v>0</v>
      </c>
      <c r="BA94" s="114">
        <f>ROUND(BA95+BA98+BA101+BA103,2)</f>
        <v>0</v>
      </c>
      <c r="BB94" s="114">
        <f>ROUND(BB95+BB98+BB101+BB103,2)</f>
        <v>0</v>
      </c>
      <c r="BC94" s="114">
        <f>ROUND(BC95+BC98+BC101+BC103,2)</f>
        <v>0</v>
      </c>
      <c r="BD94" s="116">
        <f>ROUND(BD95+BD98+BD101+BD103,2)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ROUND(SUM(AG96:AG97),2)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ROUND(SUM(AS96:AS97),2)</f>
        <v>0</v>
      </c>
      <c r="AT95" s="128">
        <f>ROUND(SUM(AV95:AW95),2)</f>
        <v>0</v>
      </c>
      <c r="AU95" s="129">
        <f>ROUND(SUM(AU96:AU97),5)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ROUND(SUM(AZ96:AZ97),2)</f>
        <v>0</v>
      </c>
      <c r="BA95" s="128">
        <f>ROUND(SUM(BA96:BA97),2)</f>
        <v>0</v>
      </c>
      <c r="BB95" s="128">
        <f>ROUND(SUM(BB96:BB97),2)</f>
        <v>0</v>
      </c>
      <c r="BC95" s="128">
        <f>ROUND(SUM(BC96:BC97),2)</f>
        <v>0</v>
      </c>
      <c r="BD95" s="130">
        <f>ROUND(SUM(BD96:BD97),2)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16.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'a - příprava území'!J32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'a - příprava území'!P125</f>
        <v>0</v>
      </c>
      <c r="AV96" s="138">
        <f>'a - příprava území'!J35</f>
        <v>0</v>
      </c>
      <c r="AW96" s="138">
        <f>'a - příprava území'!J36</f>
        <v>0</v>
      </c>
      <c r="AX96" s="138">
        <f>'a - příprava území'!J37</f>
        <v>0</v>
      </c>
      <c r="AY96" s="138">
        <f>'a - příprava území'!J38</f>
        <v>0</v>
      </c>
      <c r="AZ96" s="138">
        <f>'a - příprava území'!F35</f>
        <v>0</v>
      </c>
      <c r="BA96" s="138">
        <f>'a - příprava území'!F36</f>
        <v>0</v>
      </c>
      <c r="BB96" s="138">
        <f>'a - příprava území'!F37</f>
        <v>0</v>
      </c>
      <c r="BC96" s="138">
        <f>'a - příprava území'!F38</f>
        <v>0</v>
      </c>
      <c r="BD96" s="140">
        <f>'a - příprava území'!F39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16.5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'b - návrh'!J32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'b - návrh'!P127</f>
        <v>0</v>
      </c>
      <c r="AV97" s="138">
        <f>'b - návrh'!J35</f>
        <v>0</v>
      </c>
      <c r="AW97" s="138">
        <f>'b - návrh'!J36</f>
        <v>0</v>
      </c>
      <c r="AX97" s="138">
        <f>'b - návrh'!J37</f>
        <v>0</v>
      </c>
      <c r="AY97" s="138">
        <f>'b - návrh'!J38</f>
        <v>0</v>
      </c>
      <c r="AZ97" s="138">
        <f>'b - návrh'!F35</f>
        <v>0</v>
      </c>
      <c r="BA97" s="138">
        <f>'b - návrh'!F36</f>
        <v>0</v>
      </c>
      <c r="BB97" s="138">
        <f>'b - návrh'!F37</f>
        <v>0</v>
      </c>
      <c r="BC97" s="138">
        <f>'b - návrh'!F38</f>
        <v>0</v>
      </c>
      <c r="BD97" s="140">
        <f>'b - návrh'!F39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7" customFormat="1" ht="16.5" customHeight="1">
      <c r="A98" s="7"/>
      <c r="B98" s="119"/>
      <c r="C98" s="120"/>
      <c r="D98" s="121" t="s">
        <v>94</v>
      </c>
      <c r="E98" s="121"/>
      <c r="F98" s="121"/>
      <c r="G98" s="121"/>
      <c r="H98" s="121"/>
      <c r="I98" s="122"/>
      <c r="J98" s="121" t="s">
        <v>95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ROUND(SUM(AG99:AG100),2)</f>
        <v>0</v>
      </c>
      <c r="AH98" s="122"/>
      <c r="AI98" s="122"/>
      <c r="AJ98" s="122"/>
      <c r="AK98" s="122"/>
      <c r="AL98" s="122"/>
      <c r="AM98" s="122"/>
      <c r="AN98" s="124">
        <f>SUM(AG98,AT98)</f>
        <v>0</v>
      </c>
      <c r="AO98" s="122"/>
      <c r="AP98" s="122"/>
      <c r="AQ98" s="125" t="s">
        <v>82</v>
      </c>
      <c r="AR98" s="126"/>
      <c r="AS98" s="127">
        <f>ROUND(SUM(AS99:AS100),2)</f>
        <v>0</v>
      </c>
      <c r="AT98" s="128">
        <f>ROUND(SUM(AV98:AW98),2)</f>
        <v>0</v>
      </c>
      <c r="AU98" s="129">
        <f>ROUND(SUM(AU99:AU100),5)</f>
        <v>0</v>
      </c>
      <c r="AV98" s="128">
        <f>ROUND(AZ98*L29,2)</f>
        <v>0</v>
      </c>
      <c r="AW98" s="128">
        <f>ROUND(BA98*L30,2)</f>
        <v>0</v>
      </c>
      <c r="AX98" s="128">
        <f>ROUND(BB98*L29,2)</f>
        <v>0</v>
      </c>
      <c r="AY98" s="128">
        <f>ROUND(BC98*L30,2)</f>
        <v>0</v>
      </c>
      <c r="AZ98" s="128">
        <f>ROUND(SUM(AZ99:AZ100),2)</f>
        <v>0</v>
      </c>
      <c r="BA98" s="128">
        <f>ROUND(SUM(BA99:BA100),2)</f>
        <v>0</v>
      </c>
      <c r="BB98" s="128">
        <f>ROUND(SUM(BB99:BB100),2)</f>
        <v>0</v>
      </c>
      <c r="BC98" s="128">
        <f>ROUND(SUM(BC99:BC100),2)</f>
        <v>0</v>
      </c>
      <c r="BD98" s="130">
        <f>ROUND(SUM(BD99:BD100),2)</f>
        <v>0</v>
      </c>
      <c r="BE98" s="7"/>
      <c r="BS98" s="131" t="s">
        <v>75</v>
      </c>
      <c r="BT98" s="131" t="s">
        <v>83</v>
      </c>
      <c r="BU98" s="131" t="s">
        <v>77</v>
      </c>
      <c r="BV98" s="131" t="s">
        <v>78</v>
      </c>
      <c r="BW98" s="131" t="s">
        <v>96</v>
      </c>
      <c r="BX98" s="131" t="s">
        <v>5</v>
      </c>
      <c r="CL98" s="131" t="s">
        <v>1</v>
      </c>
      <c r="CM98" s="131" t="s">
        <v>85</v>
      </c>
    </row>
    <row r="99" s="4" customFormat="1" ht="16.5" customHeight="1">
      <c r="A99" s="132" t="s">
        <v>86</v>
      </c>
      <c r="B99" s="70"/>
      <c r="C99" s="133"/>
      <c r="D99" s="133"/>
      <c r="E99" s="134" t="s">
        <v>87</v>
      </c>
      <c r="F99" s="134"/>
      <c r="G99" s="134"/>
      <c r="H99" s="134"/>
      <c r="I99" s="134"/>
      <c r="J99" s="133"/>
      <c r="K99" s="134" t="s">
        <v>88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'a - příprava území_01'!J32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89</v>
      </c>
      <c r="AR99" s="72"/>
      <c r="AS99" s="137">
        <v>0</v>
      </c>
      <c r="AT99" s="138">
        <f>ROUND(SUM(AV99:AW99),2)</f>
        <v>0</v>
      </c>
      <c r="AU99" s="139">
        <f>'a - příprava území_01'!P126</f>
        <v>0</v>
      </c>
      <c r="AV99" s="138">
        <f>'a - příprava území_01'!J35</f>
        <v>0</v>
      </c>
      <c r="AW99" s="138">
        <f>'a - příprava území_01'!J36</f>
        <v>0</v>
      </c>
      <c r="AX99" s="138">
        <f>'a - příprava území_01'!J37</f>
        <v>0</v>
      </c>
      <c r="AY99" s="138">
        <f>'a - příprava území_01'!J38</f>
        <v>0</v>
      </c>
      <c r="AZ99" s="138">
        <f>'a - příprava území_01'!F35</f>
        <v>0</v>
      </c>
      <c r="BA99" s="138">
        <f>'a - příprava území_01'!F36</f>
        <v>0</v>
      </c>
      <c r="BB99" s="138">
        <f>'a - příprava území_01'!F37</f>
        <v>0</v>
      </c>
      <c r="BC99" s="138">
        <f>'a - příprava území_01'!F38</f>
        <v>0</v>
      </c>
      <c r="BD99" s="140">
        <f>'a - příprava území_01'!F39</f>
        <v>0</v>
      </c>
      <c r="BE99" s="4"/>
      <c r="BT99" s="141" t="s">
        <v>85</v>
      </c>
      <c r="BV99" s="141" t="s">
        <v>78</v>
      </c>
      <c r="BW99" s="141" t="s">
        <v>97</v>
      </c>
      <c r="BX99" s="141" t="s">
        <v>96</v>
      </c>
      <c r="CL99" s="141" t="s">
        <v>1</v>
      </c>
    </row>
    <row r="100" s="4" customFormat="1" ht="16.5" customHeight="1">
      <c r="A100" s="132" t="s">
        <v>86</v>
      </c>
      <c r="B100" s="70"/>
      <c r="C100" s="133"/>
      <c r="D100" s="133"/>
      <c r="E100" s="134" t="s">
        <v>91</v>
      </c>
      <c r="F100" s="134"/>
      <c r="G100" s="134"/>
      <c r="H100" s="134"/>
      <c r="I100" s="134"/>
      <c r="J100" s="133"/>
      <c r="K100" s="134" t="s">
        <v>92</v>
      </c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'b - návrh_01'!J32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89</v>
      </c>
      <c r="AR100" s="72"/>
      <c r="AS100" s="137">
        <v>0</v>
      </c>
      <c r="AT100" s="138">
        <f>ROUND(SUM(AV100:AW100),2)</f>
        <v>0</v>
      </c>
      <c r="AU100" s="139">
        <f>'b - návrh_01'!P127</f>
        <v>0</v>
      </c>
      <c r="AV100" s="138">
        <f>'b - návrh_01'!J35</f>
        <v>0</v>
      </c>
      <c r="AW100" s="138">
        <f>'b - návrh_01'!J36</f>
        <v>0</v>
      </c>
      <c r="AX100" s="138">
        <f>'b - návrh_01'!J37</f>
        <v>0</v>
      </c>
      <c r="AY100" s="138">
        <f>'b - návrh_01'!J38</f>
        <v>0</v>
      </c>
      <c r="AZ100" s="138">
        <f>'b - návrh_01'!F35</f>
        <v>0</v>
      </c>
      <c r="BA100" s="138">
        <f>'b - návrh_01'!F36</f>
        <v>0</v>
      </c>
      <c r="BB100" s="138">
        <f>'b - návrh_01'!F37</f>
        <v>0</v>
      </c>
      <c r="BC100" s="138">
        <f>'b - návrh_01'!F38</f>
        <v>0</v>
      </c>
      <c r="BD100" s="140">
        <f>'b - návrh_01'!F39</f>
        <v>0</v>
      </c>
      <c r="BE100" s="4"/>
      <c r="BT100" s="141" t="s">
        <v>85</v>
      </c>
      <c r="BV100" s="141" t="s">
        <v>78</v>
      </c>
      <c r="BW100" s="141" t="s">
        <v>98</v>
      </c>
      <c r="BX100" s="141" t="s">
        <v>96</v>
      </c>
      <c r="CL100" s="141" t="s">
        <v>1</v>
      </c>
    </row>
    <row r="101" s="7" customFormat="1" ht="16.5" customHeight="1">
      <c r="A101" s="7"/>
      <c r="B101" s="119"/>
      <c r="C101" s="120"/>
      <c r="D101" s="121" t="s">
        <v>99</v>
      </c>
      <c r="E101" s="121"/>
      <c r="F101" s="121"/>
      <c r="G101" s="121"/>
      <c r="H101" s="121"/>
      <c r="I101" s="122"/>
      <c r="J101" s="121" t="s">
        <v>100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ROUND(AG102,2)</f>
        <v>0</v>
      </c>
      <c r="AH101" s="122"/>
      <c r="AI101" s="122"/>
      <c r="AJ101" s="122"/>
      <c r="AK101" s="122"/>
      <c r="AL101" s="122"/>
      <c r="AM101" s="122"/>
      <c r="AN101" s="124">
        <f>SUM(AG101,AT101)</f>
        <v>0</v>
      </c>
      <c r="AO101" s="122"/>
      <c r="AP101" s="122"/>
      <c r="AQ101" s="125" t="s">
        <v>82</v>
      </c>
      <c r="AR101" s="126"/>
      <c r="AS101" s="127">
        <f>ROUND(AS102,2)</f>
        <v>0</v>
      </c>
      <c r="AT101" s="128">
        <f>ROUND(SUM(AV101:AW101),2)</f>
        <v>0</v>
      </c>
      <c r="AU101" s="129">
        <f>ROUND(AU102,5)</f>
        <v>0</v>
      </c>
      <c r="AV101" s="128">
        <f>ROUND(AZ101*L29,2)</f>
        <v>0</v>
      </c>
      <c r="AW101" s="128">
        <f>ROUND(BA101*L30,2)</f>
        <v>0</v>
      </c>
      <c r="AX101" s="128">
        <f>ROUND(BB101*L29,2)</f>
        <v>0</v>
      </c>
      <c r="AY101" s="128">
        <f>ROUND(BC101*L30,2)</f>
        <v>0</v>
      </c>
      <c r="AZ101" s="128">
        <f>ROUND(AZ102,2)</f>
        <v>0</v>
      </c>
      <c r="BA101" s="128">
        <f>ROUND(BA102,2)</f>
        <v>0</v>
      </c>
      <c r="BB101" s="128">
        <f>ROUND(BB102,2)</f>
        <v>0</v>
      </c>
      <c r="BC101" s="128">
        <f>ROUND(BC102,2)</f>
        <v>0</v>
      </c>
      <c r="BD101" s="130">
        <f>ROUND(BD102,2)</f>
        <v>0</v>
      </c>
      <c r="BE101" s="7"/>
      <c r="BS101" s="131" t="s">
        <v>75</v>
      </c>
      <c r="BT101" s="131" t="s">
        <v>83</v>
      </c>
      <c r="BU101" s="131" t="s">
        <v>77</v>
      </c>
      <c r="BV101" s="131" t="s">
        <v>78</v>
      </c>
      <c r="BW101" s="131" t="s">
        <v>101</v>
      </c>
      <c r="BX101" s="131" t="s">
        <v>5</v>
      </c>
      <c r="CL101" s="131" t="s">
        <v>1</v>
      </c>
      <c r="CM101" s="131" t="s">
        <v>85</v>
      </c>
    </row>
    <row r="102" s="4" customFormat="1" ht="16.5" customHeight="1">
      <c r="A102" s="132" t="s">
        <v>86</v>
      </c>
      <c r="B102" s="70"/>
      <c r="C102" s="133"/>
      <c r="D102" s="133"/>
      <c r="E102" s="134" t="s">
        <v>87</v>
      </c>
      <c r="F102" s="134"/>
      <c r="G102" s="134"/>
      <c r="H102" s="134"/>
      <c r="I102" s="134"/>
      <c r="J102" s="133"/>
      <c r="K102" s="134" t="s">
        <v>92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'a - návrh'!J32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89</v>
      </c>
      <c r="AR102" s="72"/>
      <c r="AS102" s="137">
        <v>0</v>
      </c>
      <c r="AT102" s="138">
        <f>ROUND(SUM(AV102:AW102),2)</f>
        <v>0</v>
      </c>
      <c r="AU102" s="139">
        <f>'a - návrh'!P125</f>
        <v>0</v>
      </c>
      <c r="AV102" s="138">
        <f>'a - návrh'!J35</f>
        <v>0</v>
      </c>
      <c r="AW102" s="138">
        <f>'a - návrh'!J36</f>
        <v>0</v>
      </c>
      <c r="AX102" s="138">
        <f>'a - návrh'!J37</f>
        <v>0</v>
      </c>
      <c r="AY102" s="138">
        <f>'a - návrh'!J38</f>
        <v>0</v>
      </c>
      <c r="AZ102" s="138">
        <f>'a - návrh'!F35</f>
        <v>0</v>
      </c>
      <c r="BA102" s="138">
        <f>'a - návrh'!F36</f>
        <v>0</v>
      </c>
      <c r="BB102" s="138">
        <f>'a - návrh'!F37</f>
        <v>0</v>
      </c>
      <c r="BC102" s="138">
        <f>'a - návrh'!F38</f>
        <v>0</v>
      </c>
      <c r="BD102" s="140">
        <f>'a - návrh'!F39</f>
        <v>0</v>
      </c>
      <c r="BE102" s="4"/>
      <c r="BT102" s="141" t="s">
        <v>85</v>
      </c>
      <c r="BV102" s="141" t="s">
        <v>78</v>
      </c>
      <c r="BW102" s="141" t="s">
        <v>102</v>
      </c>
      <c r="BX102" s="141" t="s">
        <v>101</v>
      </c>
      <c r="CL102" s="141" t="s">
        <v>1</v>
      </c>
    </row>
    <row r="103" s="7" customFormat="1" ht="16.5" customHeight="1">
      <c r="A103" s="132" t="s">
        <v>86</v>
      </c>
      <c r="B103" s="119"/>
      <c r="C103" s="120"/>
      <c r="D103" s="121" t="s">
        <v>75</v>
      </c>
      <c r="E103" s="121"/>
      <c r="F103" s="121"/>
      <c r="G103" s="121"/>
      <c r="H103" s="121"/>
      <c r="I103" s="122"/>
      <c r="J103" s="121" t="s">
        <v>103</v>
      </c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4">
        <f>'D - Vedlejší a ostatní ná...'!J30</f>
        <v>0</v>
      </c>
      <c r="AH103" s="122"/>
      <c r="AI103" s="122"/>
      <c r="AJ103" s="122"/>
      <c r="AK103" s="122"/>
      <c r="AL103" s="122"/>
      <c r="AM103" s="122"/>
      <c r="AN103" s="124">
        <f>SUM(AG103,AT103)</f>
        <v>0</v>
      </c>
      <c r="AO103" s="122"/>
      <c r="AP103" s="122"/>
      <c r="AQ103" s="125" t="s">
        <v>82</v>
      </c>
      <c r="AR103" s="126"/>
      <c r="AS103" s="142">
        <v>0</v>
      </c>
      <c r="AT103" s="143">
        <f>ROUND(SUM(AV103:AW103),2)</f>
        <v>0</v>
      </c>
      <c r="AU103" s="144">
        <f>'D - Vedlejší a ostatní ná...'!P122</f>
        <v>0</v>
      </c>
      <c r="AV103" s="143">
        <f>'D - Vedlejší a ostatní ná...'!J33</f>
        <v>0</v>
      </c>
      <c r="AW103" s="143">
        <f>'D - Vedlejší a ostatní ná...'!J34</f>
        <v>0</v>
      </c>
      <c r="AX103" s="143">
        <f>'D - Vedlejší a ostatní ná...'!J35</f>
        <v>0</v>
      </c>
      <c r="AY103" s="143">
        <f>'D - Vedlejší a ostatní ná...'!J36</f>
        <v>0</v>
      </c>
      <c r="AZ103" s="143">
        <f>'D - Vedlejší a ostatní ná...'!F33</f>
        <v>0</v>
      </c>
      <c r="BA103" s="143">
        <f>'D - Vedlejší a ostatní ná...'!F34</f>
        <v>0</v>
      </c>
      <c r="BB103" s="143">
        <f>'D - Vedlejší a ostatní ná...'!F35</f>
        <v>0</v>
      </c>
      <c r="BC103" s="143">
        <f>'D - Vedlejší a ostatní ná...'!F36</f>
        <v>0</v>
      </c>
      <c r="BD103" s="145">
        <f>'D - Vedlejší a ostatní ná...'!F37</f>
        <v>0</v>
      </c>
      <c r="BE103" s="7"/>
      <c r="BT103" s="131" t="s">
        <v>83</v>
      </c>
      <c r="BV103" s="131" t="s">
        <v>78</v>
      </c>
      <c r="BW103" s="131" t="s">
        <v>104</v>
      </c>
      <c r="BX103" s="131" t="s">
        <v>5</v>
      </c>
      <c r="CL103" s="131" t="s">
        <v>1</v>
      </c>
      <c r="CM103" s="131" t="s">
        <v>85</v>
      </c>
    </row>
    <row r="104" s="2" customFormat="1" ht="30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4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44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</sheetData>
  <sheetProtection sheet="1" formatColumns="0" formatRows="0" objects="1" scenarios="1" spinCount="100000" saltValue="Hq9zgMSKD1VuJvYnoQwjmPvzW0J7cAS6MZdFokrCYKDL+w7ub3U9jgy+D5DF5xH4BacZoQYbDt/uSn1EsyMMNw==" hashValue="E7U1TlPwe6GSViJlbVTY2e91+g40rSHVCWjuTV2Li5DndIH9fTXUCkGTB3rje2X3Bkt/7prXTyOGsaVcVTm3FQ==" algorithmName="SHA-512" password="CC35"/>
  <mergeCells count="74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N102:AP102"/>
    <mergeCell ref="AG102:AM102"/>
    <mergeCell ref="E102:I102"/>
    <mergeCell ref="K102:AF102"/>
    <mergeCell ref="AN103:AP103"/>
    <mergeCell ref="AG103:AM103"/>
    <mergeCell ref="D103:H103"/>
    <mergeCell ref="J103:AF103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a - příprava území'!C2" display="/"/>
    <hyperlink ref="A97" location="'b - návrh'!C2" display="/"/>
    <hyperlink ref="A99" location="'a - příprava území_01'!C2" display="/"/>
    <hyperlink ref="A100" location="'b - návrh_01'!C2" display="/"/>
    <hyperlink ref="A102" location="'a - návrh'!C2" display="/"/>
    <hyperlink ref="A103" location="'D - Vedlejší a ostatní ná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komunikace v ulici ČSA, Hradec Králové</v>
      </c>
      <c r="F7" s="150"/>
      <c r="G7" s="150"/>
      <c r="H7" s="150"/>
      <c r="L7" s="20"/>
    </row>
    <row r="8" s="1" customFormat="1" ht="12" customHeight="1">
      <c r="B8" s="20"/>
      <c r="D8" s="150" t="s">
        <v>106</v>
      </c>
      <c r="L8" s="20"/>
    </row>
    <row r="9" s="2" customFormat="1" ht="16.5" customHeight="1">
      <c r="A9" s="38"/>
      <c r="B9" s="44"/>
      <c r="C9" s="38"/>
      <c r="D9" s="38"/>
      <c r="E9" s="151" t="s">
        <v>107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109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5. 5. 2025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110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ROUND((SUM(BE125:BE224)),  2)</f>
        <v>0</v>
      </c>
      <c r="G35" s="38"/>
      <c r="H35" s="38"/>
      <c r="I35" s="164">
        <v>0.20999999999999999</v>
      </c>
      <c r="J35" s="163">
        <f>ROUND(((SUM(BE125:BE224))*I35),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ROUND((SUM(BF125:BF224)),  2)</f>
        <v>0</v>
      </c>
      <c r="G36" s="38"/>
      <c r="H36" s="38"/>
      <c r="I36" s="164">
        <v>0.12</v>
      </c>
      <c r="J36" s="163">
        <f>ROUND(((SUM(BF125:BF224))*I36),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ROUND((SUM(BG125:BG224)),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ROUND((SUM(BH125:BH224)),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ROUND((SUM(BI125:BI224)),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komunikace v ulici ČSA,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a - příprava území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5. 5. 2025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116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117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118</v>
      </c>
      <c r="E101" s="196"/>
      <c r="F101" s="196"/>
      <c r="G101" s="196"/>
      <c r="H101" s="196"/>
      <c r="I101" s="196"/>
      <c r="J101" s="197">
        <f>J148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119</v>
      </c>
      <c r="E102" s="196"/>
      <c r="F102" s="196"/>
      <c r="G102" s="196"/>
      <c r="H102" s="196"/>
      <c r="I102" s="196"/>
      <c r="J102" s="197">
        <f>J173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120</v>
      </c>
      <c r="E103" s="196"/>
      <c r="F103" s="196"/>
      <c r="G103" s="196"/>
      <c r="H103" s="196"/>
      <c r="I103" s="196"/>
      <c r="J103" s="197">
        <f>J222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Oprava komunikace v ulici ČSA, Hradec Králové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106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107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108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a - příprava území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Hradec Králové</v>
      </c>
      <c r="G119" s="40"/>
      <c r="H119" s="40"/>
      <c r="I119" s="32" t="s">
        <v>22</v>
      </c>
      <c r="J119" s="79" t="str">
        <f>IF(J14="","",J14)</f>
        <v>5. 5. 2025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E17</f>
        <v xml:space="preserve"> </v>
      </c>
      <c r="G121" s="40"/>
      <c r="H121" s="40"/>
      <c r="I121" s="32" t="s">
        <v>30</v>
      </c>
      <c r="J121" s="36" t="str">
        <f>E23</f>
        <v>VIAPROJEKT s.r.o. HK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33</v>
      </c>
      <c r="J122" s="36" t="str">
        <f>E26</f>
        <v>B.Burešová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122</v>
      </c>
      <c r="D124" s="202" t="s">
        <v>61</v>
      </c>
      <c r="E124" s="202" t="s">
        <v>57</v>
      </c>
      <c r="F124" s="202" t="s">
        <v>58</v>
      </c>
      <c r="G124" s="202" t="s">
        <v>123</v>
      </c>
      <c r="H124" s="202" t="s">
        <v>124</v>
      </c>
      <c r="I124" s="202" t="s">
        <v>125</v>
      </c>
      <c r="J124" s="202" t="s">
        <v>113</v>
      </c>
      <c r="K124" s="203" t="s">
        <v>126</v>
      </c>
      <c r="L124" s="204"/>
      <c r="M124" s="100" t="s">
        <v>1</v>
      </c>
      <c r="N124" s="101" t="s">
        <v>40</v>
      </c>
      <c r="O124" s="101" t="s">
        <v>127</v>
      </c>
      <c r="P124" s="101" t="s">
        <v>128</v>
      </c>
      <c r="Q124" s="101" t="s">
        <v>129</v>
      </c>
      <c r="R124" s="101" t="s">
        <v>130</v>
      </c>
      <c r="S124" s="101" t="s">
        <v>131</v>
      </c>
      <c r="T124" s="102" t="s">
        <v>132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133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</f>
        <v>0</v>
      </c>
      <c r="Q125" s="104"/>
      <c r="R125" s="207">
        <f>R126</f>
        <v>0.097320000000000004</v>
      </c>
      <c r="S125" s="104"/>
      <c r="T125" s="208">
        <f>T126</f>
        <v>2437.3440000000001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115</v>
      </c>
      <c r="BK125" s="209">
        <f>BK126</f>
        <v>0</v>
      </c>
    </row>
    <row r="126" s="12" customFormat="1" ht="25.92" customHeight="1">
      <c r="A126" s="12"/>
      <c r="B126" s="210"/>
      <c r="C126" s="211"/>
      <c r="D126" s="212" t="s">
        <v>75</v>
      </c>
      <c r="E126" s="213" t="s">
        <v>134</v>
      </c>
      <c r="F126" s="213" t="s">
        <v>135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P127+P148+P173+P222</f>
        <v>0</v>
      </c>
      <c r="Q126" s="218"/>
      <c r="R126" s="219">
        <f>R127+R148+R173+R222</f>
        <v>0.097320000000000004</v>
      </c>
      <c r="S126" s="218"/>
      <c r="T126" s="220">
        <f>T127+T148+T173+T222</f>
        <v>2437.3440000000001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76</v>
      </c>
      <c r="AY126" s="221" t="s">
        <v>136</v>
      </c>
      <c r="BK126" s="223">
        <f>BK127+BK148+BK173+BK222</f>
        <v>0</v>
      </c>
    </row>
    <row r="127" s="12" customFormat="1" ht="22.8" customHeight="1">
      <c r="A127" s="12"/>
      <c r="B127" s="210"/>
      <c r="C127" s="211"/>
      <c r="D127" s="212" t="s">
        <v>75</v>
      </c>
      <c r="E127" s="224" t="s">
        <v>83</v>
      </c>
      <c r="F127" s="224" t="s">
        <v>137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SUM(P128:P147)</f>
        <v>0</v>
      </c>
      <c r="Q127" s="218"/>
      <c r="R127" s="219">
        <f>SUM(R128:R147)</f>
        <v>0.097320000000000004</v>
      </c>
      <c r="S127" s="218"/>
      <c r="T127" s="220">
        <f>SUM(T128:T147)</f>
        <v>2437.3440000000001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83</v>
      </c>
      <c r="AY127" s="221" t="s">
        <v>136</v>
      </c>
      <c r="BK127" s="223">
        <f>SUM(BK128:BK147)</f>
        <v>0</v>
      </c>
    </row>
    <row r="128" s="2" customFormat="1" ht="16.5" customHeight="1">
      <c r="A128" s="38"/>
      <c r="B128" s="39"/>
      <c r="C128" s="226" t="s">
        <v>83</v>
      </c>
      <c r="D128" s="226" t="s">
        <v>138</v>
      </c>
      <c r="E128" s="227" t="s">
        <v>139</v>
      </c>
      <c r="F128" s="228" t="s">
        <v>140</v>
      </c>
      <c r="G128" s="229" t="s">
        <v>141</v>
      </c>
      <c r="H128" s="230">
        <v>1200</v>
      </c>
      <c r="I128" s="231"/>
      <c r="J128" s="232">
        <f>ROUND(I128*H128,2)</f>
        <v>0</v>
      </c>
      <c r="K128" s="228" t="s">
        <v>142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0.44</v>
      </c>
      <c r="T128" s="236">
        <f>S128*H128</f>
        <v>528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143</v>
      </c>
      <c r="AT128" s="237" t="s">
        <v>138</v>
      </c>
      <c r="AU128" s="237" t="s">
        <v>85</v>
      </c>
      <c r="AY128" s="17" t="s">
        <v>136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143</v>
      </c>
      <c r="BM128" s="237" t="s">
        <v>144</v>
      </c>
    </row>
    <row r="129" s="13" customFormat="1">
      <c r="A129" s="13"/>
      <c r="B129" s="239"/>
      <c r="C129" s="240"/>
      <c r="D129" s="241" t="s">
        <v>145</v>
      </c>
      <c r="E129" s="242" t="s">
        <v>1</v>
      </c>
      <c r="F129" s="243" t="s">
        <v>146</v>
      </c>
      <c r="G129" s="240"/>
      <c r="H129" s="242" t="s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145</v>
      </c>
      <c r="AU129" s="249" t="s">
        <v>85</v>
      </c>
      <c r="AV129" s="13" t="s">
        <v>83</v>
      </c>
      <c r="AW129" s="13" t="s">
        <v>32</v>
      </c>
      <c r="AX129" s="13" t="s">
        <v>76</v>
      </c>
      <c r="AY129" s="249" t="s">
        <v>136</v>
      </c>
    </row>
    <row r="130" s="14" customFormat="1">
      <c r="A130" s="14"/>
      <c r="B130" s="250"/>
      <c r="C130" s="251"/>
      <c r="D130" s="241" t="s">
        <v>145</v>
      </c>
      <c r="E130" s="252" t="s">
        <v>1</v>
      </c>
      <c r="F130" s="253" t="s">
        <v>147</v>
      </c>
      <c r="G130" s="251"/>
      <c r="H130" s="254">
        <v>1200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145</v>
      </c>
      <c r="AU130" s="260" t="s">
        <v>85</v>
      </c>
      <c r="AV130" s="14" t="s">
        <v>85</v>
      </c>
      <c r="AW130" s="14" t="s">
        <v>32</v>
      </c>
      <c r="AX130" s="14" t="s">
        <v>76</v>
      </c>
      <c r="AY130" s="260" t="s">
        <v>136</v>
      </c>
    </row>
    <row r="131" s="15" customFormat="1">
      <c r="A131" s="15"/>
      <c r="B131" s="261"/>
      <c r="C131" s="262"/>
      <c r="D131" s="241" t="s">
        <v>145</v>
      </c>
      <c r="E131" s="263" t="s">
        <v>1</v>
      </c>
      <c r="F131" s="264" t="s">
        <v>148</v>
      </c>
      <c r="G131" s="262"/>
      <c r="H131" s="265">
        <v>1200</v>
      </c>
      <c r="I131" s="266"/>
      <c r="J131" s="262"/>
      <c r="K131" s="262"/>
      <c r="L131" s="267"/>
      <c r="M131" s="268"/>
      <c r="N131" s="269"/>
      <c r="O131" s="269"/>
      <c r="P131" s="269"/>
      <c r="Q131" s="269"/>
      <c r="R131" s="269"/>
      <c r="S131" s="269"/>
      <c r="T131" s="27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1" t="s">
        <v>145</v>
      </c>
      <c r="AU131" s="271" t="s">
        <v>85</v>
      </c>
      <c r="AV131" s="15" t="s">
        <v>143</v>
      </c>
      <c r="AW131" s="15" t="s">
        <v>32</v>
      </c>
      <c r="AX131" s="15" t="s">
        <v>83</v>
      </c>
      <c r="AY131" s="271" t="s">
        <v>136</v>
      </c>
    </row>
    <row r="132" s="2" customFormat="1" ht="16.5" customHeight="1">
      <c r="A132" s="38"/>
      <c r="B132" s="39"/>
      <c r="C132" s="226" t="s">
        <v>85</v>
      </c>
      <c r="D132" s="226" t="s">
        <v>138</v>
      </c>
      <c r="E132" s="227" t="s">
        <v>149</v>
      </c>
      <c r="F132" s="228" t="s">
        <v>150</v>
      </c>
      <c r="G132" s="229" t="s">
        <v>141</v>
      </c>
      <c r="H132" s="230">
        <v>1200</v>
      </c>
      <c r="I132" s="231"/>
      <c r="J132" s="232">
        <f>ROUND(I132*H132,2)</f>
        <v>0</v>
      </c>
      <c r="K132" s="228" t="s">
        <v>142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0.625</v>
      </c>
      <c r="T132" s="236">
        <f>S132*H132</f>
        <v>750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143</v>
      </c>
      <c r="AT132" s="237" t="s">
        <v>138</v>
      </c>
      <c r="AU132" s="237" t="s">
        <v>85</v>
      </c>
      <c r="AY132" s="17" t="s">
        <v>136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143</v>
      </c>
      <c r="BM132" s="237" t="s">
        <v>151</v>
      </c>
    </row>
    <row r="133" s="13" customFormat="1">
      <c r="A133" s="13"/>
      <c r="B133" s="239"/>
      <c r="C133" s="240"/>
      <c r="D133" s="241" t="s">
        <v>145</v>
      </c>
      <c r="E133" s="242" t="s">
        <v>1</v>
      </c>
      <c r="F133" s="243" t="s">
        <v>146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145</v>
      </c>
      <c r="AU133" s="249" t="s">
        <v>85</v>
      </c>
      <c r="AV133" s="13" t="s">
        <v>83</v>
      </c>
      <c r="AW133" s="13" t="s">
        <v>32</v>
      </c>
      <c r="AX133" s="13" t="s">
        <v>76</v>
      </c>
      <c r="AY133" s="249" t="s">
        <v>136</v>
      </c>
    </row>
    <row r="134" s="14" customFormat="1">
      <c r="A134" s="14"/>
      <c r="B134" s="250"/>
      <c r="C134" s="251"/>
      <c r="D134" s="241" t="s">
        <v>145</v>
      </c>
      <c r="E134" s="252" t="s">
        <v>1</v>
      </c>
      <c r="F134" s="253" t="s">
        <v>147</v>
      </c>
      <c r="G134" s="251"/>
      <c r="H134" s="254">
        <v>1200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145</v>
      </c>
      <c r="AU134" s="260" t="s">
        <v>85</v>
      </c>
      <c r="AV134" s="14" t="s">
        <v>85</v>
      </c>
      <c r="AW134" s="14" t="s">
        <v>32</v>
      </c>
      <c r="AX134" s="14" t="s">
        <v>76</v>
      </c>
      <c r="AY134" s="260" t="s">
        <v>136</v>
      </c>
    </row>
    <row r="135" s="15" customFormat="1">
      <c r="A135" s="15"/>
      <c r="B135" s="261"/>
      <c r="C135" s="262"/>
      <c r="D135" s="241" t="s">
        <v>145</v>
      </c>
      <c r="E135" s="263" t="s">
        <v>1</v>
      </c>
      <c r="F135" s="264" t="s">
        <v>148</v>
      </c>
      <c r="G135" s="262"/>
      <c r="H135" s="265">
        <v>1200</v>
      </c>
      <c r="I135" s="266"/>
      <c r="J135" s="262"/>
      <c r="K135" s="262"/>
      <c r="L135" s="267"/>
      <c r="M135" s="268"/>
      <c r="N135" s="269"/>
      <c r="O135" s="269"/>
      <c r="P135" s="269"/>
      <c r="Q135" s="269"/>
      <c r="R135" s="269"/>
      <c r="S135" s="269"/>
      <c r="T135" s="27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1" t="s">
        <v>145</v>
      </c>
      <c r="AU135" s="271" t="s">
        <v>85</v>
      </c>
      <c r="AV135" s="15" t="s">
        <v>143</v>
      </c>
      <c r="AW135" s="15" t="s">
        <v>32</v>
      </c>
      <c r="AX135" s="15" t="s">
        <v>83</v>
      </c>
      <c r="AY135" s="271" t="s">
        <v>136</v>
      </c>
    </row>
    <row r="136" s="2" customFormat="1" ht="16.5" customHeight="1">
      <c r="A136" s="38"/>
      <c r="B136" s="39"/>
      <c r="C136" s="226" t="s">
        <v>152</v>
      </c>
      <c r="D136" s="226" t="s">
        <v>138</v>
      </c>
      <c r="E136" s="227" t="s">
        <v>153</v>
      </c>
      <c r="F136" s="228" t="s">
        <v>154</v>
      </c>
      <c r="G136" s="229" t="s">
        <v>141</v>
      </c>
      <c r="H136" s="230">
        <v>1200</v>
      </c>
      <c r="I136" s="231"/>
      <c r="J136" s="232">
        <f>ROUND(I136*H136,2)</f>
        <v>0</v>
      </c>
      <c r="K136" s="228" t="s">
        <v>142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0.22</v>
      </c>
      <c r="T136" s="236">
        <f>S136*H136</f>
        <v>264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143</v>
      </c>
      <c r="AT136" s="237" t="s">
        <v>138</v>
      </c>
      <c r="AU136" s="237" t="s">
        <v>85</v>
      </c>
      <c r="AY136" s="17" t="s">
        <v>136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143</v>
      </c>
      <c r="BM136" s="237" t="s">
        <v>155</v>
      </c>
    </row>
    <row r="137" s="13" customFormat="1">
      <c r="A137" s="13"/>
      <c r="B137" s="239"/>
      <c r="C137" s="240"/>
      <c r="D137" s="241" t="s">
        <v>145</v>
      </c>
      <c r="E137" s="242" t="s">
        <v>1</v>
      </c>
      <c r="F137" s="243" t="s">
        <v>146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145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136</v>
      </c>
    </row>
    <row r="138" s="14" customFormat="1">
      <c r="A138" s="14"/>
      <c r="B138" s="250"/>
      <c r="C138" s="251"/>
      <c r="D138" s="241" t="s">
        <v>145</v>
      </c>
      <c r="E138" s="252" t="s">
        <v>1</v>
      </c>
      <c r="F138" s="253" t="s">
        <v>147</v>
      </c>
      <c r="G138" s="251"/>
      <c r="H138" s="254">
        <v>1200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145</v>
      </c>
      <c r="AU138" s="260" t="s">
        <v>85</v>
      </c>
      <c r="AV138" s="14" t="s">
        <v>85</v>
      </c>
      <c r="AW138" s="14" t="s">
        <v>32</v>
      </c>
      <c r="AX138" s="14" t="s">
        <v>76</v>
      </c>
      <c r="AY138" s="260" t="s">
        <v>136</v>
      </c>
    </row>
    <row r="139" s="15" customFormat="1">
      <c r="A139" s="15"/>
      <c r="B139" s="261"/>
      <c r="C139" s="262"/>
      <c r="D139" s="241" t="s">
        <v>145</v>
      </c>
      <c r="E139" s="263" t="s">
        <v>1</v>
      </c>
      <c r="F139" s="264" t="s">
        <v>148</v>
      </c>
      <c r="G139" s="262"/>
      <c r="H139" s="265">
        <v>1200</v>
      </c>
      <c r="I139" s="266"/>
      <c r="J139" s="262"/>
      <c r="K139" s="262"/>
      <c r="L139" s="267"/>
      <c r="M139" s="268"/>
      <c r="N139" s="269"/>
      <c r="O139" s="269"/>
      <c r="P139" s="269"/>
      <c r="Q139" s="269"/>
      <c r="R139" s="269"/>
      <c r="S139" s="269"/>
      <c r="T139" s="27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1" t="s">
        <v>145</v>
      </c>
      <c r="AU139" s="271" t="s">
        <v>85</v>
      </c>
      <c r="AV139" s="15" t="s">
        <v>143</v>
      </c>
      <c r="AW139" s="15" t="s">
        <v>32</v>
      </c>
      <c r="AX139" s="15" t="s">
        <v>83</v>
      </c>
      <c r="AY139" s="271" t="s">
        <v>136</v>
      </c>
    </row>
    <row r="140" s="2" customFormat="1" ht="16.5" customHeight="1">
      <c r="A140" s="38"/>
      <c r="B140" s="39"/>
      <c r="C140" s="226" t="s">
        <v>143</v>
      </c>
      <c r="D140" s="226" t="s">
        <v>138</v>
      </c>
      <c r="E140" s="227" t="s">
        <v>156</v>
      </c>
      <c r="F140" s="228" t="s">
        <v>157</v>
      </c>
      <c r="G140" s="229" t="s">
        <v>141</v>
      </c>
      <c r="H140" s="230">
        <v>3282</v>
      </c>
      <c r="I140" s="231"/>
      <c r="J140" s="232">
        <f>ROUND(I140*H140,2)</f>
        <v>0</v>
      </c>
      <c r="K140" s="228" t="s">
        <v>142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1.0000000000000001E-05</v>
      </c>
      <c r="R140" s="235">
        <f>Q140*H140</f>
        <v>0.032820000000000002</v>
      </c>
      <c r="S140" s="235">
        <v>0.091999999999999998</v>
      </c>
      <c r="T140" s="236">
        <f>S140*H140</f>
        <v>301.94400000000002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143</v>
      </c>
      <c r="AT140" s="237" t="s">
        <v>138</v>
      </c>
      <c r="AU140" s="237" t="s">
        <v>85</v>
      </c>
      <c r="AY140" s="17" t="s">
        <v>136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143</v>
      </c>
      <c r="BM140" s="237" t="s">
        <v>158</v>
      </c>
    </row>
    <row r="141" s="13" customFormat="1">
      <c r="A141" s="13"/>
      <c r="B141" s="239"/>
      <c r="C141" s="240"/>
      <c r="D141" s="241" t="s">
        <v>145</v>
      </c>
      <c r="E141" s="242" t="s">
        <v>1</v>
      </c>
      <c r="F141" s="243" t="s">
        <v>159</v>
      </c>
      <c r="G141" s="240"/>
      <c r="H141" s="242" t="s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145</v>
      </c>
      <c r="AU141" s="249" t="s">
        <v>85</v>
      </c>
      <c r="AV141" s="13" t="s">
        <v>83</v>
      </c>
      <c r="AW141" s="13" t="s">
        <v>32</v>
      </c>
      <c r="AX141" s="13" t="s">
        <v>76</v>
      </c>
      <c r="AY141" s="249" t="s">
        <v>136</v>
      </c>
    </row>
    <row r="142" s="14" customFormat="1">
      <c r="A142" s="14"/>
      <c r="B142" s="250"/>
      <c r="C142" s="251"/>
      <c r="D142" s="241" t="s">
        <v>145</v>
      </c>
      <c r="E142" s="252" t="s">
        <v>1</v>
      </c>
      <c r="F142" s="253" t="s">
        <v>160</v>
      </c>
      <c r="G142" s="251"/>
      <c r="H142" s="254">
        <v>3282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145</v>
      </c>
      <c r="AU142" s="260" t="s">
        <v>85</v>
      </c>
      <c r="AV142" s="14" t="s">
        <v>85</v>
      </c>
      <c r="AW142" s="14" t="s">
        <v>32</v>
      </c>
      <c r="AX142" s="14" t="s">
        <v>76</v>
      </c>
      <c r="AY142" s="260" t="s">
        <v>136</v>
      </c>
    </row>
    <row r="143" s="15" customFormat="1">
      <c r="A143" s="15"/>
      <c r="B143" s="261"/>
      <c r="C143" s="262"/>
      <c r="D143" s="241" t="s">
        <v>145</v>
      </c>
      <c r="E143" s="263" t="s">
        <v>1</v>
      </c>
      <c r="F143" s="264" t="s">
        <v>148</v>
      </c>
      <c r="G143" s="262"/>
      <c r="H143" s="265">
        <v>3282</v>
      </c>
      <c r="I143" s="266"/>
      <c r="J143" s="262"/>
      <c r="K143" s="262"/>
      <c r="L143" s="267"/>
      <c r="M143" s="268"/>
      <c r="N143" s="269"/>
      <c r="O143" s="269"/>
      <c r="P143" s="269"/>
      <c r="Q143" s="269"/>
      <c r="R143" s="269"/>
      <c r="S143" s="269"/>
      <c r="T143" s="27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1" t="s">
        <v>145</v>
      </c>
      <c r="AU143" s="271" t="s">
        <v>85</v>
      </c>
      <c r="AV143" s="15" t="s">
        <v>143</v>
      </c>
      <c r="AW143" s="15" t="s">
        <v>32</v>
      </c>
      <c r="AX143" s="15" t="s">
        <v>83</v>
      </c>
      <c r="AY143" s="271" t="s">
        <v>136</v>
      </c>
    </row>
    <row r="144" s="2" customFormat="1" ht="16.5" customHeight="1">
      <c r="A144" s="38"/>
      <c r="B144" s="39"/>
      <c r="C144" s="226" t="s">
        <v>161</v>
      </c>
      <c r="D144" s="226" t="s">
        <v>138</v>
      </c>
      <c r="E144" s="227" t="s">
        <v>162</v>
      </c>
      <c r="F144" s="228" t="s">
        <v>163</v>
      </c>
      <c r="G144" s="229" t="s">
        <v>141</v>
      </c>
      <c r="H144" s="230">
        <v>3225</v>
      </c>
      <c r="I144" s="231"/>
      <c r="J144" s="232">
        <f>ROUND(I144*H144,2)</f>
        <v>0</v>
      </c>
      <c r="K144" s="228" t="s">
        <v>142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2.0000000000000002E-05</v>
      </c>
      <c r="R144" s="235">
        <f>Q144*H144</f>
        <v>0.064500000000000002</v>
      </c>
      <c r="S144" s="235">
        <v>0.184</v>
      </c>
      <c r="T144" s="236">
        <f>S144*H144</f>
        <v>593.39999999999998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143</v>
      </c>
      <c r="AT144" s="237" t="s">
        <v>138</v>
      </c>
      <c r="AU144" s="237" t="s">
        <v>85</v>
      </c>
      <c r="AY144" s="17" t="s">
        <v>136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143</v>
      </c>
      <c r="BM144" s="237" t="s">
        <v>164</v>
      </c>
    </row>
    <row r="145" s="13" customFormat="1">
      <c r="A145" s="13"/>
      <c r="B145" s="239"/>
      <c r="C145" s="240"/>
      <c r="D145" s="241" t="s">
        <v>145</v>
      </c>
      <c r="E145" s="242" t="s">
        <v>1</v>
      </c>
      <c r="F145" s="243" t="s">
        <v>165</v>
      </c>
      <c r="G145" s="240"/>
      <c r="H145" s="242" t="s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145</v>
      </c>
      <c r="AU145" s="249" t="s">
        <v>85</v>
      </c>
      <c r="AV145" s="13" t="s">
        <v>83</v>
      </c>
      <c r="AW145" s="13" t="s">
        <v>32</v>
      </c>
      <c r="AX145" s="13" t="s">
        <v>76</v>
      </c>
      <c r="AY145" s="249" t="s">
        <v>136</v>
      </c>
    </row>
    <row r="146" s="14" customFormat="1">
      <c r="A146" s="14"/>
      <c r="B146" s="250"/>
      <c r="C146" s="251"/>
      <c r="D146" s="241" t="s">
        <v>145</v>
      </c>
      <c r="E146" s="252" t="s">
        <v>1</v>
      </c>
      <c r="F146" s="253" t="s">
        <v>166</v>
      </c>
      <c r="G146" s="251"/>
      <c r="H146" s="254">
        <v>3225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145</v>
      </c>
      <c r="AU146" s="260" t="s">
        <v>85</v>
      </c>
      <c r="AV146" s="14" t="s">
        <v>85</v>
      </c>
      <c r="AW146" s="14" t="s">
        <v>32</v>
      </c>
      <c r="AX146" s="14" t="s">
        <v>76</v>
      </c>
      <c r="AY146" s="260" t="s">
        <v>136</v>
      </c>
    </row>
    <row r="147" s="15" customFormat="1">
      <c r="A147" s="15"/>
      <c r="B147" s="261"/>
      <c r="C147" s="262"/>
      <c r="D147" s="241" t="s">
        <v>145</v>
      </c>
      <c r="E147" s="263" t="s">
        <v>1</v>
      </c>
      <c r="F147" s="264" t="s">
        <v>148</v>
      </c>
      <c r="G147" s="262"/>
      <c r="H147" s="265">
        <v>3225</v>
      </c>
      <c r="I147" s="266"/>
      <c r="J147" s="262"/>
      <c r="K147" s="262"/>
      <c r="L147" s="267"/>
      <c r="M147" s="268"/>
      <c r="N147" s="269"/>
      <c r="O147" s="269"/>
      <c r="P147" s="269"/>
      <c r="Q147" s="269"/>
      <c r="R147" s="269"/>
      <c r="S147" s="269"/>
      <c r="T147" s="27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1" t="s">
        <v>145</v>
      </c>
      <c r="AU147" s="271" t="s">
        <v>85</v>
      </c>
      <c r="AV147" s="15" t="s">
        <v>143</v>
      </c>
      <c r="AW147" s="15" t="s">
        <v>32</v>
      </c>
      <c r="AX147" s="15" t="s">
        <v>83</v>
      </c>
      <c r="AY147" s="271" t="s">
        <v>136</v>
      </c>
    </row>
    <row r="148" s="12" customFormat="1" ht="22.8" customHeight="1">
      <c r="A148" s="12"/>
      <c r="B148" s="210"/>
      <c r="C148" s="211"/>
      <c r="D148" s="212" t="s">
        <v>75</v>
      </c>
      <c r="E148" s="224" t="s">
        <v>167</v>
      </c>
      <c r="F148" s="224" t="s">
        <v>168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SUM(P149:P172)</f>
        <v>0</v>
      </c>
      <c r="Q148" s="218"/>
      <c r="R148" s="219">
        <f>SUM(R149:R172)</f>
        <v>0</v>
      </c>
      <c r="S148" s="218"/>
      <c r="T148" s="220">
        <f>SUM(T149:T172)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83</v>
      </c>
      <c r="AT148" s="222" t="s">
        <v>75</v>
      </c>
      <c r="AU148" s="222" t="s">
        <v>83</v>
      </c>
      <c r="AY148" s="221" t="s">
        <v>136</v>
      </c>
      <c r="BK148" s="223">
        <f>SUM(BK149:BK172)</f>
        <v>0</v>
      </c>
    </row>
    <row r="149" s="2" customFormat="1" ht="16.5" customHeight="1">
      <c r="A149" s="38"/>
      <c r="B149" s="39"/>
      <c r="C149" s="226" t="s">
        <v>169</v>
      </c>
      <c r="D149" s="226" t="s">
        <v>138</v>
      </c>
      <c r="E149" s="227" t="s">
        <v>170</v>
      </c>
      <c r="F149" s="228" t="s">
        <v>171</v>
      </c>
      <c r="G149" s="229" t="s">
        <v>172</v>
      </c>
      <c r="H149" s="230">
        <v>57</v>
      </c>
      <c r="I149" s="231"/>
      <c r="J149" s="232">
        <f>ROUND(I149*H149,2)</f>
        <v>0</v>
      </c>
      <c r="K149" s="228" t="s">
        <v>142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143</v>
      </c>
      <c r="AT149" s="237" t="s">
        <v>138</v>
      </c>
      <c r="AU149" s="237" t="s">
        <v>85</v>
      </c>
      <c r="AY149" s="17" t="s">
        <v>136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143</v>
      </c>
      <c r="BM149" s="237" t="s">
        <v>173</v>
      </c>
    </row>
    <row r="150" s="13" customFormat="1">
      <c r="A150" s="13"/>
      <c r="B150" s="239"/>
      <c r="C150" s="240"/>
      <c r="D150" s="241" t="s">
        <v>145</v>
      </c>
      <c r="E150" s="242" t="s">
        <v>1</v>
      </c>
      <c r="F150" s="243" t="s">
        <v>174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145</v>
      </c>
      <c r="AU150" s="249" t="s">
        <v>85</v>
      </c>
      <c r="AV150" s="13" t="s">
        <v>83</v>
      </c>
      <c r="AW150" s="13" t="s">
        <v>32</v>
      </c>
      <c r="AX150" s="13" t="s">
        <v>76</v>
      </c>
      <c r="AY150" s="249" t="s">
        <v>136</v>
      </c>
    </row>
    <row r="151" s="14" customFormat="1">
      <c r="A151" s="14"/>
      <c r="B151" s="250"/>
      <c r="C151" s="251"/>
      <c r="D151" s="241" t="s">
        <v>145</v>
      </c>
      <c r="E151" s="252" t="s">
        <v>1</v>
      </c>
      <c r="F151" s="253" t="s">
        <v>175</v>
      </c>
      <c r="G151" s="251"/>
      <c r="H151" s="254">
        <v>57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145</v>
      </c>
      <c r="AU151" s="260" t="s">
        <v>85</v>
      </c>
      <c r="AV151" s="14" t="s">
        <v>85</v>
      </c>
      <c r="AW151" s="14" t="s">
        <v>32</v>
      </c>
      <c r="AX151" s="14" t="s">
        <v>76</v>
      </c>
      <c r="AY151" s="260" t="s">
        <v>136</v>
      </c>
    </row>
    <row r="152" s="15" customFormat="1">
      <c r="A152" s="15"/>
      <c r="B152" s="261"/>
      <c r="C152" s="262"/>
      <c r="D152" s="241" t="s">
        <v>145</v>
      </c>
      <c r="E152" s="263" t="s">
        <v>1</v>
      </c>
      <c r="F152" s="264" t="s">
        <v>148</v>
      </c>
      <c r="G152" s="262"/>
      <c r="H152" s="265">
        <v>57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1" t="s">
        <v>145</v>
      </c>
      <c r="AU152" s="271" t="s">
        <v>85</v>
      </c>
      <c r="AV152" s="15" t="s">
        <v>143</v>
      </c>
      <c r="AW152" s="15" t="s">
        <v>32</v>
      </c>
      <c r="AX152" s="15" t="s">
        <v>83</v>
      </c>
      <c r="AY152" s="271" t="s">
        <v>136</v>
      </c>
    </row>
    <row r="153" s="2" customFormat="1" ht="16.5" customHeight="1">
      <c r="A153" s="38"/>
      <c r="B153" s="39"/>
      <c r="C153" s="226" t="s">
        <v>176</v>
      </c>
      <c r="D153" s="226" t="s">
        <v>138</v>
      </c>
      <c r="E153" s="227" t="s">
        <v>177</v>
      </c>
      <c r="F153" s="228" t="s">
        <v>178</v>
      </c>
      <c r="G153" s="229" t="s">
        <v>172</v>
      </c>
      <c r="H153" s="230">
        <v>55</v>
      </c>
      <c r="I153" s="231"/>
      <c r="J153" s="232">
        <f>ROUND(I153*H153,2)</f>
        <v>0</v>
      </c>
      <c r="K153" s="228" t="s">
        <v>142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143</v>
      </c>
      <c r="AT153" s="237" t="s">
        <v>138</v>
      </c>
      <c r="AU153" s="237" t="s">
        <v>85</v>
      </c>
      <c r="AY153" s="17" t="s">
        <v>136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143</v>
      </c>
      <c r="BM153" s="237" t="s">
        <v>179</v>
      </c>
    </row>
    <row r="154" s="13" customFormat="1">
      <c r="A154" s="13"/>
      <c r="B154" s="239"/>
      <c r="C154" s="240"/>
      <c r="D154" s="241" t="s">
        <v>145</v>
      </c>
      <c r="E154" s="242" t="s">
        <v>1</v>
      </c>
      <c r="F154" s="243" t="s">
        <v>180</v>
      </c>
      <c r="G154" s="240"/>
      <c r="H154" s="242" t="s">
        <v>1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145</v>
      </c>
      <c r="AU154" s="249" t="s">
        <v>85</v>
      </c>
      <c r="AV154" s="13" t="s">
        <v>83</v>
      </c>
      <c r="AW154" s="13" t="s">
        <v>32</v>
      </c>
      <c r="AX154" s="13" t="s">
        <v>76</v>
      </c>
      <c r="AY154" s="249" t="s">
        <v>136</v>
      </c>
    </row>
    <row r="155" s="14" customFormat="1">
      <c r="A155" s="14"/>
      <c r="B155" s="250"/>
      <c r="C155" s="251"/>
      <c r="D155" s="241" t="s">
        <v>145</v>
      </c>
      <c r="E155" s="252" t="s">
        <v>1</v>
      </c>
      <c r="F155" s="253" t="s">
        <v>181</v>
      </c>
      <c r="G155" s="251"/>
      <c r="H155" s="254">
        <v>55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0" t="s">
        <v>145</v>
      </c>
      <c r="AU155" s="260" t="s">
        <v>85</v>
      </c>
      <c r="AV155" s="14" t="s">
        <v>85</v>
      </c>
      <c r="AW155" s="14" t="s">
        <v>32</v>
      </c>
      <c r="AX155" s="14" t="s">
        <v>76</v>
      </c>
      <c r="AY155" s="260" t="s">
        <v>136</v>
      </c>
    </row>
    <row r="156" s="15" customFormat="1">
      <c r="A156" s="15"/>
      <c r="B156" s="261"/>
      <c r="C156" s="262"/>
      <c r="D156" s="241" t="s">
        <v>145</v>
      </c>
      <c r="E156" s="263" t="s">
        <v>1</v>
      </c>
      <c r="F156" s="264" t="s">
        <v>148</v>
      </c>
      <c r="G156" s="262"/>
      <c r="H156" s="265">
        <v>55</v>
      </c>
      <c r="I156" s="266"/>
      <c r="J156" s="262"/>
      <c r="K156" s="262"/>
      <c r="L156" s="267"/>
      <c r="M156" s="268"/>
      <c r="N156" s="269"/>
      <c r="O156" s="269"/>
      <c r="P156" s="269"/>
      <c r="Q156" s="269"/>
      <c r="R156" s="269"/>
      <c r="S156" s="269"/>
      <c r="T156" s="270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1" t="s">
        <v>145</v>
      </c>
      <c r="AU156" s="271" t="s">
        <v>85</v>
      </c>
      <c r="AV156" s="15" t="s">
        <v>143</v>
      </c>
      <c r="AW156" s="15" t="s">
        <v>32</v>
      </c>
      <c r="AX156" s="15" t="s">
        <v>83</v>
      </c>
      <c r="AY156" s="271" t="s">
        <v>136</v>
      </c>
    </row>
    <row r="157" s="2" customFormat="1" ht="16.5" customHeight="1">
      <c r="A157" s="38"/>
      <c r="B157" s="39"/>
      <c r="C157" s="226" t="s">
        <v>182</v>
      </c>
      <c r="D157" s="226" t="s">
        <v>138</v>
      </c>
      <c r="E157" s="227" t="s">
        <v>177</v>
      </c>
      <c r="F157" s="228" t="s">
        <v>178</v>
      </c>
      <c r="G157" s="229" t="s">
        <v>172</v>
      </c>
      <c r="H157" s="230">
        <v>32</v>
      </c>
      <c r="I157" s="231"/>
      <c r="J157" s="232">
        <f>ROUND(I157*H157,2)</f>
        <v>0</v>
      </c>
      <c r="K157" s="228" t="s">
        <v>142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143</v>
      </c>
      <c r="AT157" s="237" t="s">
        <v>138</v>
      </c>
      <c r="AU157" s="237" t="s">
        <v>85</v>
      </c>
      <c r="AY157" s="17" t="s">
        <v>136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143</v>
      </c>
      <c r="BM157" s="237" t="s">
        <v>183</v>
      </c>
    </row>
    <row r="158" s="13" customFormat="1">
      <c r="A158" s="13"/>
      <c r="B158" s="239"/>
      <c r="C158" s="240"/>
      <c r="D158" s="241" t="s">
        <v>145</v>
      </c>
      <c r="E158" s="242" t="s">
        <v>1</v>
      </c>
      <c r="F158" s="243" t="s">
        <v>184</v>
      </c>
      <c r="G158" s="240"/>
      <c r="H158" s="242" t="s">
        <v>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145</v>
      </c>
      <c r="AU158" s="249" t="s">
        <v>85</v>
      </c>
      <c r="AV158" s="13" t="s">
        <v>83</v>
      </c>
      <c r="AW158" s="13" t="s">
        <v>32</v>
      </c>
      <c r="AX158" s="13" t="s">
        <v>76</v>
      </c>
      <c r="AY158" s="249" t="s">
        <v>136</v>
      </c>
    </row>
    <row r="159" s="14" customFormat="1">
      <c r="A159" s="14"/>
      <c r="B159" s="250"/>
      <c r="C159" s="251"/>
      <c r="D159" s="241" t="s">
        <v>145</v>
      </c>
      <c r="E159" s="252" t="s">
        <v>1</v>
      </c>
      <c r="F159" s="253" t="s">
        <v>185</v>
      </c>
      <c r="G159" s="251"/>
      <c r="H159" s="254">
        <v>32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145</v>
      </c>
      <c r="AU159" s="260" t="s">
        <v>85</v>
      </c>
      <c r="AV159" s="14" t="s">
        <v>85</v>
      </c>
      <c r="AW159" s="14" t="s">
        <v>32</v>
      </c>
      <c r="AX159" s="14" t="s">
        <v>76</v>
      </c>
      <c r="AY159" s="260" t="s">
        <v>136</v>
      </c>
    </row>
    <row r="160" s="15" customFormat="1">
      <c r="A160" s="15"/>
      <c r="B160" s="261"/>
      <c r="C160" s="262"/>
      <c r="D160" s="241" t="s">
        <v>145</v>
      </c>
      <c r="E160" s="263" t="s">
        <v>1</v>
      </c>
      <c r="F160" s="264" t="s">
        <v>148</v>
      </c>
      <c r="G160" s="262"/>
      <c r="H160" s="265">
        <v>32</v>
      </c>
      <c r="I160" s="266"/>
      <c r="J160" s="262"/>
      <c r="K160" s="262"/>
      <c r="L160" s="267"/>
      <c r="M160" s="268"/>
      <c r="N160" s="269"/>
      <c r="O160" s="269"/>
      <c r="P160" s="269"/>
      <c r="Q160" s="269"/>
      <c r="R160" s="269"/>
      <c r="S160" s="269"/>
      <c r="T160" s="27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1" t="s">
        <v>145</v>
      </c>
      <c r="AU160" s="271" t="s">
        <v>85</v>
      </c>
      <c r="AV160" s="15" t="s">
        <v>143</v>
      </c>
      <c r="AW160" s="15" t="s">
        <v>32</v>
      </c>
      <c r="AX160" s="15" t="s">
        <v>83</v>
      </c>
      <c r="AY160" s="271" t="s">
        <v>136</v>
      </c>
    </row>
    <row r="161" s="2" customFormat="1" ht="16.5" customHeight="1">
      <c r="A161" s="38"/>
      <c r="B161" s="39"/>
      <c r="C161" s="226" t="s">
        <v>167</v>
      </c>
      <c r="D161" s="226" t="s">
        <v>138</v>
      </c>
      <c r="E161" s="227" t="s">
        <v>186</v>
      </c>
      <c r="F161" s="228" t="s">
        <v>187</v>
      </c>
      <c r="G161" s="229" t="s">
        <v>172</v>
      </c>
      <c r="H161" s="230">
        <v>57</v>
      </c>
      <c r="I161" s="231"/>
      <c r="J161" s="232">
        <f>ROUND(I161*H161,2)</f>
        <v>0</v>
      </c>
      <c r="K161" s="228" t="s">
        <v>142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143</v>
      </c>
      <c r="AT161" s="237" t="s">
        <v>138</v>
      </c>
      <c r="AU161" s="237" t="s">
        <v>85</v>
      </c>
      <c r="AY161" s="17" t="s">
        <v>136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143</v>
      </c>
      <c r="BM161" s="237" t="s">
        <v>188</v>
      </c>
    </row>
    <row r="162" s="13" customFormat="1">
      <c r="A162" s="13"/>
      <c r="B162" s="239"/>
      <c r="C162" s="240"/>
      <c r="D162" s="241" t="s">
        <v>145</v>
      </c>
      <c r="E162" s="242" t="s">
        <v>1</v>
      </c>
      <c r="F162" s="243" t="s">
        <v>189</v>
      </c>
      <c r="G162" s="240"/>
      <c r="H162" s="242" t="s">
        <v>1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145</v>
      </c>
      <c r="AU162" s="249" t="s">
        <v>85</v>
      </c>
      <c r="AV162" s="13" t="s">
        <v>83</v>
      </c>
      <c r="AW162" s="13" t="s">
        <v>32</v>
      </c>
      <c r="AX162" s="13" t="s">
        <v>76</v>
      </c>
      <c r="AY162" s="249" t="s">
        <v>136</v>
      </c>
    </row>
    <row r="163" s="14" customFormat="1">
      <c r="A163" s="14"/>
      <c r="B163" s="250"/>
      <c r="C163" s="251"/>
      <c r="D163" s="241" t="s">
        <v>145</v>
      </c>
      <c r="E163" s="252" t="s">
        <v>1</v>
      </c>
      <c r="F163" s="253" t="s">
        <v>175</v>
      </c>
      <c r="G163" s="251"/>
      <c r="H163" s="254">
        <v>57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145</v>
      </c>
      <c r="AU163" s="260" t="s">
        <v>85</v>
      </c>
      <c r="AV163" s="14" t="s">
        <v>85</v>
      </c>
      <c r="AW163" s="14" t="s">
        <v>32</v>
      </c>
      <c r="AX163" s="14" t="s">
        <v>76</v>
      </c>
      <c r="AY163" s="260" t="s">
        <v>136</v>
      </c>
    </row>
    <row r="164" s="15" customFormat="1">
      <c r="A164" s="15"/>
      <c r="B164" s="261"/>
      <c r="C164" s="262"/>
      <c r="D164" s="241" t="s">
        <v>145</v>
      </c>
      <c r="E164" s="263" t="s">
        <v>1</v>
      </c>
      <c r="F164" s="264" t="s">
        <v>148</v>
      </c>
      <c r="G164" s="262"/>
      <c r="H164" s="265">
        <v>57</v>
      </c>
      <c r="I164" s="266"/>
      <c r="J164" s="262"/>
      <c r="K164" s="262"/>
      <c r="L164" s="267"/>
      <c r="M164" s="268"/>
      <c r="N164" s="269"/>
      <c r="O164" s="269"/>
      <c r="P164" s="269"/>
      <c r="Q164" s="269"/>
      <c r="R164" s="269"/>
      <c r="S164" s="269"/>
      <c r="T164" s="27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1" t="s">
        <v>145</v>
      </c>
      <c r="AU164" s="271" t="s">
        <v>85</v>
      </c>
      <c r="AV164" s="15" t="s">
        <v>143</v>
      </c>
      <c r="AW164" s="15" t="s">
        <v>32</v>
      </c>
      <c r="AX164" s="15" t="s">
        <v>83</v>
      </c>
      <c r="AY164" s="271" t="s">
        <v>136</v>
      </c>
    </row>
    <row r="165" s="2" customFormat="1" ht="16.5" customHeight="1">
      <c r="A165" s="38"/>
      <c r="B165" s="39"/>
      <c r="C165" s="226" t="s">
        <v>190</v>
      </c>
      <c r="D165" s="226" t="s">
        <v>138</v>
      </c>
      <c r="E165" s="227" t="s">
        <v>191</v>
      </c>
      <c r="F165" s="228" t="s">
        <v>192</v>
      </c>
      <c r="G165" s="229" t="s">
        <v>172</v>
      </c>
      <c r="H165" s="230">
        <v>55</v>
      </c>
      <c r="I165" s="231"/>
      <c r="J165" s="232">
        <f>ROUND(I165*H165,2)</f>
        <v>0</v>
      </c>
      <c r="K165" s="228" t="s">
        <v>142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143</v>
      </c>
      <c r="AT165" s="237" t="s">
        <v>138</v>
      </c>
      <c r="AU165" s="237" t="s">
        <v>85</v>
      </c>
      <c r="AY165" s="17" t="s">
        <v>136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143</v>
      </c>
      <c r="BM165" s="237" t="s">
        <v>193</v>
      </c>
    </row>
    <row r="166" s="13" customFormat="1">
      <c r="A166" s="13"/>
      <c r="B166" s="239"/>
      <c r="C166" s="240"/>
      <c r="D166" s="241" t="s">
        <v>145</v>
      </c>
      <c r="E166" s="242" t="s">
        <v>1</v>
      </c>
      <c r="F166" s="243" t="s">
        <v>194</v>
      </c>
      <c r="G166" s="240"/>
      <c r="H166" s="242" t="s">
        <v>1</v>
      </c>
      <c r="I166" s="244"/>
      <c r="J166" s="240"/>
      <c r="K166" s="240"/>
      <c r="L166" s="245"/>
      <c r="M166" s="246"/>
      <c r="N166" s="247"/>
      <c r="O166" s="247"/>
      <c r="P166" s="247"/>
      <c r="Q166" s="247"/>
      <c r="R166" s="247"/>
      <c r="S166" s="247"/>
      <c r="T166" s="24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9" t="s">
        <v>145</v>
      </c>
      <c r="AU166" s="249" t="s">
        <v>85</v>
      </c>
      <c r="AV166" s="13" t="s">
        <v>83</v>
      </c>
      <c r="AW166" s="13" t="s">
        <v>32</v>
      </c>
      <c r="AX166" s="13" t="s">
        <v>76</v>
      </c>
      <c r="AY166" s="249" t="s">
        <v>136</v>
      </c>
    </row>
    <row r="167" s="14" customFormat="1">
      <c r="A167" s="14"/>
      <c r="B167" s="250"/>
      <c r="C167" s="251"/>
      <c r="D167" s="241" t="s">
        <v>145</v>
      </c>
      <c r="E167" s="252" t="s">
        <v>1</v>
      </c>
      <c r="F167" s="253" t="s">
        <v>181</v>
      </c>
      <c r="G167" s="251"/>
      <c r="H167" s="254">
        <v>55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145</v>
      </c>
      <c r="AU167" s="260" t="s">
        <v>85</v>
      </c>
      <c r="AV167" s="14" t="s">
        <v>85</v>
      </c>
      <c r="AW167" s="14" t="s">
        <v>32</v>
      </c>
      <c r="AX167" s="14" t="s">
        <v>76</v>
      </c>
      <c r="AY167" s="260" t="s">
        <v>136</v>
      </c>
    </row>
    <row r="168" s="15" customFormat="1">
      <c r="A168" s="15"/>
      <c r="B168" s="261"/>
      <c r="C168" s="262"/>
      <c r="D168" s="241" t="s">
        <v>145</v>
      </c>
      <c r="E168" s="263" t="s">
        <v>1</v>
      </c>
      <c r="F168" s="264" t="s">
        <v>148</v>
      </c>
      <c r="G168" s="262"/>
      <c r="H168" s="265">
        <v>55</v>
      </c>
      <c r="I168" s="266"/>
      <c r="J168" s="262"/>
      <c r="K168" s="262"/>
      <c r="L168" s="267"/>
      <c r="M168" s="268"/>
      <c r="N168" s="269"/>
      <c r="O168" s="269"/>
      <c r="P168" s="269"/>
      <c r="Q168" s="269"/>
      <c r="R168" s="269"/>
      <c r="S168" s="269"/>
      <c r="T168" s="27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1" t="s">
        <v>145</v>
      </c>
      <c r="AU168" s="271" t="s">
        <v>85</v>
      </c>
      <c r="AV168" s="15" t="s">
        <v>143</v>
      </c>
      <c r="AW168" s="15" t="s">
        <v>32</v>
      </c>
      <c r="AX168" s="15" t="s">
        <v>83</v>
      </c>
      <c r="AY168" s="271" t="s">
        <v>136</v>
      </c>
    </row>
    <row r="169" s="2" customFormat="1" ht="16.5" customHeight="1">
      <c r="A169" s="38"/>
      <c r="B169" s="39"/>
      <c r="C169" s="226" t="s">
        <v>195</v>
      </c>
      <c r="D169" s="226" t="s">
        <v>138</v>
      </c>
      <c r="E169" s="227" t="s">
        <v>191</v>
      </c>
      <c r="F169" s="228" t="s">
        <v>192</v>
      </c>
      <c r="G169" s="229" t="s">
        <v>172</v>
      </c>
      <c r="H169" s="230">
        <v>32</v>
      </c>
      <c r="I169" s="231"/>
      <c r="J169" s="232">
        <f>ROUND(I169*H169,2)</f>
        <v>0</v>
      </c>
      <c r="K169" s="228" t="s">
        <v>142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143</v>
      </c>
      <c r="AT169" s="237" t="s">
        <v>138</v>
      </c>
      <c r="AU169" s="237" t="s">
        <v>85</v>
      </c>
      <c r="AY169" s="17" t="s">
        <v>136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143</v>
      </c>
      <c r="BM169" s="237" t="s">
        <v>196</v>
      </c>
    </row>
    <row r="170" s="13" customFormat="1">
      <c r="A170" s="13"/>
      <c r="B170" s="239"/>
      <c r="C170" s="240"/>
      <c r="D170" s="241" t="s">
        <v>145</v>
      </c>
      <c r="E170" s="242" t="s">
        <v>1</v>
      </c>
      <c r="F170" s="243" t="s">
        <v>197</v>
      </c>
      <c r="G170" s="240"/>
      <c r="H170" s="242" t="s">
        <v>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145</v>
      </c>
      <c r="AU170" s="249" t="s">
        <v>85</v>
      </c>
      <c r="AV170" s="13" t="s">
        <v>83</v>
      </c>
      <c r="AW170" s="13" t="s">
        <v>32</v>
      </c>
      <c r="AX170" s="13" t="s">
        <v>76</v>
      </c>
      <c r="AY170" s="249" t="s">
        <v>136</v>
      </c>
    </row>
    <row r="171" s="14" customFormat="1">
      <c r="A171" s="14"/>
      <c r="B171" s="250"/>
      <c r="C171" s="251"/>
      <c r="D171" s="241" t="s">
        <v>145</v>
      </c>
      <c r="E171" s="252" t="s">
        <v>1</v>
      </c>
      <c r="F171" s="253" t="s">
        <v>185</v>
      </c>
      <c r="G171" s="251"/>
      <c r="H171" s="254">
        <v>32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145</v>
      </c>
      <c r="AU171" s="260" t="s">
        <v>85</v>
      </c>
      <c r="AV171" s="14" t="s">
        <v>85</v>
      </c>
      <c r="AW171" s="14" t="s">
        <v>32</v>
      </c>
      <c r="AX171" s="14" t="s">
        <v>76</v>
      </c>
      <c r="AY171" s="260" t="s">
        <v>136</v>
      </c>
    </row>
    <row r="172" s="15" customFormat="1">
      <c r="A172" s="15"/>
      <c r="B172" s="261"/>
      <c r="C172" s="262"/>
      <c r="D172" s="241" t="s">
        <v>145</v>
      </c>
      <c r="E172" s="263" t="s">
        <v>1</v>
      </c>
      <c r="F172" s="264" t="s">
        <v>148</v>
      </c>
      <c r="G172" s="262"/>
      <c r="H172" s="265">
        <v>32</v>
      </c>
      <c r="I172" s="266"/>
      <c r="J172" s="262"/>
      <c r="K172" s="262"/>
      <c r="L172" s="267"/>
      <c r="M172" s="268"/>
      <c r="N172" s="269"/>
      <c r="O172" s="269"/>
      <c r="P172" s="269"/>
      <c r="Q172" s="269"/>
      <c r="R172" s="269"/>
      <c r="S172" s="269"/>
      <c r="T172" s="270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1" t="s">
        <v>145</v>
      </c>
      <c r="AU172" s="271" t="s">
        <v>85</v>
      </c>
      <c r="AV172" s="15" t="s">
        <v>143</v>
      </c>
      <c r="AW172" s="15" t="s">
        <v>32</v>
      </c>
      <c r="AX172" s="15" t="s">
        <v>83</v>
      </c>
      <c r="AY172" s="271" t="s">
        <v>136</v>
      </c>
    </row>
    <row r="173" s="12" customFormat="1" ht="22.8" customHeight="1">
      <c r="A173" s="12"/>
      <c r="B173" s="210"/>
      <c r="C173" s="211"/>
      <c r="D173" s="212" t="s">
        <v>75</v>
      </c>
      <c r="E173" s="224" t="s">
        <v>198</v>
      </c>
      <c r="F173" s="224" t="s">
        <v>199</v>
      </c>
      <c r="G173" s="211"/>
      <c r="H173" s="211"/>
      <c r="I173" s="214"/>
      <c r="J173" s="225">
        <f>BK173</f>
        <v>0</v>
      </c>
      <c r="K173" s="211"/>
      <c r="L173" s="216"/>
      <c r="M173" s="217"/>
      <c r="N173" s="218"/>
      <c r="O173" s="218"/>
      <c r="P173" s="219">
        <f>SUM(P174:P221)</f>
        <v>0</v>
      </c>
      <c r="Q173" s="218"/>
      <c r="R173" s="219">
        <f>SUM(R174:R221)</f>
        <v>0</v>
      </c>
      <c r="S173" s="218"/>
      <c r="T173" s="220">
        <f>SUM(T174:T221)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1" t="s">
        <v>83</v>
      </c>
      <c r="AT173" s="222" t="s">
        <v>75</v>
      </c>
      <c r="AU173" s="222" t="s">
        <v>83</v>
      </c>
      <c r="AY173" s="221" t="s">
        <v>136</v>
      </c>
      <c r="BK173" s="223">
        <f>SUM(BK174:BK221)</f>
        <v>0</v>
      </c>
    </row>
    <row r="174" s="2" customFormat="1" ht="16.5" customHeight="1">
      <c r="A174" s="38"/>
      <c r="B174" s="39"/>
      <c r="C174" s="226" t="s">
        <v>8</v>
      </c>
      <c r="D174" s="226" t="s">
        <v>138</v>
      </c>
      <c r="E174" s="227" t="s">
        <v>200</v>
      </c>
      <c r="F174" s="228" t="s">
        <v>201</v>
      </c>
      <c r="G174" s="229" t="s">
        <v>202</v>
      </c>
      <c r="H174" s="230">
        <v>1159.3440000000001</v>
      </c>
      <c r="I174" s="231"/>
      <c r="J174" s="232">
        <f>ROUND(I174*H174,2)</f>
        <v>0</v>
      </c>
      <c r="K174" s="228" t="s">
        <v>142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143</v>
      </c>
      <c r="AT174" s="237" t="s">
        <v>138</v>
      </c>
      <c r="AU174" s="237" t="s">
        <v>85</v>
      </c>
      <c r="AY174" s="17" t="s">
        <v>136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143</v>
      </c>
      <c r="BM174" s="237" t="s">
        <v>203</v>
      </c>
    </row>
    <row r="175" s="13" customFormat="1">
      <c r="A175" s="13"/>
      <c r="B175" s="239"/>
      <c r="C175" s="240"/>
      <c r="D175" s="241" t="s">
        <v>145</v>
      </c>
      <c r="E175" s="242" t="s">
        <v>1</v>
      </c>
      <c r="F175" s="243" t="s">
        <v>204</v>
      </c>
      <c r="G175" s="240"/>
      <c r="H175" s="242" t="s">
        <v>1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145</v>
      </c>
      <c r="AU175" s="249" t="s">
        <v>85</v>
      </c>
      <c r="AV175" s="13" t="s">
        <v>83</v>
      </c>
      <c r="AW175" s="13" t="s">
        <v>32</v>
      </c>
      <c r="AX175" s="13" t="s">
        <v>76</v>
      </c>
      <c r="AY175" s="249" t="s">
        <v>136</v>
      </c>
    </row>
    <row r="176" s="14" customFormat="1">
      <c r="A176" s="14"/>
      <c r="B176" s="250"/>
      <c r="C176" s="251"/>
      <c r="D176" s="241" t="s">
        <v>145</v>
      </c>
      <c r="E176" s="252" t="s">
        <v>1</v>
      </c>
      <c r="F176" s="253" t="s">
        <v>205</v>
      </c>
      <c r="G176" s="251"/>
      <c r="H176" s="254">
        <v>1159.3440000000001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145</v>
      </c>
      <c r="AU176" s="260" t="s">
        <v>85</v>
      </c>
      <c r="AV176" s="14" t="s">
        <v>85</v>
      </c>
      <c r="AW176" s="14" t="s">
        <v>32</v>
      </c>
      <c r="AX176" s="14" t="s">
        <v>76</v>
      </c>
      <c r="AY176" s="260" t="s">
        <v>136</v>
      </c>
    </row>
    <row r="177" s="15" customFormat="1">
      <c r="A177" s="15"/>
      <c r="B177" s="261"/>
      <c r="C177" s="262"/>
      <c r="D177" s="241" t="s">
        <v>145</v>
      </c>
      <c r="E177" s="263" t="s">
        <v>1</v>
      </c>
      <c r="F177" s="264" t="s">
        <v>148</v>
      </c>
      <c r="G177" s="262"/>
      <c r="H177" s="265">
        <v>1159.3440000000001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1" t="s">
        <v>145</v>
      </c>
      <c r="AU177" s="271" t="s">
        <v>85</v>
      </c>
      <c r="AV177" s="15" t="s">
        <v>143</v>
      </c>
      <c r="AW177" s="15" t="s">
        <v>32</v>
      </c>
      <c r="AX177" s="15" t="s">
        <v>83</v>
      </c>
      <c r="AY177" s="271" t="s">
        <v>136</v>
      </c>
    </row>
    <row r="178" s="2" customFormat="1" ht="16.5" customHeight="1">
      <c r="A178" s="38"/>
      <c r="B178" s="39"/>
      <c r="C178" s="226" t="s">
        <v>206</v>
      </c>
      <c r="D178" s="226" t="s">
        <v>138</v>
      </c>
      <c r="E178" s="227" t="s">
        <v>200</v>
      </c>
      <c r="F178" s="228" t="s">
        <v>201</v>
      </c>
      <c r="G178" s="229" t="s">
        <v>202</v>
      </c>
      <c r="H178" s="230">
        <v>1278</v>
      </c>
      <c r="I178" s="231"/>
      <c r="J178" s="232">
        <f>ROUND(I178*H178,2)</f>
        <v>0</v>
      </c>
      <c r="K178" s="228" t="s">
        <v>142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143</v>
      </c>
      <c r="AT178" s="237" t="s">
        <v>138</v>
      </c>
      <c r="AU178" s="237" t="s">
        <v>85</v>
      </c>
      <c r="AY178" s="17" t="s">
        <v>136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143</v>
      </c>
      <c r="BM178" s="237" t="s">
        <v>207</v>
      </c>
    </row>
    <row r="179" s="13" customFormat="1">
      <c r="A179" s="13"/>
      <c r="B179" s="239"/>
      <c r="C179" s="240"/>
      <c r="D179" s="241" t="s">
        <v>145</v>
      </c>
      <c r="E179" s="242" t="s">
        <v>1</v>
      </c>
      <c r="F179" s="243" t="s">
        <v>208</v>
      </c>
      <c r="G179" s="240"/>
      <c r="H179" s="242" t="s">
        <v>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145</v>
      </c>
      <c r="AU179" s="249" t="s">
        <v>85</v>
      </c>
      <c r="AV179" s="13" t="s">
        <v>83</v>
      </c>
      <c r="AW179" s="13" t="s">
        <v>32</v>
      </c>
      <c r="AX179" s="13" t="s">
        <v>76</v>
      </c>
      <c r="AY179" s="249" t="s">
        <v>136</v>
      </c>
    </row>
    <row r="180" s="14" customFormat="1">
      <c r="A180" s="14"/>
      <c r="B180" s="250"/>
      <c r="C180" s="251"/>
      <c r="D180" s="241" t="s">
        <v>145</v>
      </c>
      <c r="E180" s="252" t="s">
        <v>1</v>
      </c>
      <c r="F180" s="253" t="s">
        <v>209</v>
      </c>
      <c r="G180" s="251"/>
      <c r="H180" s="254">
        <v>1278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145</v>
      </c>
      <c r="AU180" s="260" t="s">
        <v>85</v>
      </c>
      <c r="AV180" s="14" t="s">
        <v>85</v>
      </c>
      <c r="AW180" s="14" t="s">
        <v>32</v>
      </c>
      <c r="AX180" s="14" t="s">
        <v>76</v>
      </c>
      <c r="AY180" s="260" t="s">
        <v>136</v>
      </c>
    </row>
    <row r="181" s="15" customFormat="1">
      <c r="A181" s="15"/>
      <c r="B181" s="261"/>
      <c r="C181" s="262"/>
      <c r="D181" s="241" t="s">
        <v>145</v>
      </c>
      <c r="E181" s="263" t="s">
        <v>1</v>
      </c>
      <c r="F181" s="264" t="s">
        <v>148</v>
      </c>
      <c r="G181" s="262"/>
      <c r="H181" s="265">
        <v>1278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1" t="s">
        <v>145</v>
      </c>
      <c r="AU181" s="271" t="s">
        <v>85</v>
      </c>
      <c r="AV181" s="15" t="s">
        <v>143</v>
      </c>
      <c r="AW181" s="15" t="s">
        <v>32</v>
      </c>
      <c r="AX181" s="15" t="s">
        <v>83</v>
      </c>
      <c r="AY181" s="271" t="s">
        <v>136</v>
      </c>
    </row>
    <row r="182" s="2" customFormat="1" ht="16.5" customHeight="1">
      <c r="A182" s="38"/>
      <c r="B182" s="39"/>
      <c r="C182" s="226" t="s">
        <v>210</v>
      </c>
      <c r="D182" s="226" t="s">
        <v>138</v>
      </c>
      <c r="E182" s="227" t="s">
        <v>211</v>
      </c>
      <c r="F182" s="228" t="s">
        <v>212</v>
      </c>
      <c r="G182" s="229" t="s">
        <v>202</v>
      </c>
      <c r="H182" s="230">
        <v>16230.816000000001</v>
      </c>
      <c r="I182" s="231"/>
      <c r="J182" s="232">
        <f>ROUND(I182*H182,2)</f>
        <v>0</v>
      </c>
      <c r="K182" s="228" t="s">
        <v>142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143</v>
      </c>
      <c r="AT182" s="237" t="s">
        <v>138</v>
      </c>
      <c r="AU182" s="237" t="s">
        <v>85</v>
      </c>
      <c r="AY182" s="17" t="s">
        <v>136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143</v>
      </c>
      <c r="BM182" s="237" t="s">
        <v>213</v>
      </c>
    </row>
    <row r="183" s="13" customFormat="1">
      <c r="A183" s="13"/>
      <c r="B183" s="239"/>
      <c r="C183" s="240"/>
      <c r="D183" s="241" t="s">
        <v>145</v>
      </c>
      <c r="E183" s="242" t="s">
        <v>1</v>
      </c>
      <c r="F183" s="243" t="s">
        <v>214</v>
      </c>
      <c r="G183" s="240"/>
      <c r="H183" s="242" t="s">
        <v>1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145</v>
      </c>
      <c r="AU183" s="249" t="s">
        <v>85</v>
      </c>
      <c r="AV183" s="13" t="s">
        <v>83</v>
      </c>
      <c r="AW183" s="13" t="s">
        <v>32</v>
      </c>
      <c r="AX183" s="13" t="s">
        <v>76</v>
      </c>
      <c r="AY183" s="249" t="s">
        <v>136</v>
      </c>
    </row>
    <row r="184" s="14" customFormat="1">
      <c r="A184" s="14"/>
      <c r="B184" s="250"/>
      <c r="C184" s="251"/>
      <c r="D184" s="241" t="s">
        <v>145</v>
      </c>
      <c r="E184" s="252" t="s">
        <v>1</v>
      </c>
      <c r="F184" s="253" t="s">
        <v>215</v>
      </c>
      <c r="G184" s="251"/>
      <c r="H184" s="254">
        <v>16230.816000000001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145</v>
      </c>
      <c r="AU184" s="260" t="s">
        <v>85</v>
      </c>
      <c r="AV184" s="14" t="s">
        <v>85</v>
      </c>
      <c r="AW184" s="14" t="s">
        <v>32</v>
      </c>
      <c r="AX184" s="14" t="s">
        <v>76</v>
      </c>
      <c r="AY184" s="260" t="s">
        <v>136</v>
      </c>
    </row>
    <row r="185" s="15" customFormat="1">
      <c r="A185" s="15"/>
      <c r="B185" s="261"/>
      <c r="C185" s="262"/>
      <c r="D185" s="241" t="s">
        <v>145</v>
      </c>
      <c r="E185" s="263" t="s">
        <v>1</v>
      </c>
      <c r="F185" s="264" t="s">
        <v>148</v>
      </c>
      <c r="G185" s="262"/>
      <c r="H185" s="265">
        <v>16230.816000000001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145</v>
      </c>
      <c r="AU185" s="271" t="s">
        <v>85</v>
      </c>
      <c r="AV185" s="15" t="s">
        <v>143</v>
      </c>
      <c r="AW185" s="15" t="s">
        <v>32</v>
      </c>
      <c r="AX185" s="15" t="s">
        <v>83</v>
      </c>
      <c r="AY185" s="271" t="s">
        <v>136</v>
      </c>
    </row>
    <row r="186" s="2" customFormat="1" ht="16.5" customHeight="1">
      <c r="A186" s="38"/>
      <c r="B186" s="39"/>
      <c r="C186" s="226" t="s">
        <v>216</v>
      </c>
      <c r="D186" s="226" t="s">
        <v>138</v>
      </c>
      <c r="E186" s="227" t="s">
        <v>211</v>
      </c>
      <c r="F186" s="228" t="s">
        <v>212</v>
      </c>
      <c r="G186" s="229" t="s">
        <v>202</v>
      </c>
      <c r="H186" s="230">
        <v>17892</v>
      </c>
      <c r="I186" s="231"/>
      <c r="J186" s="232">
        <f>ROUND(I186*H186,2)</f>
        <v>0</v>
      </c>
      <c r="K186" s="228" t="s">
        <v>142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143</v>
      </c>
      <c r="AT186" s="237" t="s">
        <v>138</v>
      </c>
      <c r="AU186" s="237" t="s">
        <v>85</v>
      </c>
      <c r="AY186" s="17" t="s">
        <v>136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143</v>
      </c>
      <c r="BM186" s="237" t="s">
        <v>217</v>
      </c>
    </row>
    <row r="187" s="13" customFormat="1">
      <c r="A187" s="13"/>
      <c r="B187" s="239"/>
      <c r="C187" s="240"/>
      <c r="D187" s="241" t="s">
        <v>145</v>
      </c>
      <c r="E187" s="242" t="s">
        <v>1</v>
      </c>
      <c r="F187" s="243" t="s">
        <v>218</v>
      </c>
      <c r="G187" s="240"/>
      <c r="H187" s="242" t="s">
        <v>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145</v>
      </c>
      <c r="AU187" s="249" t="s">
        <v>85</v>
      </c>
      <c r="AV187" s="13" t="s">
        <v>83</v>
      </c>
      <c r="AW187" s="13" t="s">
        <v>32</v>
      </c>
      <c r="AX187" s="13" t="s">
        <v>76</v>
      </c>
      <c r="AY187" s="249" t="s">
        <v>136</v>
      </c>
    </row>
    <row r="188" s="14" customFormat="1">
      <c r="A188" s="14"/>
      <c r="B188" s="250"/>
      <c r="C188" s="251"/>
      <c r="D188" s="241" t="s">
        <v>145</v>
      </c>
      <c r="E188" s="252" t="s">
        <v>1</v>
      </c>
      <c r="F188" s="253" t="s">
        <v>219</v>
      </c>
      <c r="G188" s="251"/>
      <c r="H188" s="254">
        <v>17892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145</v>
      </c>
      <c r="AU188" s="260" t="s">
        <v>85</v>
      </c>
      <c r="AV188" s="14" t="s">
        <v>85</v>
      </c>
      <c r="AW188" s="14" t="s">
        <v>32</v>
      </c>
      <c r="AX188" s="14" t="s">
        <v>76</v>
      </c>
      <c r="AY188" s="260" t="s">
        <v>136</v>
      </c>
    </row>
    <row r="189" s="15" customFormat="1">
      <c r="A189" s="15"/>
      <c r="B189" s="261"/>
      <c r="C189" s="262"/>
      <c r="D189" s="241" t="s">
        <v>145</v>
      </c>
      <c r="E189" s="263" t="s">
        <v>1</v>
      </c>
      <c r="F189" s="264" t="s">
        <v>148</v>
      </c>
      <c r="G189" s="262"/>
      <c r="H189" s="265">
        <v>17892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145</v>
      </c>
      <c r="AU189" s="271" t="s">
        <v>85</v>
      </c>
      <c r="AV189" s="15" t="s">
        <v>143</v>
      </c>
      <c r="AW189" s="15" t="s">
        <v>32</v>
      </c>
      <c r="AX189" s="15" t="s">
        <v>83</v>
      </c>
      <c r="AY189" s="271" t="s">
        <v>136</v>
      </c>
    </row>
    <row r="190" s="2" customFormat="1" ht="16.5" customHeight="1">
      <c r="A190" s="38"/>
      <c r="B190" s="39"/>
      <c r="C190" s="226" t="s">
        <v>220</v>
      </c>
      <c r="D190" s="226" t="s">
        <v>138</v>
      </c>
      <c r="E190" s="227" t="s">
        <v>221</v>
      </c>
      <c r="F190" s="228" t="s">
        <v>222</v>
      </c>
      <c r="G190" s="229" t="s">
        <v>202</v>
      </c>
      <c r="H190" s="230">
        <v>1159.3440000000001</v>
      </c>
      <c r="I190" s="231"/>
      <c r="J190" s="232">
        <f>ROUND(I190*H190,2)</f>
        <v>0</v>
      </c>
      <c r="K190" s="228" t="s">
        <v>142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143</v>
      </c>
      <c r="AT190" s="237" t="s">
        <v>138</v>
      </c>
      <c r="AU190" s="237" t="s">
        <v>85</v>
      </c>
      <c r="AY190" s="17" t="s">
        <v>136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143</v>
      </c>
      <c r="BM190" s="237" t="s">
        <v>223</v>
      </c>
    </row>
    <row r="191" s="13" customFormat="1">
      <c r="A191" s="13"/>
      <c r="B191" s="239"/>
      <c r="C191" s="240"/>
      <c r="D191" s="241" t="s">
        <v>145</v>
      </c>
      <c r="E191" s="242" t="s">
        <v>1</v>
      </c>
      <c r="F191" s="243" t="s">
        <v>204</v>
      </c>
      <c r="G191" s="240"/>
      <c r="H191" s="242" t="s">
        <v>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145</v>
      </c>
      <c r="AU191" s="249" t="s">
        <v>85</v>
      </c>
      <c r="AV191" s="13" t="s">
        <v>83</v>
      </c>
      <c r="AW191" s="13" t="s">
        <v>32</v>
      </c>
      <c r="AX191" s="13" t="s">
        <v>76</v>
      </c>
      <c r="AY191" s="249" t="s">
        <v>136</v>
      </c>
    </row>
    <row r="192" s="14" customFormat="1">
      <c r="A192" s="14"/>
      <c r="B192" s="250"/>
      <c r="C192" s="251"/>
      <c r="D192" s="241" t="s">
        <v>145</v>
      </c>
      <c r="E192" s="252" t="s">
        <v>1</v>
      </c>
      <c r="F192" s="253" t="s">
        <v>205</v>
      </c>
      <c r="G192" s="251"/>
      <c r="H192" s="254">
        <v>1159.3440000000001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145</v>
      </c>
      <c r="AU192" s="260" t="s">
        <v>85</v>
      </c>
      <c r="AV192" s="14" t="s">
        <v>85</v>
      </c>
      <c r="AW192" s="14" t="s">
        <v>32</v>
      </c>
      <c r="AX192" s="14" t="s">
        <v>76</v>
      </c>
      <c r="AY192" s="260" t="s">
        <v>136</v>
      </c>
    </row>
    <row r="193" s="15" customFormat="1">
      <c r="A193" s="15"/>
      <c r="B193" s="261"/>
      <c r="C193" s="262"/>
      <c r="D193" s="241" t="s">
        <v>145</v>
      </c>
      <c r="E193" s="263" t="s">
        <v>1</v>
      </c>
      <c r="F193" s="264" t="s">
        <v>148</v>
      </c>
      <c r="G193" s="262"/>
      <c r="H193" s="265">
        <v>1159.3440000000001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1" t="s">
        <v>145</v>
      </c>
      <c r="AU193" s="271" t="s">
        <v>85</v>
      </c>
      <c r="AV193" s="15" t="s">
        <v>143</v>
      </c>
      <c r="AW193" s="15" t="s">
        <v>32</v>
      </c>
      <c r="AX193" s="15" t="s">
        <v>83</v>
      </c>
      <c r="AY193" s="271" t="s">
        <v>136</v>
      </c>
    </row>
    <row r="194" s="2" customFormat="1" ht="16.5" customHeight="1">
      <c r="A194" s="38"/>
      <c r="B194" s="39"/>
      <c r="C194" s="226" t="s">
        <v>224</v>
      </c>
      <c r="D194" s="226" t="s">
        <v>138</v>
      </c>
      <c r="E194" s="227" t="s">
        <v>221</v>
      </c>
      <c r="F194" s="228" t="s">
        <v>222</v>
      </c>
      <c r="G194" s="229" t="s">
        <v>202</v>
      </c>
      <c r="H194" s="230">
        <v>1278</v>
      </c>
      <c r="I194" s="231"/>
      <c r="J194" s="232">
        <f>ROUND(I194*H194,2)</f>
        <v>0</v>
      </c>
      <c r="K194" s="228" t="s">
        <v>142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143</v>
      </c>
      <c r="AT194" s="237" t="s">
        <v>138</v>
      </c>
      <c r="AU194" s="237" t="s">
        <v>85</v>
      </c>
      <c r="AY194" s="17" t="s">
        <v>136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143</v>
      </c>
      <c r="BM194" s="237" t="s">
        <v>225</v>
      </c>
    </row>
    <row r="195" s="13" customFormat="1">
      <c r="A195" s="13"/>
      <c r="B195" s="239"/>
      <c r="C195" s="240"/>
      <c r="D195" s="241" t="s">
        <v>145</v>
      </c>
      <c r="E195" s="242" t="s">
        <v>1</v>
      </c>
      <c r="F195" s="243" t="s">
        <v>208</v>
      </c>
      <c r="G195" s="240"/>
      <c r="H195" s="242" t="s">
        <v>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145</v>
      </c>
      <c r="AU195" s="249" t="s">
        <v>85</v>
      </c>
      <c r="AV195" s="13" t="s">
        <v>83</v>
      </c>
      <c r="AW195" s="13" t="s">
        <v>32</v>
      </c>
      <c r="AX195" s="13" t="s">
        <v>76</v>
      </c>
      <c r="AY195" s="249" t="s">
        <v>136</v>
      </c>
    </row>
    <row r="196" s="14" customFormat="1">
      <c r="A196" s="14"/>
      <c r="B196" s="250"/>
      <c r="C196" s="251"/>
      <c r="D196" s="241" t="s">
        <v>145</v>
      </c>
      <c r="E196" s="252" t="s">
        <v>1</v>
      </c>
      <c r="F196" s="253" t="s">
        <v>209</v>
      </c>
      <c r="G196" s="251"/>
      <c r="H196" s="254">
        <v>1278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145</v>
      </c>
      <c r="AU196" s="260" t="s">
        <v>85</v>
      </c>
      <c r="AV196" s="14" t="s">
        <v>85</v>
      </c>
      <c r="AW196" s="14" t="s">
        <v>32</v>
      </c>
      <c r="AX196" s="14" t="s">
        <v>76</v>
      </c>
      <c r="AY196" s="260" t="s">
        <v>136</v>
      </c>
    </row>
    <row r="197" s="15" customFormat="1">
      <c r="A197" s="15"/>
      <c r="B197" s="261"/>
      <c r="C197" s="262"/>
      <c r="D197" s="241" t="s">
        <v>145</v>
      </c>
      <c r="E197" s="263" t="s">
        <v>1</v>
      </c>
      <c r="F197" s="264" t="s">
        <v>148</v>
      </c>
      <c r="G197" s="262"/>
      <c r="H197" s="265">
        <v>1278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145</v>
      </c>
      <c r="AU197" s="271" t="s">
        <v>85</v>
      </c>
      <c r="AV197" s="15" t="s">
        <v>143</v>
      </c>
      <c r="AW197" s="15" t="s">
        <v>32</v>
      </c>
      <c r="AX197" s="15" t="s">
        <v>83</v>
      </c>
      <c r="AY197" s="271" t="s">
        <v>136</v>
      </c>
    </row>
    <row r="198" s="2" customFormat="1" ht="21.75" customHeight="1">
      <c r="A198" s="38"/>
      <c r="B198" s="39"/>
      <c r="C198" s="226" t="s">
        <v>226</v>
      </c>
      <c r="D198" s="226" t="s">
        <v>138</v>
      </c>
      <c r="E198" s="227" t="s">
        <v>227</v>
      </c>
      <c r="F198" s="228" t="s">
        <v>228</v>
      </c>
      <c r="G198" s="229" t="s">
        <v>202</v>
      </c>
      <c r="H198" s="230">
        <v>225</v>
      </c>
      <c r="I198" s="231"/>
      <c r="J198" s="232">
        <f>ROUND(I198*H198,2)</f>
        <v>0</v>
      </c>
      <c r="K198" s="228" t="s">
        <v>142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143</v>
      </c>
      <c r="AT198" s="237" t="s">
        <v>138</v>
      </c>
      <c r="AU198" s="237" t="s">
        <v>85</v>
      </c>
      <c r="AY198" s="17" t="s">
        <v>136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143</v>
      </c>
      <c r="BM198" s="237" t="s">
        <v>229</v>
      </c>
    </row>
    <row r="199" s="13" customFormat="1">
      <c r="A199" s="13"/>
      <c r="B199" s="239"/>
      <c r="C199" s="240"/>
      <c r="D199" s="241" t="s">
        <v>145</v>
      </c>
      <c r="E199" s="242" t="s">
        <v>1</v>
      </c>
      <c r="F199" s="243" t="s">
        <v>230</v>
      </c>
      <c r="G199" s="240"/>
      <c r="H199" s="242" t="s">
        <v>1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145</v>
      </c>
      <c r="AU199" s="249" t="s">
        <v>85</v>
      </c>
      <c r="AV199" s="13" t="s">
        <v>83</v>
      </c>
      <c r="AW199" s="13" t="s">
        <v>32</v>
      </c>
      <c r="AX199" s="13" t="s">
        <v>76</v>
      </c>
      <c r="AY199" s="249" t="s">
        <v>136</v>
      </c>
    </row>
    <row r="200" s="14" customFormat="1">
      <c r="A200" s="14"/>
      <c r="B200" s="250"/>
      <c r="C200" s="251"/>
      <c r="D200" s="241" t="s">
        <v>145</v>
      </c>
      <c r="E200" s="252" t="s">
        <v>1</v>
      </c>
      <c r="F200" s="253" t="s">
        <v>231</v>
      </c>
      <c r="G200" s="251"/>
      <c r="H200" s="254">
        <v>225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145</v>
      </c>
      <c r="AU200" s="260" t="s">
        <v>85</v>
      </c>
      <c r="AV200" s="14" t="s">
        <v>85</v>
      </c>
      <c r="AW200" s="14" t="s">
        <v>32</v>
      </c>
      <c r="AX200" s="14" t="s">
        <v>76</v>
      </c>
      <c r="AY200" s="260" t="s">
        <v>136</v>
      </c>
    </row>
    <row r="201" s="15" customFormat="1">
      <c r="A201" s="15"/>
      <c r="B201" s="261"/>
      <c r="C201" s="262"/>
      <c r="D201" s="241" t="s">
        <v>145</v>
      </c>
      <c r="E201" s="263" t="s">
        <v>1</v>
      </c>
      <c r="F201" s="264" t="s">
        <v>148</v>
      </c>
      <c r="G201" s="262"/>
      <c r="H201" s="265">
        <v>225</v>
      </c>
      <c r="I201" s="266"/>
      <c r="J201" s="262"/>
      <c r="K201" s="262"/>
      <c r="L201" s="267"/>
      <c r="M201" s="268"/>
      <c r="N201" s="269"/>
      <c r="O201" s="269"/>
      <c r="P201" s="269"/>
      <c r="Q201" s="269"/>
      <c r="R201" s="269"/>
      <c r="S201" s="269"/>
      <c r="T201" s="27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1" t="s">
        <v>145</v>
      </c>
      <c r="AU201" s="271" t="s">
        <v>85</v>
      </c>
      <c r="AV201" s="15" t="s">
        <v>143</v>
      </c>
      <c r="AW201" s="15" t="s">
        <v>32</v>
      </c>
      <c r="AX201" s="15" t="s">
        <v>83</v>
      </c>
      <c r="AY201" s="271" t="s">
        <v>136</v>
      </c>
    </row>
    <row r="202" s="2" customFormat="1" ht="21.75" customHeight="1">
      <c r="A202" s="38"/>
      <c r="B202" s="39"/>
      <c r="C202" s="226" t="s">
        <v>232</v>
      </c>
      <c r="D202" s="226" t="s">
        <v>138</v>
      </c>
      <c r="E202" s="227" t="s">
        <v>233</v>
      </c>
      <c r="F202" s="228" t="s">
        <v>234</v>
      </c>
      <c r="G202" s="229" t="s">
        <v>202</v>
      </c>
      <c r="H202" s="230">
        <v>79.200000000000003</v>
      </c>
      <c r="I202" s="231"/>
      <c r="J202" s="232">
        <f>ROUND(I202*H202,2)</f>
        <v>0</v>
      </c>
      <c r="K202" s="228" t="s">
        <v>142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143</v>
      </c>
      <c r="AT202" s="237" t="s">
        <v>138</v>
      </c>
      <c r="AU202" s="237" t="s">
        <v>85</v>
      </c>
      <c r="AY202" s="17" t="s">
        <v>136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143</v>
      </c>
      <c r="BM202" s="237" t="s">
        <v>235</v>
      </c>
    </row>
    <row r="203" s="13" customFormat="1">
      <c r="A203" s="13"/>
      <c r="B203" s="239"/>
      <c r="C203" s="240"/>
      <c r="D203" s="241" t="s">
        <v>145</v>
      </c>
      <c r="E203" s="242" t="s">
        <v>1</v>
      </c>
      <c r="F203" s="243" t="s">
        <v>236</v>
      </c>
      <c r="G203" s="240"/>
      <c r="H203" s="242" t="s">
        <v>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145</v>
      </c>
      <c r="AU203" s="249" t="s">
        <v>85</v>
      </c>
      <c r="AV203" s="13" t="s">
        <v>83</v>
      </c>
      <c r="AW203" s="13" t="s">
        <v>32</v>
      </c>
      <c r="AX203" s="13" t="s">
        <v>76</v>
      </c>
      <c r="AY203" s="249" t="s">
        <v>136</v>
      </c>
    </row>
    <row r="204" s="14" customFormat="1">
      <c r="A204" s="14"/>
      <c r="B204" s="250"/>
      <c r="C204" s="251"/>
      <c r="D204" s="241" t="s">
        <v>145</v>
      </c>
      <c r="E204" s="252" t="s">
        <v>1</v>
      </c>
      <c r="F204" s="253" t="s">
        <v>237</v>
      </c>
      <c r="G204" s="251"/>
      <c r="H204" s="254">
        <v>79.200000000000003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145</v>
      </c>
      <c r="AU204" s="260" t="s">
        <v>85</v>
      </c>
      <c r="AV204" s="14" t="s">
        <v>85</v>
      </c>
      <c r="AW204" s="14" t="s">
        <v>32</v>
      </c>
      <c r="AX204" s="14" t="s">
        <v>76</v>
      </c>
      <c r="AY204" s="260" t="s">
        <v>136</v>
      </c>
    </row>
    <row r="205" s="15" customFormat="1">
      <c r="A205" s="15"/>
      <c r="B205" s="261"/>
      <c r="C205" s="262"/>
      <c r="D205" s="241" t="s">
        <v>145</v>
      </c>
      <c r="E205" s="263" t="s">
        <v>1</v>
      </c>
      <c r="F205" s="264" t="s">
        <v>148</v>
      </c>
      <c r="G205" s="262"/>
      <c r="H205" s="265">
        <v>79.200000000000003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145</v>
      </c>
      <c r="AU205" s="271" t="s">
        <v>85</v>
      </c>
      <c r="AV205" s="15" t="s">
        <v>143</v>
      </c>
      <c r="AW205" s="15" t="s">
        <v>32</v>
      </c>
      <c r="AX205" s="15" t="s">
        <v>83</v>
      </c>
      <c r="AY205" s="271" t="s">
        <v>136</v>
      </c>
    </row>
    <row r="206" s="2" customFormat="1" ht="16.5" customHeight="1">
      <c r="A206" s="38"/>
      <c r="B206" s="39"/>
      <c r="C206" s="226" t="s">
        <v>238</v>
      </c>
      <c r="D206" s="226" t="s">
        <v>138</v>
      </c>
      <c r="E206" s="227" t="s">
        <v>239</v>
      </c>
      <c r="F206" s="228" t="s">
        <v>240</v>
      </c>
      <c r="G206" s="229" t="s">
        <v>202</v>
      </c>
      <c r="H206" s="230">
        <v>158.40000000000001</v>
      </c>
      <c r="I206" s="231"/>
      <c r="J206" s="232">
        <f>ROUND(I206*H206,2)</f>
        <v>0</v>
      </c>
      <c r="K206" s="228" t="s">
        <v>142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143</v>
      </c>
      <c r="AT206" s="237" t="s">
        <v>138</v>
      </c>
      <c r="AU206" s="237" t="s">
        <v>85</v>
      </c>
      <c r="AY206" s="17" t="s">
        <v>136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143</v>
      </c>
      <c r="BM206" s="237" t="s">
        <v>241</v>
      </c>
    </row>
    <row r="207" s="13" customFormat="1">
      <c r="A207" s="13"/>
      <c r="B207" s="239"/>
      <c r="C207" s="240"/>
      <c r="D207" s="241" t="s">
        <v>145</v>
      </c>
      <c r="E207" s="242" t="s">
        <v>1</v>
      </c>
      <c r="F207" s="243" t="s">
        <v>242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145</v>
      </c>
      <c r="AU207" s="249" t="s">
        <v>85</v>
      </c>
      <c r="AV207" s="13" t="s">
        <v>83</v>
      </c>
      <c r="AW207" s="13" t="s">
        <v>32</v>
      </c>
      <c r="AX207" s="13" t="s">
        <v>76</v>
      </c>
      <c r="AY207" s="249" t="s">
        <v>136</v>
      </c>
    </row>
    <row r="208" s="14" customFormat="1">
      <c r="A208" s="14"/>
      <c r="B208" s="250"/>
      <c r="C208" s="251"/>
      <c r="D208" s="241" t="s">
        <v>145</v>
      </c>
      <c r="E208" s="252" t="s">
        <v>1</v>
      </c>
      <c r="F208" s="253" t="s">
        <v>243</v>
      </c>
      <c r="G208" s="251"/>
      <c r="H208" s="254">
        <v>158.40000000000001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145</v>
      </c>
      <c r="AU208" s="260" t="s">
        <v>85</v>
      </c>
      <c r="AV208" s="14" t="s">
        <v>85</v>
      </c>
      <c r="AW208" s="14" t="s">
        <v>32</v>
      </c>
      <c r="AX208" s="14" t="s">
        <v>76</v>
      </c>
      <c r="AY208" s="260" t="s">
        <v>136</v>
      </c>
    </row>
    <row r="209" s="15" customFormat="1">
      <c r="A209" s="15"/>
      <c r="B209" s="261"/>
      <c r="C209" s="262"/>
      <c r="D209" s="241" t="s">
        <v>145</v>
      </c>
      <c r="E209" s="263" t="s">
        <v>1</v>
      </c>
      <c r="F209" s="264" t="s">
        <v>148</v>
      </c>
      <c r="G209" s="262"/>
      <c r="H209" s="265">
        <v>158.40000000000001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1" t="s">
        <v>145</v>
      </c>
      <c r="AU209" s="271" t="s">
        <v>85</v>
      </c>
      <c r="AV209" s="15" t="s">
        <v>143</v>
      </c>
      <c r="AW209" s="15" t="s">
        <v>32</v>
      </c>
      <c r="AX209" s="15" t="s">
        <v>83</v>
      </c>
      <c r="AY209" s="271" t="s">
        <v>136</v>
      </c>
    </row>
    <row r="210" s="2" customFormat="1" ht="24.15" customHeight="1">
      <c r="A210" s="38"/>
      <c r="B210" s="39"/>
      <c r="C210" s="226" t="s">
        <v>7</v>
      </c>
      <c r="D210" s="226" t="s">
        <v>138</v>
      </c>
      <c r="E210" s="227" t="s">
        <v>244</v>
      </c>
      <c r="F210" s="228" t="s">
        <v>245</v>
      </c>
      <c r="G210" s="229" t="s">
        <v>202</v>
      </c>
      <c r="H210" s="230">
        <v>525</v>
      </c>
      <c r="I210" s="231"/>
      <c r="J210" s="232">
        <f>ROUND(I210*H210,2)</f>
        <v>0</v>
      </c>
      <c r="K210" s="228" t="s">
        <v>142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143</v>
      </c>
      <c r="AT210" s="237" t="s">
        <v>138</v>
      </c>
      <c r="AU210" s="237" t="s">
        <v>85</v>
      </c>
      <c r="AY210" s="17" t="s">
        <v>136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143</v>
      </c>
      <c r="BM210" s="237" t="s">
        <v>246</v>
      </c>
    </row>
    <row r="211" s="13" customFormat="1">
      <c r="A211" s="13"/>
      <c r="B211" s="239"/>
      <c r="C211" s="240"/>
      <c r="D211" s="241" t="s">
        <v>145</v>
      </c>
      <c r="E211" s="242" t="s">
        <v>1</v>
      </c>
      <c r="F211" s="243" t="s">
        <v>247</v>
      </c>
      <c r="G211" s="240"/>
      <c r="H211" s="242" t="s">
        <v>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145</v>
      </c>
      <c r="AU211" s="249" t="s">
        <v>85</v>
      </c>
      <c r="AV211" s="13" t="s">
        <v>83</v>
      </c>
      <c r="AW211" s="13" t="s">
        <v>32</v>
      </c>
      <c r="AX211" s="13" t="s">
        <v>76</v>
      </c>
      <c r="AY211" s="249" t="s">
        <v>136</v>
      </c>
    </row>
    <row r="212" s="14" customFormat="1">
      <c r="A212" s="14"/>
      <c r="B212" s="250"/>
      <c r="C212" s="251"/>
      <c r="D212" s="241" t="s">
        <v>145</v>
      </c>
      <c r="E212" s="252" t="s">
        <v>1</v>
      </c>
      <c r="F212" s="253" t="s">
        <v>248</v>
      </c>
      <c r="G212" s="251"/>
      <c r="H212" s="254">
        <v>525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145</v>
      </c>
      <c r="AU212" s="260" t="s">
        <v>85</v>
      </c>
      <c r="AV212" s="14" t="s">
        <v>85</v>
      </c>
      <c r="AW212" s="14" t="s">
        <v>32</v>
      </c>
      <c r="AX212" s="14" t="s">
        <v>76</v>
      </c>
      <c r="AY212" s="260" t="s">
        <v>136</v>
      </c>
    </row>
    <row r="213" s="15" customFormat="1">
      <c r="A213" s="15"/>
      <c r="B213" s="261"/>
      <c r="C213" s="262"/>
      <c r="D213" s="241" t="s">
        <v>145</v>
      </c>
      <c r="E213" s="263" t="s">
        <v>1</v>
      </c>
      <c r="F213" s="264" t="s">
        <v>148</v>
      </c>
      <c r="G213" s="262"/>
      <c r="H213" s="265">
        <v>525</v>
      </c>
      <c r="I213" s="266"/>
      <c r="J213" s="262"/>
      <c r="K213" s="262"/>
      <c r="L213" s="267"/>
      <c r="M213" s="268"/>
      <c r="N213" s="269"/>
      <c r="O213" s="269"/>
      <c r="P213" s="269"/>
      <c r="Q213" s="269"/>
      <c r="R213" s="269"/>
      <c r="S213" s="269"/>
      <c r="T213" s="27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1" t="s">
        <v>145</v>
      </c>
      <c r="AU213" s="271" t="s">
        <v>85</v>
      </c>
      <c r="AV213" s="15" t="s">
        <v>143</v>
      </c>
      <c r="AW213" s="15" t="s">
        <v>32</v>
      </c>
      <c r="AX213" s="15" t="s">
        <v>83</v>
      </c>
      <c r="AY213" s="271" t="s">
        <v>136</v>
      </c>
    </row>
    <row r="214" s="2" customFormat="1" ht="24.15" customHeight="1">
      <c r="A214" s="38"/>
      <c r="B214" s="39"/>
      <c r="C214" s="226" t="s">
        <v>249</v>
      </c>
      <c r="D214" s="226" t="s">
        <v>138</v>
      </c>
      <c r="E214" s="227" t="s">
        <v>250</v>
      </c>
      <c r="F214" s="228" t="s">
        <v>251</v>
      </c>
      <c r="G214" s="229" t="s">
        <v>202</v>
      </c>
      <c r="H214" s="230">
        <v>369.60000000000002</v>
      </c>
      <c r="I214" s="231"/>
      <c r="J214" s="232">
        <f>ROUND(I214*H214,2)</f>
        <v>0</v>
      </c>
      <c r="K214" s="228" t="s">
        <v>142</v>
      </c>
      <c r="L214" s="44"/>
      <c r="M214" s="233" t="s">
        <v>1</v>
      </c>
      <c r="N214" s="234" t="s">
        <v>41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143</v>
      </c>
      <c r="AT214" s="237" t="s">
        <v>138</v>
      </c>
      <c r="AU214" s="237" t="s">
        <v>85</v>
      </c>
      <c r="AY214" s="17" t="s">
        <v>136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83</v>
      </c>
      <c r="BK214" s="238">
        <f>ROUND(I214*H214,2)</f>
        <v>0</v>
      </c>
      <c r="BL214" s="17" t="s">
        <v>143</v>
      </c>
      <c r="BM214" s="237" t="s">
        <v>252</v>
      </c>
    </row>
    <row r="215" s="13" customFormat="1">
      <c r="A215" s="13"/>
      <c r="B215" s="239"/>
      <c r="C215" s="240"/>
      <c r="D215" s="241" t="s">
        <v>145</v>
      </c>
      <c r="E215" s="242" t="s">
        <v>1</v>
      </c>
      <c r="F215" s="243" t="s">
        <v>253</v>
      </c>
      <c r="G215" s="240"/>
      <c r="H215" s="242" t="s">
        <v>1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145</v>
      </c>
      <c r="AU215" s="249" t="s">
        <v>85</v>
      </c>
      <c r="AV215" s="13" t="s">
        <v>83</v>
      </c>
      <c r="AW215" s="13" t="s">
        <v>32</v>
      </c>
      <c r="AX215" s="13" t="s">
        <v>76</v>
      </c>
      <c r="AY215" s="249" t="s">
        <v>136</v>
      </c>
    </row>
    <row r="216" s="14" customFormat="1">
      <c r="A216" s="14"/>
      <c r="B216" s="250"/>
      <c r="C216" s="251"/>
      <c r="D216" s="241" t="s">
        <v>145</v>
      </c>
      <c r="E216" s="252" t="s">
        <v>1</v>
      </c>
      <c r="F216" s="253" t="s">
        <v>254</v>
      </c>
      <c r="G216" s="251"/>
      <c r="H216" s="254">
        <v>369.60000000000002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145</v>
      </c>
      <c r="AU216" s="260" t="s">
        <v>85</v>
      </c>
      <c r="AV216" s="14" t="s">
        <v>85</v>
      </c>
      <c r="AW216" s="14" t="s">
        <v>32</v>
      </c>
      <c r="AX216" s="14" t="s">
        <v>76</v>
      </c>
      <c r="AY216" s="260" t="s">
        <v>136</v>
      </c>
    </row>
    <row r="217" s="15" customFormat="1">
      <c r="A217" s="15"/>
      <c r="B217" s="261"/>
      <c r="C217" s="262"/>
      <c r="D217" s="241" t="s">
        <v>145</v>
      </c>
      <c r="E217" s="263" t="s">
        <v>1</v>
      </c>
      <c r="F217" s="264" t="s">
        <v>148</v>
      </c>
      <c r="G217" s="262"/>
      <c r="H217" s="265">
        <v>369.60000000000002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1" t="s">
        <v>145</v>
      </c>
      <c r="AU217" s="271" t="s">
        <v>85</v>
      </c>
      <c r="AV217" s="15" t="s">
        <v>143</v>
      </c>
      <c r="AW217" s="15" t="s">
        <v>32</v>
      </c>
      <c r="AX217" s="15" t="s">
        <v>83</v>
      </c>
      <c r="AY217" s="271" t="s">
        <v>136</v>
      </c>
    </row>
    <row r="218" s="2" customFormat="1" ht="24.15" customHeight="1">
      <c r="A218" s="38"/>
      <c r="B218" s="39"/>
      <c r="C218" s="226" t="s">
        <v>255</v>
      </c>
      <c r="D218" s="226" t="s">
        <v>138</v>
      </c>
      <c r="E218" s="227" t="s">
        <v>256</v>
      </c>
      <c r="F218" s="228" t="s">
        <v>257</v>
      </c>
      <c r="G218" s="229" t="s">
        <v>202</v>
      </c>
      <c r="H218" s="230">
        <v>1080.144</v>
      </c>
      <c r="I218" s="231"/>
      <c r="J218" s="232">
        <f>ROUND(I218*H218,2)</f>
        <v>0</v>
      </c>
      <c r="K218" s="228" t="s">
        <v>142</v>
      </c>
      <c r="L218" s="44"/>
      <c r="M218" s="233" t="s">
        <v>1</v>
      </c>
      <c r="N218" s="234" t="s">
        <v>41</v>
      </c>
      <c r="O218" s="91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143</v>
      </c>
      <c r="AT218" s="237" t="s">
        <v>138</v>
      </c>
      <c r="AU218" s="237" t="s">
        <v>85</v>
      </c>
      <c r="AY218" s="17" t="s">
        <v>136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143</v>
      </c>
      <c r="BM218" s="237" t="s">
        <v>258</v>
      </c>
    </row>
    <row r="219" s="13" customFormat="1">
      <c r="A219" s="13"/>
      <c r="B219" s="239"/>
      <c r="C219" s="240"/>
      <c r="D219" s="241" t="s">
        <v>145</v>
      </c>
      <c r="E219" s="242" t="s">
        <v>1</v>
      </c>
      <c r="F219" s="243" t="s">
        <v>259</v>
      </c>
      <c r="G219" s="240"/>
      <c r="H219" s="242" t="s">
        <v>1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145</v>
      </c>
      <c r="AU219" s="249" t="s">
        <v>85</v>
      </c>
      <c r="AV219" s="13" t="s">
        <v>83</v>
      </c>
      <c r="AW219" s="13" t="s">
        <v>32</v>
      </c>
      <c r="AX219" s="13" t="s">
        <v>76</v>
      </c>
      <c r="AY219" s="249" t="s">
        <v>136</v>
      </c>
    </row>
    <row r="220" s="14" customFormat="1">
      <c r="A220" s="14"/>
      <c r="B220" s="250"/>
      <c r="C220" s="251"/>
      <c r="D220" s="241" t="s">
        <v>145</v>
      </c>
      <c r="E220" s="252" t="s">
        <v>1</v>
      </c>
      <c r="F220" s="253" t="s">
        <v>260</v>
      </c>
      <c r="G220" s="251"/>
      <c r="H220" s="254">
        <v>1080.144</v>
      </c>
      <c r="I220" s="255"/>
      <c r="J220" s="251"/>
      <c r="K220" s="251"/>
      <c r="L220" s="256"/>
      <c r="M220" s="257"/>
      <c r="N220" s="258"/>
      <c r="O220" s="258"/>
      <c r="P220" s="258"/>
      <c r="Q220" s="258"/>
      <c r="R220" s="258"/>
      <c r="S220" s="258"/>
      <c r="T220" s="25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0" t="s">
        <v>145</v>
      </c>
      <c r="AU220" s="260" t="s">
        <v>85</v>
      </c>
      <c r="AV220" s="14" t="s">
        <v>85</v>
      </c>
      <c r="AW220" s="14" t="s">
        <v>32</v>
      </c>
      <c r="AX220" s="14" t="s">
        <v>76</v>
      </c>
      <c r="AY220" s="260" t="s">
        <v>136</v>
      </c>
    </row>
    <row r="221" s="15" customFormat="1">
      <c r="A221" s="15"/>
      <c r="B221" s="261"/>
      <c r="C221" s="262"/>
      <c r="D221" s="241" t="s">
        <v>145</v>
      </c>
      <c r="E221" s="263" t="s">
        <v>1</v>
      </c>
      <c r="F221" s="264" t="s">
        <v>148</v>
      </c>
      <c r="G221" s="262"/>
      <c r="H221" s="265">
        <v>1080.144</v>
      </c>
      <c r="I221" s="266"/>
      <c r="J221" s="262"/>
      <c r="K221" s="262"/>
      <c r="L221" s="267"/>
      <c r="M221" s="268"/>
      <c r="N221" s="269"/>
      <c r="O221" s="269"/>
      <c r="P221" s="269"/>
      <c r="Q221" s="269"/>
      <c r="R221" s="269"/>
      <c r="S221" s="269"/>
      <c r="T221" s="27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1" t="s">
        <v>145</v>
      </c>
      <c r="AU221" s="271" t="s">
        <v>85</v>
      </c>
      <c r="AV221" s="15" t="s">
        <v>143</v>
      </c>
      <c r="AW221" s="15" t="s">
        <v>32</v>
      </c>
      <c r="AX221" s="15" t="s">
        <v>83</v>
      </c>
      <c r="AY221" s="271" t="s">
        <v>136</v>
      </c>
    </row>
    <row r="222" s="12" customFormat="1" ht="22.8" customHeight="1">
      <c r="A222" s="12"/>
      <c r="B222" s="210"/>
      <c r="C222" s="211"/>
      <c r="D222" s="212" t="s">
        <v>75</v>
      </c>
      <c r="E222" s="224" t="s">
        <v>261</v>
      </c>
      <c r="F222" s="224" t="s">
        <v>262</v>
      </c>
      <c r="G222" s="211"/>
      <c r="H222" s="211"/>
      <c r="I222" s="214"/>
      <c r="J222" s="225">
        <f>BK222</f>
        <v>0</v>
      </c>
      <c r="K222" s="211"/>
      <c r="L222" s="216"/>
      <c r="M222" s="217"/>
      <c r="N222" s="218"/>
      <c r="O222" s="218"/>
      <c r="P222" s="219">
        <f>SUM(P223:P224)</f>
        <v>0</v>
      </c>
      <c r="Q222" s="218"/>
      <c r="R222" s="219">
        <f>SUM(R223:R224)</f>
        <v>0</v>
      </c>
      <c r="S222" s="218"/>
      <c r="T222" s="220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1" t="s">
        <v>83</v>
      </c>
      <c r="AT222" s="222" t="s">
        <v>75</v>
      </c>
      <c r="AU222" s="222" t="s">
        <v>83</v>
      </c>
      <c r="AY222" s="221" t="s">
        <v>136</v>
      </c>
      <c r="BK222" s="223">
        <f>SUM(BK223:BK224)</f>
        <v>0</v>
      </c>
    </row>
    <row r="223" s="2" customFormat="1" ht="21.75" customHeight="1">
      <c r="A223" s="38"/>
      <c r="B223" s="39"/>
      <c r="C223" s="226" t="s">
        <v>263</v>
      </c>
      <c r="D223" s="226" t="s">
        <v>138</v>
      </c>
      <c r="E223" s="227" t="s">
        <v>264</v>
      </c>
      <c r="F223" s="228" t="s">
        <v>265</v>
      </c>
      <c r="G223" s="229" t="s">
        <v>202</v>
      </c>
      <c r="H223" s="230">
        <v>0.097000000000000003</v>
      </c>
      <c r="I223" s="231"/>
      <c r="J223" s="232">
        <f>ROUND(I223*H223,2)</f>
        <v>0</v>
      </c>
      <c r="K223" s="228" t="s">
        <v>142</v>
      </c>
      <c r="L223" s="44"/>
      <c r="M223" s="233" t="s">
        <v>1</v>
      </c>
      <c r="N223" s="234" t="s">
        <v>41</v>
      </c>
      <c r="O223" s="91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143</v>
      </c>
      <c r="AT223" s="237" t="s">
        <v>138</v>
      </c>
      <c r="AU223" s="237" t="s">
        <v>85</v>
      </c>
      <c r="AY223" s="17" t="s">
        <v>136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83</v>
      </c>
      <c r="BK223" s="238">
        <f>ROUND(I223*H223,2)</f>
        <v>0</v>
      </c>
      <c r="BL223" s="17" t="s">
        <v>143</v>
      </c>
      <c r="BM223" s="237" t="s">
        <v>266</v>
      </c>
    </row>
    <row r="224" s="2" customFormat="1" ht="21.75" customHeight="1">
      <c r="A224" s="38"/>
      <c r="B224" s="39"/>
      <c r="C224" s="226" t="s">
        <v>267</v>
      </c>
      <c r="D224" s="226" t="s">
        <v>138</v>
      </c>
      <c r="E224" s="227" t="s">
        <v>268</v>
      </c>
      <c r="F224" s="228" t="s">
        <v>269</v>
      </c>
      <c r="G224" s="229" t="s">
        <v>202</v>
      </c>
      <c r="H224" s="230">
        <v>0.097000000000000003</v>
      </c>
      <c r="I224" s="231"/>
      <c r="J224" s="232">
        <f>ROUND(I224*H224,2)</f>
        <v>0</v>
      </c>
      <c r="K224" s="228" t="s">
        <v>142</v>
      </c>
      <c r="L224" s="44"/>
      <c r="M224" s="272" t="s">
        <v>1</v>
      </c>
      <c r="N224" s="273" t="s">
        <v>41</v>
      </c>
      <c r="O224" s="274"/>
      <c r="P224" s="275">
        <f>O224*H224</f>
        <v>0</v>
      </c>
      <c r="Q224" s="275">
        <v>0</v>
      </c>
      <c r="R224" s="275">
        <f>Q224*H224</f>
        <v>0</v>
      </c>
      <c r="S224" s="275">
        <v>0</v>
      </c>
      <c r="T224" s="27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143</v>
      </c>
      <c r="AT224" s="237" t="s">
        <v>138</v>
      </c>
      <c r="AU224" s="237" t="s">
        <v>85</v>
      </c>
      <c r="AY224" s="17" t="s">
        <v>136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83</v>
      </c>
      <c r="BK224" s="238">
        <f>ROUND(I224*H224,2)</f>
        <v>0</v>
      </c>
      <c r="BL224" s="17" t="s">
        <v>143</v>
      </c>
      <c r="BM224" s="237" t="s">
        <v>270</v>
      </c>
    </row>
    <row r="225" s="2" customFormat="1" ht="6.96" customHeight="1">
      <c r="A225" s="38"/>
      <c r="B225" s="66"/>
      <c r="C225" s="67"/>
      <c r="D225" s="67"/>
      <c r="E225" s="67"/>
      <c r="F225" s="67"/>
      <c r="G225" s="67"/>
      <c r="H225" s="67"/>
      <c r="I225" s="67"/>
      <c r="J225" s="67"/>
      <c r="K225" s="67"/>
      <c r="L225" s="44"/>
      <c r="M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</row>
  </sheetData>
  <sheetProtection sheet="1" autoFilter="0" formatColumns="0" formatRows="0" objects="1" scenarios="1" spinCount="100000" saltValue="oNvZIb++/xWAdvPhe14VL1ilng4eDlr2bNCBB9Mi+xnekeVVyewEmQlg0+zVrqzOr8E6UobQ7pP2sFDi8353Jg==" hashValue="z7UVsALAJhRSkYqGcuAdoKSExHOH2LqUtvz7Tp9DfbULP4gQxpRGKL9SUvjzev9bOSV+LBYdJp05SiqzJLvx/A==" algorithmName="SHA-512" password="CC35"/>
  <autoFilter ref="C124:K22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komunikace v ulici ČSA, Hradec Králové</v>
      </c>
      <c r="F7" s="150"/>
      <c r="G7" s="150"/>
      <c r="H7" s="150"/>
      <c r="L7" s="20"/>
    </row>
    <row r="8" s="1" customFormat="1" ht="12" customHeight="1">
      <c r="B8" s="20"/>
      <c r="D8" s="150" t="s">
        <v>106</v>
      </c>
      <c r="L8" s="20"/>
    </row>
    <row r="9" s="2" customFormat="1" ht="16.5" customHeight="1">
      <c r="A9" s="38"/>
      <c r="B9" s="44"/>
      <c r="C9" s="38"/>
      <c r="D9" s="38"/>
      <c r="E9" s="151" t="s">
        <v>107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271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5. 5. 2025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110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ROUND((SUM(BE127:BE349)),  2)</f>
        <v>0</v>
      </c>
      <c r="G35" s="38"/>
      <c r="H35" s="38"/>
      <c r="I35" s="164">
        <v>0.20999999999999999</v>
      </c>
      <c r="J35" s="163">
        <f>ROUND(((SUM(BE127:BE349))*I35),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ROUND((SUM(BF127:BF349)),  2)</f>
        <v>0</v>
      </c>
      <c r="G36" s="38"/>
      <c r="H36" s="38"/>
      <c r="I36" s="164">
        <v>0.12</v>
      </c>
      <c r="J36" s="163">
        <f>ROUND(((SUM(BF127:BF349))*I36),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ROUND((SUM(BG127:BG349)),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ROUND((SUM(BH127:BH349)),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ROUND((SUM(BI127:BI349)),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komunikace v ulici ČSA,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b - návrh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5. 5. 2025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116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117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272</v>
      </c>
      <c r="E101" s="196"/>
      <c r="F101" s="196"/>
      <c r="G101" s="196"/>
      <c r="H101" s="196"/>
      <c r="I101" s="196"/>
      <c r="J101" s="197">
        <f>J214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273</v>
      </c>
      <c r="E102" s="196"/>
      <c r="F102" s="196"/>
      <c r="G102" s="196"/>
      <c r="H102" s="196"/>
      <c r="I102" s="196"/>
      <c r="J102" s="197">
        <f>J271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118</v>
      </c>
      <c r="E103" s="196"/>
      <c r="F103" s="196"/>
      <c r="G103" s="196"/>
      <c r="H103" s="196"/>
      <c r="I103" s="196"/>
      <c r="J103" s="197">
        <f>J276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119</v>
      </c>
      <c r="E104" s="196"/>
      <c r="F104" s="196"/>
      <c r="G104" s="196"/>
      <c r="H104" s="196"/>
      <c r="I104" s="196"/>
      <c r="J104" s="197">
        <f>J330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120</v>
      </c>
      <c r="E105" s="196"/>
      <c r="F105" s="196"/>
      <c r="G105" s="196"/>
      <c r="H105" s="196"/>
      <c r="I105" s="196"/>
      <c r="J105" s="197">
        <f>J347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121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Oprava komunikace v ulici ČSA, Hradec Králové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106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16.5" customHeight="1">
      <c r="A117" s="38"/>
      <c r="B117" s="39"/>
      <c r="C117" s="40"/>
      <c r="D117" s="40"/>
      <c r="E117" s="183" t="s">
        <v>107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108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b - návrh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F14</f>
        <v>Hradec Králové</v>
      </c>
      <c r="G121" s="40"/>
      <c r="H121" s="40"/>
      <c r="I121" s="32" t="s">
        <v>22</v>
      </c>
      <c r="J121" s="79" t="str">
        <f>IF(J14="","",J14)</f>
        <v>5. 5. 2025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E17</f>
        <v xml:space="preserve"> </v>
      </c>
      <c r="G123" s="40"/>
      <c r="H123" s="40"/>
      <c r="I123" s="32" t="s">
        <v>30</v>
      </c>
      <c r="J123" s="36" t="str">
        <f>E23</f>
        <v>VIAPROJEKT s.r.o. HK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IF(E20="","",E20)</f>
        <v>Vyplň údaj</v>
      </c>
      <c r="G124" s="40"/>
      <c r="H124" s="40"/>
      <c r="I124" s="32" t="s">
        <v>33</v>
      </c>
      <c r="J124" s="36" t="str">
        <f>E26</f>
        <v>B.Burešová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122</v>
      </c>
      <c r="D126" s="202" t="s">
        <v>61</v>
      </c>
      <c r="E126" s="202" t="s">
        <v>57</v>
      </c>
      <c r="F126" s="202" t="s">
        <v>58</v>
      </c>
      <c r="G126" s="202" t="s">
        <v>123</v>
      </c>
      <c r="H126" s="202" t="s">
        <v>124</v>
      </c>
      <c r="I126" s="202" t="s">
        <v>125</v>
      </c>
      <c r="J126" s="202" t="s">
        <v>113</v>
      </c>
      <c r="K126" s="203" t="s">
        <v>126</v>
      </c>
      <c r="L126" s="204"/>
      <c r="M126" s="100" t="s">
        <v>1</v>
      </c>
      <c r="N126" s="101" t="s">
        <v>40</v>
      </c>
      <c r="O126" s="101" t="s">
        <v>127</v>
      </c>
      <c r="P126" s="101" t="s">
        <v>128</v>
      </c>
      <c r="Q126" s="101" t="s">
        <v>129</v>
      </c>
      <c r="R126" s="101" t="s">
        <v>130</v>
      </c>
      <c r="S126" s="101" t="s">
        <v>131</v>
      </c>
      <c r="T126" s="102" t="s">
        <v>132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133</v>
      </c>
      <c r="D127" s="40"/>
      <c r="E127" s="40"/>
      <c r="F127" s="40"/>
      <c r="G127" s="40"/>
      <c r="H127" s="40"/>
      <c r="I127" s="40"/>
      <c r="J127" s="205">
        <f>BK127</f>
        <v>0</v>
      </c>
      <c r="K127" s="40"/>
      <c r="L127" s="44"/>
      <c r="M127" s="103"/>
      <c r="N127" s="206"/>
      <c r="O127" s="104"/>
      <c r="P127" s="207">
        <f>P128</f>
        <v>0</v>
      </c>
      <c r="Q127" s="104"/>
      <c r="R127" s="207">
        <f>R128</f>
        <v>157.85662000000002</v>
      </c>
      <c r="S127" s="104"/>
      <c r="T127" s="208">
        <f>T128</f>
        <v>15.20125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115</v>
      </c>
      <c r="BK127" s="209">
        <f>BK128</f>
        <v>0</v>
      </c>
    </row>
    <row r="128" s="12" customFormat="1" ht="25.92" customHeight="1">
      <c r="A128" s="12"/>
      <c r="B128" s="210"/>
      <c r="C128" s="211"/>
      <c r="D128" s="212" t="s">
        <v>75</v>
      </c>
      <c r="E128" s="213" t="s">
        <v>134</v>
      </c>
      <c r="F128" s="213" t="s">
        <v>135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P129+P214+P271+P276+P330+P347</f>
        <v>0</v>
      </c>
      <c r="Q128" s="218"/>
      <c r="R128" s="219">
        <f>R129+R214+R271+R276+R330+R347</f>
        <v>157.85662000000002</v>
      </c>
      <c r="S128" s="218"/>
      <c r="T128" s="220">
        <f>T129+T214+T271+T276+T330+T347</f>
        <v>15.20125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76</v>
      </c>
      <c r="AY128" s="221" t="s">
        <v>136</v>
      </c>
      <c r="BK128" s="223">
        <f>BK129+BK214+BK271+BK276+BK330+BK347</f>
        <v>0</v>
      </c>
    </row>
    <row r="129" s="12" customFormat="1" ht="22.8" customHeight="1">
      <c r="A129" s="12"/>
      <c r="B129" s="210"/>
      <c r="C129" s="211"/>
      <c r="D129" s="212" t="s">
        <v>75</v>
      </c>
      <c r="E129" s="224" t="s">
        <v>83</v>
      </c>
      <c r="F129" s="224" t="s">
        <v>137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SUM(P130:P213)</f>
        <v>0</v>
      </c>
      <c r="Q129" s="218"/>
      <c r="R129" s="219">
        <f>SUM(R130:R213)</f>
        <v>88.23481000000001</v>
      </c>
      <c r="S129" s="218"/>
      <c r="T129" s="220">
        <f>SUM(T130:T213)</f>
        <v>11.5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83</v>
      </c>
      <c r="AT129" s="222" t="s">
        <v>75</v>
      </c>
      <c r="AU129" s="222" t="s">
        <v>83</v>
      </c>
      <c r="AY129" s="221" t="s">
        <v>136</v>
      </c>
      <c r="BK129" s="223">
        <f>SUM(BK130:BK213)</f>
        <v>0</v>
      </c>
    </row>
    <row r="130" s="2" customFormat="1" ht="16.5" customHeight="1">
      <c r="A130" s="38"/>
      <c r="B130" s="39"/>
      <c r="C130" s="226" t="s">
        <v>83</v>
      </c>
      <c r="D130" s="226" t="s">
        <v>138</v>
      </c>
      <c r="E130" s="227" t="s">
        <v>274</v>
      </c>
      <c r="F130" s="228" t="s">
        <v>275</v>
      </c>
      <c r="G130" s="229" t="s">
        <v>141</v>
      </c>
      <c r="H130" s="230">
        <v>100</v>
      </c>
      <c r="I130" s="231"/>
      <c r="J130" s="232">
        <f>ROUND(I130*H130,2)</f>
        <v>0</v>
      </c>
      <c r="K130" s="228" t="s">
        <v>142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1.0000000000000001E-05</v>
      </c>
      <c r="R130" s="235">
        <f>Q130*H130</f>
        <v>0.001</v>
      </c>
      <c r="S130" s="235">
        <v>0.11500000000000001</v>
      </c>
      <c r="T130" s="236">
        <f>S130*H130</f>
        <v>11.5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143</v>
      </c>
      <c r="AT130" s="237" t="s">
        <v>138</v>
      </c>
      <c r="AU130" s="237" t="s">
        <v>85</v>
      </c>
      <c r="AY130" s="17" t="s">
        <v>136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143</v>
      </c>
      <c r="BM130" s="237" t="s">
        <v>276</v>
      </c>
    </row>
    <row r="131" s="13" customFormat="1">
      <c r="A131" s="13"/>
      <c r="B131" s="239"/>
      <c r="C131" s="240"/>
      <c r="D131" s="241" t="s">
        <v>145</v>
      </c>
      <c r="E131" s="242" t="s">
        <v>1</v>
      </c>
      <c r="F131" s="243" t="s">
        <v>277</v>
      </c>
      <c r="G131" s="240"/>
      <c r="H131" s="242" t="s">
        <v>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145</v>
      </c>
      <c r="AU131" s="249" t="s">
        <v>85</v>
      </c>
      <c r="AV131" s="13" t="s">
        <v>83</v>
      </c>
      <c r="AW131" s="13" t="s">
        <v>32</v>
      </c>
      <c r="AX131" s="13" t="s">
        <v>76</v>
      </c>
      <c r="AY131" s="249" t="s">
        <v>136</v>
      </c>
    </row>
    <row r="132" s="14" customFormat="1">
      <c r="A132" s="14"/>
      <c r="B132" s="250"/>
      <c r="C132" s="251"/>
      <c r="D132" s="241" t="s">
        <v>145</v>
      </c>
      <c r="E132" s="252" t="s">
        <v>1</v>
      </c>
      <c r="F132" s="253" t="s">
        <v>278</v>
      </c>
      <c r="G132" s="251"/>
      <c r="H132" s="254">
        <v>100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145</v>
      </c>
      <c r="AU132" s="260" t="s">
        <v>85</v>
      </c>
      <c r="AV132" s="14" t="s">
        <v>85</v>
      </c>
      <c r="AW132" s="14" t="s">
        <v>32</v>
      </c>
      <c r="AX132" s="14" t="s">
        <v>76</v>
      </c>
      <c r="AY132" s="260" t="s">
        <v>136</v>
      </c>
    </row>
    <row r="133" s="15" customFormat="1">
      <c r="A133" s="15"/>
      <c r="B133" s="261"/>
      <c r="C133" s="262"/>
      <c r="D133" s="241" t="s">
        <v>145</v>
      </c>
      <c r="E133" s="263" t="s">
        <v>1</v>
      </c>
      <c r="F133" s="264" t="s">
        <v>148</v>
      </c>
      <c r="G133" s="262"/>
      <c r="H133" s="265">
        <v>100</v>
      </c>
      <c r="I133" s="266"/>
      <c r="J133" s="262"/>
      <c r="K133" s="262"/>
      <c r="L133" s="267"/>
      <c r="M133" s="268"/>
      <c r="N133" s="269"/>
      <c r="O133" s="269"/>
      <c r="P133" s="269"/>
      <c r="Q133" s="269"/>
      <c r="R133" s="269"/>
      <c r="S133" s="269"/>
      <c r="T133" s="27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1" t="s">
        <v>145</v>
      </c>
      <c r="AU133" s="271" t="s">
        <v>85</v>
      </c>
      <c r="AV133" s="15" t="s">
        <v>143</v>
      </c>
      <c r="AW133" s="15" t="s">
        <v>32</v>
      </c>
      <c r="AX133" s="15" t="s">
        <v>83</v>
      </c>
      <c r="AY133" s="271" t="s">
        <v>136</v>
      </c>
    </row>
    <row r="134" s="2" customFormat="1" ht="24.15" customHeight="1">
      <c r="A134" s="38"/>
      <c r="B134" s="39"/>
      <c r="C134" s="226" t="s">
        <v>85</v>
      </c>
      <c r="D134" s="226" t="s">
        <v>138</v>
      </c>
      <c r="E134" s="227" t="s">
        <v>279</v>
      </c>
      <c r="F134" s="228" t="s">
        <v>280</v>
      </c>
      <c r="G134" s="229" t="s">
        <v>281</v>
      </c>
      <c r="H134" s="230">
        <v>600</v>
      </c>
      <c r="I134" s="231"/>
      <c r="J134" s="232">
        <f>ROUND(I134*H134,2)</f>
        <v>0</v>
      </c>
      <c r="K134" s="228" t="s">
        <v>142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143</v>
      </c>
      <c r="AT134" s="237" t="s">
        <v>138</v>
      </c>
      <c r="AU134" s="237" t="s">
        <v>85</v>
      </c>
      <c r="AY134" s="17" t="s">
        <v>136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143</v>
      </c>
      <c r="BM134" s="237" t="s">
        <v>282</v>
      </c>
    </row>
    <row r="135" s="13" customFormat="1">
      <c r="A135" s="13"/>
      <c r="B135" s="239"/>
      <c r="C135" s="240"/>
      <c r="D135" s="241" t="s">
        <v>145</v>
      </c>
      <c r="E135" s="242" t="s">
        <v>1</v>
      </c>
      <c r="F135" s="243" t="s">
        <v>283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145</v>
      </c>
      <c r="AU135" s="249" t="s">
        <v>85</v>
      </c>
      <c r="AV135" s="13" t="s">
        <v>83</v>
      </c>
      <c r="AW135" s="13" t="s">
        <v>32</v>
      </c>
      <c r="AX135" s="13" t="s">
        <v>76</v>
      </c>
      <c r="AY135" s="249" t="s">
        <v>136</v>
      </c>
    </row>
    <row r="136" s="14" customFormat="1">
      <c r="A136" s="14"/>
      <c r="B136" s="250"/>
      <c r="C136" s="251"/>
      <c r="D136" s="241" t="s">
        <v>145</v>
      </c>
      <c r="E136" s="252" t="s">
        <v>1</v>
      </c>
      <c r="F136" s="253" t="s">
        <v>284</v>
      </c>
      <c r="G136" s="251"/>
      <c r="H136" s="254">
        <v>600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145</v>
      </c>
      <c r="AU136" s="260" t="s">
        <v>85</v>
      </c>
      <c r="AV136" s="14" t="s">
        <v>85</v>
      </c>
      <c r="AW136" s="14" t="s">
        <v>32</v>
      </c>
      <c r="AX136" s="14" t="s">
        <v>76</v>
      </c>
      <c r="AY136" s="260" t="s">
        <v>136</v>
      </c>
    </row>
    <row r="137" s="15" customFormat="1">
      <c r="A137" s="15"/>
      <c r="B137" s="261"/>
      <c r="C137" s="262"/>
      <c r="D137" s="241" t="s">
        <v>145</v>
      </c>
      <c r="E137" s="263" t="s">
        <v>1</v>
      </c>
      <c r="F137" s="264" t="s">
        <v>148</v>
      </c>
      <c r="G137" s="262"/>
      <c r="H137" s="265">
        <v>600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145</v>
      </c>
      <c r="AU137" s="271" t="s">
        <v>85</v>
      </c>
      <c r="AV137" s="15" t="s">
        <v>143</v>
      </c>
      <c r="AW137" s="15" t="s">
        <v>32</v>
      </c>
      <c r="AX137" s="15" t="s">
        <v>83</v>
      </c>
      <c r="AY137" s="271" t="s">
        <v>136</v>
      </c>
    </row>
    <row r="138" s="2" customFormat="1" ht="21.75" customHeight="1">
      <c r="A138" s="38"/>
      <c r="B138" s="39"/>
      <c r="C138" s="226" t="s">
        <v>152</v>
      </c>
      <c r="D138" s="226" t="s">
        <v>138</v>
      </c>
      <c r="E138" s="227" t="s">
        <v>285</v>
      </c>
      <c r="F138" s="228" t="s">
        <v>286</v>
      </c>
      <c r="G138" s="229" t="s">
        <v>281</v>
      </c>
      <c r="H138" s="230">
        <v>1</v>
      </c>
      <c r="I138" s="231"/>
      <c r="J138" s="232">
        <f>ROUND(I138*H138,2)</f>
        <v>0</v>
      </c>
      <c r="K138" s="228" t="s">
        <v>142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143</v>
      </c>
      <c r="AT138" s="237" t="s">
        <v>138</v>
      </c>
      <c r="AU138" s="237" t="s">
        <v>85</v>
      </c>
      <c r="AY138" s="17" t="s">
        <v>136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143</v>
      </c>
      <c r="BM138" s="237" t="s">
        <v>287</v>
      </c>
    </row>
    <row r="139" s="13" customFormat="1">
      <c r="A139" s="13"/>
      <c r="B139" s="239"/>
      <c r="C139" s="240"/>
      <c r="D139" s="241" t="s">
        <v>145</v>
      </c>
      <c r="E139" s="242" t="s">
        <v>1</v>
      </c>
      <c r="F139" s="243" t="s">
        <v>288</v>
      </c>
      <c r="G139" s="240"/>
      <c r="H139" s="242" t="s">
        <v>1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145</v>
      </c>
      <c r="AU139" s="249" t="s">
        <v>85</v>
      </c>
      <c r="AV139" s="13" t="s">
        <v>83</v>
      </c>
      <c r="AW139" s="13" t="s">
        <v>32</v>
      </c>
      <c r="AX139" s="13" t="s">
        <v>76</v>
      </c>
      <c r="AY139" s="249" t="s">
        <v>136</v>
      </c>
    </row>
    <row r="140" s="14" customFormat="1">
      <c r="A140" s="14"/>
      <c r="B140" s="250"/>
      <c r="C140" s="251"/>
      <c r="D140" s="241" t="s">
        <v>145</v>
      </c>
      <c r="E140" s="252" t="s">
        <v>1</v>
      </c>
      <c r="F140" s="253" t="s">
        <v>83</v>
      </c>
      <c r="G140" s="251"/>
      <c r="H140" s="254">
        <v>1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145</v>
      </c>
      <c r="AU140" s="260" t="s">
        <v>85</v>
      </c>
      <c r="AV140" s="14" t="s">
        <v>85</v>
      </c>
      <c r="AW140" s="14" t="s">
        <v>32</v>
      </c>
      <c r="AX140" s="14" t="s">
        <v>76</v>
      </c>
      <c r="AY140" s="260" t="s">
        <v>136</v>
      </c>
    </row>
    <row r="141" s="15" customFormat="1">
      <c r="A141" s="15"/>
      <c r="B141" s="261"/>
      <c r="C141" s="262"/>
      <c r="D141" s="241" t="s">
        <v>145</v>
      </c>
      <c r="E141" s="263" t="s">
        <v>1</v>
      </c>
      <c r="F141" s="264" t="s">
        <v>148</v>
      </c>
      <c r="G141" s="262"/>
      <c r="H141" s="265">
        <v>1</v>
      </c>
      <c r="I141" s="266"/>
      <c r="J141" s="262"/>
      <c r="K141" s="262"/>
      <c r="L141" s="267"/>
      <c r="M141" s="268"/>
      <c r="N141" s="269"/>
      <c r="O141" s="269"/>
      <c r="P141" s="269"/>
      <c r="Q141" s="269"/>
      <c r="R141" s="269"/>
      <c r="S141" s="269"/>
      <c r="T141" s="27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1" t="s">
        <v>145</v>
      </c>
      <c r="AU141" s="271" t="s">
        <v>85</v>
      </c>
      <c r="AV141" s="15" t="s">
        <v>143</v>
      </c>
      <c r="AW141" s="15" t="s">
        <v>32</v>
      </c>
      <c r="AX141" s="15" t="s">
        <v>83</v>
      </c>
      <c r="AY141" s="271" t="s">
        <v>136</v>
      </c>
    </row>
    <row r="142" s="2" customFormat="1" ht="16.5" customHeight="1">
      <c r="A142" s="38"/>
      <c r="B142" s="39"/>
      <c r="C142" s="226" t="s">
        <v>143</v>
      </c>
      <c r="D142" s="226" t="s">
        <v>138</v>
      </c>
      <c r="E142" s="227" t="s">
        <v>289</v>
      </c>
      <c r="F142" s="228" t="s">
        <v>290</v>
      </c>
      <c r="G142" s="229" t="s">
        <v>281</v>
      </c>
      <c r="H142" s="230">
        <v>120</v>
      </c>
      <c r="I142" s="231"/>
      <c r="J142" s="232">
        <f>ROUND(I142*H142,2)</f>
        <v>0</v>
      </c>
      <c r="K142" s="228" t="s">
        <v>142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143</v>
      </c>
      <c r="AT142" s="237" t="s">
        <v>138</v>
      </c>
      <c r="AU142" s="237" t="s">
        <v>85</v>
      </c>
      <c r="AY142" s="17" t="s">
        <v>136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143</v>
      </c>
      <c r="BM142" s="237" t="s">
        <v>291</v>
      </c>
    </row>
    <row r="143" s="13" customFormat="1">
      <c r="A143" s="13"/>
      <c r="B143" s="239"/>
      <c r="C143" s="240"/>
      <c r="D143" s="241" t="s">
        <v>145</v>
      </c>
      <c r="E143" s="242" t="s">
        <v>1</v>
      </c>
      <c r="F143" s="243" t="s">
        <v>292</v>
      </c>
      <c r="G143" s="240"/>
      <c r="H143" s="242" t="s">
        <v>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145</v>
      </c>
      <c r="AU143" s="249" t="s">
        <v>85</v>
      </c>
      <c r="AV143" s="13" t="s">
        <v>83</v>
      </c>
      <c r="AW143" s="13" t="s">
        <v>32</v>
      </c>
      <c r="AX143" s="13" t="s">
        <v>76</v>
      </c>
      <c r="AY143" s="249" t="s">
        <v>136</v>
      </c>
    </row>
    <row r="144" s="14" customFormat="1">
      <c r="A144" s="14"/>
      <c r="B144" s="250"/>
      <c r="C144" s="251"/>
      <c r="D144" s="241" t="s">
        <v>145</v>
      </c>
      <c r="E144" s="252" t="s">
        <v>1</v>
      </c>
      <c r="F144" s="253" t="s">
        <v>293</v>
      </c>
      <c r="G144" s="251"/>
      <c r="H144" s="254">
        <v>120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145</v>
      </c>
      <c r="AU144" s="260" t="s">
        <v>85</v>
      </c>
      <c r="AV144" s="14" t="s">
        <v>85</v>
      </c>
      <c r="AW144" s="14" t="s">
        <v>32</v>
      </c>
      <c r="AX144" s="14" t="s">
        <v>76</v>
      </c>
      <c r="AY144" s="260" t="s">
        <v>136</v>
      </c>
    </row>
    <row r="145" s="15" customFormat="1">
      <c r="A145" s="15"/>
      <c r="B145" s="261"/>
      <c r="C145" s="262"/>
      <c r="D145" s="241" t="s">
        <v>145</v>
      </c>
      <c r="E145" s="263" t="s">
        <v>1</v>
      </c>
      <c r="F145" s="264" t="s">
        <v>148</v>
      </c>
      <c r="G145" s="262"/>
      <c r="H145" s="265">
        <v>120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1" t="s">
        <v>145</v>
      </c>
      <c r="AU145" s="271" t="s">
        <v>85</v>
      </c>
      <c r="AV145" s="15" t="s">
        <v>143</v>
      </c>
      <c r="AW145" s="15" t="s">
        <v>32</v>
      </c>
      <c r="AX145" s="15" t="s">
        <v>83</v>
      </c>
      <c r="AY145" s="271" t="s">
        <v>136</v>
      </c>
    </row>
    <row r="146" s="2" customFormat="1" ht="16.5" customHeight="1">
      <c r="A146" s="38"/>
      <c r="B146" s="39"/>
      <c r="C146" s="226" t="s">
        <v>161</v>
      </c>
      <c r="D146" s="226" t="s">
        <v>138</v>
      </c>
      <c r="E146" s="227" t="s">
        <v>289</v>
      </c>
      <c r="F146" s="228" t="s">
        <v>290</v>
      </c>
      <c r="G146" s="229" t="s">
        <v>281</v>
      </c>
      <c r="H146" s="230">
        <v>1</v>
      </c>
      <c r="I146" s="231"/>
      <c r="J146" s="232">
        <f>ROUND(I146*H146,2)</f>
        <v>0</v>
      </c>
      <c r="K146" s="228" t="s">
        <v>142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143</v>
      </c>
      <c r="AT146" s="237" t="s">
        <v>138</v>
      </c>
      <c r="AU146" s="237" t="s">
        <v>85</v>
      </c>
      <c r="AY146" s="17" t="s">
        <v>136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143</v>
      </c>
      <c r="BM146" s="237" t="s">
        <v>294</v>
      </c>
    </row>
    <row r="147" s="13" customFormat="1">
      <c r="A147" s="13"/>
      <c r="B147" s="239"/>
      <c r="C147" s="240"/>
      <c r="D147" s="241" t="s">
        <v>145</v>
      </c>
      <c r="E147" s="242" t="s">
        <v>1</v>
      </c>
      <c r="F147" s="243" t="s">
        <v>288</v>
      </c>
      <c r="G147" s="240"/>
      <c r="H147" s="242" t="s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145</v>
      </c>
      <c r="AU147" s="249" t="s">
        <v>85</v>
      </c>
      <c r="AV147" s="13" t="s">
        <v>83</v>
      </c>
      <c r="AW147" s="13" t="s">
        <v>32</v>
      </c>
      <c r="AX147" s="13" t="s">
        <v>76</v>
      </c>
      <c r="AY147" s="249" t="s">
        <v>136</v>
      </c>
    </row>
    <row r="148" s="14" customFormat="1">
      <c r="A148" s="14"/>
      <c r="B148" s="250"/>
      <c r="C148" s="251"/>
      <c r="D148" s="241" t="s">
        <v>145</v>
      </c>
      <c r="E148" s="252" t="s">
        <v>1</v>
      </c>
      <c r="F148" s="253" t="s">
        <v>83</v>
      </c>
      <c r="G148" s="251"/>
      <c r="H148" s="254">
        <v>1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145</v>
      </c>
      <c r="AU148" s="260" t="s">
        <v>85</v>
      </c>
      <c r="AV148" s="14" t="s">
        <v>85</v>
      </c>
      <c r="AW148" s="14" t="s">
        <v>32</v>
      </c>
      <c r="AX148" s="14" t="s">
        <v>76</v>
      </c>
      <c r="AY148" s="260" t="s">
        <v>136</v>
      </c>
    </row>
    <row r="149" s="15" customFormat="1">
      <c r="A149" s="15"/>
      <c r="B149" s="261"/>
      <c r="C149" s="262"/>
      <c r="D149" s="241" t="s">
        <v>145</v>
      </c>
      <c r="E149" s="263" t="s">
        <v>1</v>
      </c>
      <c r="F149" s="264" t="s">
        <v>148</v>
      </c>
      <c r="G149" s="262"/>
      <c r="H149" s="265">
        <v>1</v>
      </c>
      <c r="I149" s="266"/>
      <c r="J149" s="262"/>
      <c r="K149" s="262"/>
      <c r="L149" s="267"/>
      <c r="M149" s="268"/>
      <c r="N149" s="269"/>
      <c r="O149" s="269"/>
      <c r="P149" s="269"/>
      <c r="Q149" s="269"/>
      <c r="R149" s="269"/>
      <c r="S149" s="269"/>
      <c r="T149" s="27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1" t="s">
        <v>145</v>
      </c>
      <c r="AU149" s="271" t="s">
        <v>85</v>
      </c>
      <c r="AV149" s="15" t="s">
        <v>143</v>
      </c>
      <c r="AW149" s="15" t="s">
        <v>32</v>
      </c>
      <c r="AX149" s="15" t="s">
        <v>83</v>
      </c>
      <c r="AY149" s="271" t="s">
        <v>136</v>
      </c>
    </row>
    <row r="150" s="2" customFormat="1" ht="21.75" customHeight="1">
      <c r="A150" s="38"/>
      <c r="B150" s="39"/>
      <c r="C150" s="226" t="s">
        <v>169</v>
      </c>
      <c r="D150" s="226" t="s">
        <v>138</v>
      </c>
      <c r="E150" s="227" t="s">
        <v>295</v>
      </c>
      <c r="F150" s="228" t="s">
        <v>296</v>
      </c>
      <c r="G150" s="229" t="s">
        <v>281</v>
      </c>
      <c r="H150" s="230">
        <v>98</v>
      </c>
      <c r="I150" s="231"/>
      <c r="J150" s="232">
        <f>ROUND(I150*H150,2)</f>
        <v>0</v>
      </c>
      <c r="K150" s="228" t="s">
        <v>142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143</v>
      </c>
      <c r="AT150" s="237" t="s">
        <v>138</v>
      </c>
      <c r="AU150" s="237" t="s">
        <v>85</v>
      </c>
      <c r="AY150" s="17" t="s">
        <v>136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143</v>
      </c>
      <c r="BM150" s="237" t="s">
        <v>297</v>
      </c>
    </row>
    <row r="151" s="13" customFormat="1">
      <c r="A151" s="13"/>
      <c r="B151" s="239"/>
      <c r="C151" s="240"/>
      <c r="D151" s="241" t="s">
        <v>145</v>
      </c>
      <c r="E151" s="242" t="s">
        <v>1</v>
      </c>
      <c r="F151" s="243" t="s">
        <v>298</v>
      </c>
      <c r="G151" s="240"/>
      <c r="H151" s="242" t="s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145</v>
      </c>
      <c r="AU151" s="249" t="s">
        <v>85</v>
      </c>
      <c r="AV151" s="13" t="s">
        <v>83</v>
      </c>
      <c r="AW151" s="13" t="s">
        <v>32</v>
      </c>
      <c r="AX151" s="13" t="s">
        <v>76</v>
      </c>
      <c r="AY151" s="249" t="s">
        <v>136</v>
      </c>
    </row>
    <row r="152" s="14" customFormat="1">
      <c r="A152" s="14"/>
      <c r="B152" s="250"/>
      <c r="C152" s="251"/>
      <c r="D152" s="241" t="s">
        <v>145</v>
      </c>
      <c r="E152" s="252" t="s">
        <v>1</v>
      </c>
      <c r="F152" s="253" t="s">
        <v>299</v>
      </c>
      <c r="G152" s="251"/>
      <c r="H152" s="254">
        <v>98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145</v>
      </c>
      <c r="AU152" s="260" t="s">
        <v>85</v>
      </c>
      <c r="AV152" s="14" t="s">
        <v>85</v>
      </c>
      <c r="AW152" s="14" t="s">
        <v>32</v>
      </c>
      <c r="AX152" s="14" t="s">
        <v>76</v>
      </c>
      <c r="AY152" s="260" t="s">
        <v>136</v>
      </c>
    </row>
    <row r="153" s="15" customFormat="1">
      <c r="A153" s="15"/>
      <c r="B153" s="261"/>
      <c r="C153" s="262"/>
      <c r="D153" s="241" t="s">
        <v>145</v>
      </c>
      <c r="E153" s="263" t="s">
        <v>1</v>
      </c>
      <c r="F153" s="264" t="s">
        <v>148</v>
      </c>
      <c r="G153" s="262"/>
      <c r="H153" s="265">
        <v>98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1" t="s">
        <v>145</v>
      </c>
      <c r="AU153" s="271" t="s">
        <v>85</v>
      </c>
      <c r="AV153" s="15" t="s">
        <v>143</v>
      </c>
      <c r="AW153" s="15" t="s">
        <v>32</v>
      </c>
      <c r="AX153" s="15" t="s">
        <v>83</v>
      </c>
      <c r="AY153" s="271" t="s">
        <v>136</v>
      </c>
    </row>
    <row r="154" s="2" customFormat="1" ht="21.75" customHeight="1">
      <c r="A154" s="38"/>
      <c r="B154" s="39"/>
      <c r="C154" s="226" t="s">
        <v>176</v>
      </c>
      <c r="D154" s="226" t="s">
        <v>138</v>
      </c>
      <c r="E154" s="227" t="s">
        <v>300</v>
      </c>
      <c r="F154" s="228" t="s">
        <v>301</v>
      </c>
      <c r="G154" s="229" t="s">
        <v>281</v>
      </c>
      <c r="H154" s="230">
        <v>600</v>
      </c>
      <c r="I154" s="231"/>
      <c r="J154" s="232">
        <f>ROUND(I154*H154,2)</f>
        <v>0</v>
      </c>
      <c r="K154" s="228" t="s">
        <v>142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143</v>
      </c>
      <c r="AT154" s="237" t="s">
        <v>138</v>
      </c>
      <c r="AU154" s="237" t="s">
        <v>85</v>
      </c>
      <c r="AY154" s="17" t="s">
        <v>136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143</v>
      </c>
      <c r="BM154" s="237" t="s">
        <v>302</v>
      </c>
    </row>
    <row r="155" s="13" customFormat="1">
      <c r="A155" s="13"/>
      <c r="B155" s="239"/>
      <c r="C155" s="240"/>
      <c r="D155" s="241" t="s">
        <v>145</v>
      </c>
      <c r="E155" s="242" t="s">
        <v>1</v>
      </c>
      <c r="F155" s="243" t="s">
        <v>283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145</v>
      </c>
      <c r="AU155" s="249" t="s">
        <v>85</v>
      </c>
      <c r="AV155" s="13" t="s">
        <v>83</v>
      </c>
      <c r="AW155" s="13" t="s">
        <v>32</v>
      </c>
      <c r="AX155" s="13" t="s">
        <v>76</v>
      </c>
      <c r="AY155" s="249" t="s">
        <v>136</v>
      </c>
    </row>
    <row r="156" s="14" customFormat="1">
      <c r="A156" s="14"/>
      <c r="B156" s="250"/>
      <c r="C156" s="251"/>
      <c r="D156" s="241" t="s">
        <v>145</v>
      </c>
      <c r="E156" s="252" t="s">
        <v>1</v>
      </c>
      <c r="F156" s="253" t="s">
        <v>284</v>
      </c>
      <c r="G156" s="251"/>
      <c r="H156" s="254">
        <v>600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145</v>
      </c>
      <c r="AU156" s="260" t="s">
        <v>85</v>
      </c>
      <c r="AV156" s="14" t="s">
        <v>85</v>
      </c>
      <c r="AW156" s="14" t="s">
        <v>32</v>
      </c>
      <c r="AX156" s="14" t="s">
        <v>76</v>
      </c>
      <c r="AY156" s="260" t="s">
        <v>136</v>
      </c>
    </row>
    <row r="157" s="15" customFormat="1">
      <c r="A157" s="15"/>
      <c r="B157" s="261"/>
      <c r="C157" s="262"/>
      <c r="D157" s="241" t="s">
        <v>145</v>
      </c>
      <c r="E157" s="263" t="s">
        <v>1</v>
      </c>
      <c r="F157" s="264" t="s">
        <v>148</v>
      </c>
      <c r="G157" s="262"/>
      <c r="H157" s="265">
        <v>600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1" t="s">
        <v>145</v>
      </c>
      <c r="AU157" s="271" t="s">
        <v>85</v>
      </c>
      <c r="AV157" s="15" t="s">
        <v>143</v>
      </c>
      <c r="AW157" s="15" t="s">
        <v>32</v>
      </c>
      <c r="AX157" s="15" t="s">
        <v>83</v>
      </c>
      <c r="AY157" s="271" t="s">
        <v>136</v>
      </c>
    </row>
    <row r="158" s="2" customFormat="1" ht="24.15" customHeight="1">
      <c r="A158" s="38"/>
      <c r="B158" s="39"/>
      <c r="C158" s="226" t="s">
        <v>182</v>
      </c>
      <c r="D158" s="226" t="s">
        <v>138</v>
      </c>
      <c r="E158" s="227" t="s">
        <v>303</v>
      </c>
      <c r="F158" s="228" t="s">
        <v>304</v>
      </c>
      <c r="G158" s="229" t="s">
        <v>281</v>
      </c>
      <c r="H158" s="230">
        <v>3000</v>
      </c>
      <c r="I158" s="231"/>
      <c r="J158" s="232">
        <f>ROUND(I158*H158,2)</f>
        <v>0</v>
      </c>
      <c r="K158" s="228" t="s">
        <v>142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143</v>
      </c>
      <c r="AT158" s="237" t="s">
        <v>138</v>
      </c>
      <c r="AU158" s="237" t="s">
        <v>85</v>
      </c>
      <c r="AY158" s="17" t="s">
        <v>136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143</v>
      </c>
      <c r="BM158" s="237" t="s">
        <v>305</v>
      </c>
    </row>
    <row r="159" s="13" customFormat="1">
      <c r="A159" s="13"/>
      <c r="B159" s="239"/>
      <c r="C159" s="240"/>
      <c r="D159" s="241" t="s">
        <v>145</v>
      </c>
      <c r="E159" s="242" t="s">
        <v>1</v>
      </c>
      <c r="F159" s="243" t="s">
        <v>306</v>
      </c>
      <c r="G159" s="240"/>
      <c r="H159" s="242" t="s">
        <v>1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145</v>
      </c>
      <c r="AU159" s="249" t="s">
        <v>85</v>
      </c>
      <c r="AV159" s="13" t="s">
        <v>83</v>
      </c>
      <c r="AW159" s="13" t="s">
        <v>32</v>
      </c>
      <c r="AX159" s="13" t="s">
        <v>76</v>
      </c>
      <c r="AY159" s="249" t="s">
        <v>136</v>
      </c>
    </row>
    <row r="160" s="14" customFormat="1">
      <c r="A160" s="14"/>
      <c r="B160" s="250"/>
      <c r="C160" s="251"/>
      <c r="D160" s="241" t="s">
        <v>145</v>
      </c>
      <c r="E160" s="252" t="s">
        <v>1</v>
      </c>
      <c r="F160" s="253" t="s">
        <v>307</v>
      </c>
      <c r="G160" s="251"/>
      <c r="H160" s="254">
        <v>3000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145</v>
      </c>
      <c r="AU160" s="260" t="s">
        <v>85</v>
      </c>
      <c r="AV160" s="14" t="s">
        <v>85</v>
      </c>
      <c r="AW160" s="14" t="s">
        <v>32</v>
      </c>
      <c r="AX160" s="14" t="s">
        <v>76</v>
      </c>
      <c r="AY160" s="260" t="s">
        <v>136</v>
      </c>
    </row>
    <row r="161" s="15" customFormat="1">
      <c r="A161" s="15"/>
      <c r="B161" s="261"/>
      <c r="C161" s="262"/>
      <c r="D161" s="241" t="s">
        <v>145</v>
      </c>
      <c r="E161" s="263" t="s">
        <v>1</v>
      </c>
      <c r="F161" s="264" t="s">
        <v>148</v>
      </c>
      <c r="G161" s="262"/>
      <c r="H161" s="265">
        <v>3000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1" t="s">
        <v>145</v>
      </c>
      <c r="AU161" s="271" t="s">
        <v>85</v>
      </c>
      <c r="AV161" s="15" t="s">
        <v>143</v>
      </c>
      <c r="AW161" s="15" t="s">
        <v>32</v>
      </c>
      <c r="AX161" s="15" t="s">
        <v>83</v>
      </c>
      <c r="AY161" s="271" t="s">
        <v>136</v>
      </c>
    </row>
    <row r="162" s="2" customFormat="1" ht="21.75" customHeight="1">
      <c r="A162" s="38"/>
      <c r="B162" s="39"/>
      <c r="C162" s="226" t="s">
        <v>167</v>
      </c>
      <c r="D162" s="226" t="s">
        <v>138</v>
      </c>
      <c r="E162" s="227" t="s">
        <v>308</v>
      </c>
      <c r="F162" s="228" t="s">
        <v>309</v>
      </c>
      <c r="G162" s="229" t="s">
        <v>281</v>
      </c>
      <c r="H162" s="230">
        <v>49</v>
      </c>
      <c r="I162" s="231"/>
      <c r="J162" s="232">
        <f>ROUND(I162*H162,2)</f>
        <v>0</v>
      </c>
      <c r="K162" s="228" t="s">
        <v>142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143</v>
      </c>
      <c r="AT162" s="237" t="s">
        <v>138</v>
      </c>
      <c r="AU162" s="237" t="s">
        <v>85</v>
      </c>
      <c r="AY162" s="17" t="s">
        <v>136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143</v>
      </c>
      <c r="BM162" s="237" t="s">
        <v>310</v>
      </c>
    </row>
    <row r="163" s="13" customFormat="1">
      <c r="A163" s="13"/>
      <c r="B163" s="239"/>
      <c r="C163" s="240"/>
      <c r="D163" s="241" t="s">
        <v>145</v>
      </c>
      <c r="E163" s="242" t="s">
        <v>1</v>
      </c>
      <c r="F163" s="243" t="s">
        <v>311</v>
      </c>
      <c r="G163" s="240"/>
      <c r="H163" s="242" t="s">
        <v>1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145</v>
      </c>
      <c r="AU163" s="249" t="s">
        <v>85</v>
      </c>
      <c r="AV163" s="13" t="s">
        <v>83</v>
      </c>
      <c r="AW163" s="13" t="s">
        <v>32</v>
      </c>
      <c r="AX163" s="13" t="s">
        <v>76</v>
      </c>
      <c r="AY163" s="249" t="s">
        <v>136</v>
      </c>
    </row>
    <row r="164" s="14" customFormat="1">
      <c r="A164" s="14"/>
      <c r="B164" s="250"/>
      <c r="C164" s="251"/>
      <c r="D164" s="241" t="s">
        <v>145</v>
      </c>
      <c r="E164" s="252" t="s">
        <v>1</v>
      </c>
      <c r="F164" s="253" t="s">
        <v>312</v>
      </c>
      <c r="G164" s="251"/>
      <c r="H164" s="254">
        <v>49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145</v>
      </c>
      <c r="AU164" s="260" t="s">
        <v>85</v>
      </c>
      <c r="AV164" s="14" t="s">
        <v>85</v>
      </c>
      <c r="AW164" s="14" t="s">
        <v>32</v>
      </c>
      <c r="AX164" s="14" t="s">
        <v>76</v>
      </c>
      <c r="AY164" s="260" t="s">
        <v>136</v>
      </c>
    </row>
    <row r="165" s="15" customFormat="1">
      <c r="A165" s="15"/>
      <c r="B165" s="261"/>
      <c r="C165" s="262"/>
      <c r="D165" s="241" t="s">
        <v>145</v>
      </c>
      <c r="E165" s="263" t="s">
        <v>1</v>
      </c>
      <c r="F165" s="264" t="s">
        <v>148</v>
      </c>
      <c r="G165" s="262"/>
      <c r="H165" s="265">
        <v>49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1" t="s">
        <v>145</v>
      </c>
      <c r="AU165" s="271" t="s">
        <v>85</v>
      </c>
      <c r="AV165" s="15" t="s">
        <v>143</v>
      </c>
      <c r="AW165" s="15" t="s">
        <v>32</v>
      </c>
      <c r="AX165" s="15" t="s">
        <v>83</v>
      </c>
      <c r="AY165" s="271" t="s">
        <v>136</v>
      </c>
    </row>
    <row r="166" s="2" customFormat="1" ht="24.15" customHeight="1">
      <c r="A166" s="38"/>
      <c r="B166" s="39"/>
      <c r="C166" s="226" t="s">
        <v>190</v>
      </c>
      <c r="D166" s="226" t="s">
        <v>138</v>
      </c>
      <c r="E166" s="227" t="s">
        <v>313</v>
      </c>
      <c r="F166" s="228" t="s">
        <v>314</v>
      </c>
      <c r="G166" s="229" t="s">
        <v>281</v>
      </c>
      <c r="H166" s="230">
        <v>245</v>
      </c>
      <c r="I166" s="231"/>
      <c r="J166" s="232">
        <f>ROUND(I166*H166,2)</f>
        <v>0</v>
      </c>
      <c r="K166" s="228" t="s">
        <v>142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143</v>
      </c>
      <c r="AT166" s="237" t="s">
        <v>138</v>
      </c>
      <c r="AU166" s="237" t="s">
        <v>85</v>
      </c>
      <c r="AY166" s="17" t="s">
        <v>136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143</v>
      </c>
      <c r="BM166" s="237" t="s">
        <v>315</v>
      </c>
    </row>
    <row r="167" s="13" customFormat="1">
      <c r="A167" s="13"/>
      <c r="B167" s="239"/>
      <c r="C167" s="240"/>
      <c r="D167" s="241" t="s">
        <v>145</v>
      </c>
      <c r="E167" s="242" t="s">
        <v>1</v>
      </c>
      <c r="F167" s="243" t="s">
        <v>316</v>
      </c>
      <c r="G167" s="240"/>
      <c r="H167" s="242" t="s">
        <v>1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145</v>
      </c>
      <c r="AU167" s="249" t="s">
        <v>85</v>
      </c>
      <c r="AV167" s="13" t="s">
        <v>83</v>
      </c>
      <c r="AW167" s="13" t="s">
        <v>32</v>
      </c>
      <c r="AX167" s="13" t="s">
        <v>76</v>
      </c>
      <c r="AY167" s="249" t="s">
        <v>136</v>
      </c>
    </row>
    <row r="168" s="14" customFormat="1">
      <c r="A168" s="14"/>
      <c r="B168" s="250"/>
      <c r="C168" s="251"/>
      <c r="D168" s="241" t="s">
        <v>145</v>
      </c>
      <c r="E168" s="252" t="s">
        <v>1</v>
      </c>
      <c r="F168" s="253" t="s">
        <v>317</v>
      </c>
      <c r="G168" s="251"/>
      <c r="H168" s="254">
        <v>245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145</v>
      </c>
      <c r="AU168" s="260" t="s">
        <v>85</v>
      </c>
      <c r="AV168" s="14" t="s">
        <v>85</v>
      </c>
      <c r="AW168" s="14" t="s">
        <v>32</v>
      </c>
      <c r="AX168" s="14" t="s">
        <v>76</v>
      </c>
      <c r="AY168" s="260" t="s">
        <v>136</v>
      </c>
    </row>
    <row r="169" s="15" customFormat="1">
      <c r="A169" s="15"/>
      <c r="B169" s="261"/>
      <c r="C169" s="262"/>
      <c r="D169" s="241" t="s">
        <v>145</v>
      </c>
      <c r="E169" s="263" t="s">
        <v>1</v>
      </c>
      <c r="F169" s="264" t="s">
        <v>148</v>
      </c>
      <c r="G169" s="262"/>
      <c r="H169" s="265">
        <v>245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1" t="s">
        <v>145</v>
      </c>
      <c r="AU169" s="271" t="s">
        <v>85</v>
      </c>
      <c r="AV169" s="15" t="s">
        <v>143</v>
      </c>
      <c r="AW169" s="15" t="s">
        <v>32</v>
      </c>
      <c r="AX169" s="15" t="s">
        <v>83</v>
      </c>
      <c r="AY169" s="271" t="s">
        <v>136</v>
      </c>
    </row>
    <row r="170" s="2" customFormat="1" ht="16.5" customHeight="1">
      <c r="A170" s="38"/>
      <c r="B170" s="39"/>
      <c r="C170" s="226" t="s">
        <v>195</v>
      </c>
      <c r="D170" s="226" t="s">
        <v>138</v>
      </c>
      <c r="E170" s="227" t="s">
        <v>318</v>
      </c>
      <c r="F170" s="228" t="s">
        <v>319</v>
      </c>
      <c r="G170" s="229" t="s">
        <v>281</v>
      </c>
      <c r="H170" s="230">
        <v>147</v>
      </c>
      <c r="I170" s="231"/>
      <c r="J170" s="232">
        <f>ROUND(I170*H170,2)</f>
        <v>0</v>
      </c>
      <c r="K170" s="228" t="s">
        <v>142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143</v>
      </c>
      <c r="AT170" s="237" t="s">
        <v>138</v>
      </c>
      <c r="AU170" s="237" t="s">
        <v>85</v>
      </c>
      <c r="AY170" s="17" t="s">
        <v>136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143</v>
      </c>
      <c r="BM170" s="237" t="s">
        <v>320</v>
      </c>
    </row>
    <row r="171" s="13" customFormat="1">
      <c r="A171" s="13"/>
      <c r="B171" s="239"/>
      <c r="C171" s="240"/>
      <c r="D171" s="241" t="s">
        <v>145</v>
      </c>
      <c r="E171" s="242" t="s">
        <v>1</v>
      </c>
      <c r="F171" s="243" t="s">
        <v>321</v>
      </c>
      <c r="G171" s="240"/>
      <c r="H171" s="242" t="s">
        <v>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145</v>
      </c>
      <c r="AU171" s="249" t="s">
        <v>85</v>
      </c>
      <c r="AV171" s="13" t="s">
        <v>83</v>
      </c>
      <c r="AW171" s="13" t="s">
        <v>32</v>
      </c>
      <c r="AX171" s="13" t="s">
        <v>76</v>
      </c>
      <c r="AY171" s="249" t="s">
        <v>136</v>
      </c>
    </row>
    <row r="172" s="14" customFormat="1">
      <c r="A172" s="14"/>
      <c r="B172" s="250"/>
      <c r="C172" s="251"/>
      <c r="D172" s="241" t="s">
        <v>145</v>
      </c>
      <c r="E172" s="252" t="s">
        <v>1</v>
      </c>
      <c r="F172" s="253" t="s">
        <v>322</v>
      </c>
      <c r="G172" s="251"/>
      <c r="H172" s="254">
        <v>147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145</v>
      </c>
      <c r="AU172" s="260" t="s">
        <v>85</v>
      </c>
      <c r="AV172" s="14" t="s">
        <v>85</v>
      </c>
      <c r="AW172" s="14" t="s">
        <v>32</v>
      </c>
      <c r="AX172" s="14" t="s">
        <v>76</v>
      </c>
      <c r="AY172" s="260" t="s">
        <v>136</v>
      </c>
    </row>
    <row r="173" s="15" customFormat="1">
      <c r="A173" s="15"/>
      <c r="B173" s="261"/>
      <c r="C173" s="262"/>
      <c r="D173" s="241" t="s">
        <v>145</v>
      </c>
      <c r="E173" s="263" t="s">
        <v>1</v>
      </c>
      <c r="F173" s="264" t="s">
        <v>148</v>
      </c>
      <c r="G173" s="262"/>
      <c r="H173" s="265">
        <v>147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1" t="s">
        <v>145</v>
      </c>
      <c r="AU173" s="271" t="s">
        <v>85</v>
      </c>
      <c r="AV173" s="15" t="s">
        <v>143</v>
      </c>
      <c r="AW173" s="15" t="s">
        <v>32</v>
      </c>
      <c r="AX173" s="15" t="s">
        <v>83</v>
      </c>
      <c r="AY173" s="271" t="s">
        <v>136</v>
      </c>
    </row>
    <row r="174" s="2" customFormat="1" ht="16.5" customHeight="1">
      <c r="A174" s="38"/>
      <c r="B174" s="39"/>
      <c r="C174" s="226" t="s">
        <v>8</v>
      </c>
      <c r="D174" s="226" t="s">
        <v>138</v>
      </c>
      <c r="E174" s="227" t="s">
        <v>323</v>
      </c>
      <c r="F174" s="228" t="s">
        <v>240</v>
      </c>
      <c r="G174" s="229" t="s">
        <v>202</v>
      </c>
      <c r="H174" s="230">
        <v>324</v>
      </c>
      <c r="I174" s="231"/>
      <c r="J174" s="232">
        <f>ROUND(I174*H174,2)</f>
        <v>0</v>
      </c>
      <c r="K174" s="228" t="s">
        <v>142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143</v>
      </c>
      <c r="AT174" s="237" t="s">
        <v>138</v>
      </c>
      <c r="AU174" s="237" t="s">
        <v>85</v>
      </c>
      <c r="AY174" s="17" t="s">
        <v>136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143</v>
      </c>
      <c r="BM174" s="237" t="s">
        <v>324</v>
      </c>
    </row>
    <row r="175" s="13" customFormat="1">
      <c r="A175" s="13"/>
      <c r="B175" s="239"/>
      <c r="C175" s="240"/>
      <c r="D175" s="241" t="s">
        <v>145</v>
      </c>
      <c r="E175" s="242" t="s">
        <v>1</v>
      </c>
      <c r="F175" s="243" t="s">
        <v>325</v>
      </c>
      <c r="G175" s="240"/>
      <c r="H175" s="242" t="s">
        <v>1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145</v>
      </c>
      <c r="AU175" s="249" t="s">
        <v>85</v>
      </c>
      <c r="AV175" s="13" t="s">
        <v>83</v>
      </c>
      <c r="AW175" s="13" t="s">
        <v>32</v>
      </c>
      <c r="AX175" s="13" t="s">
        <v>76</v>
      </c>
      <c r="AY175" s="249" t="s">
        <v>136</v>
      </c>
    </row>
    <row r="176" s="14" customFormat="1">
      <c r="A176" s="14"/>
      <c r="B176" s="250"/>
      <c r="C176" s="251"/>
      <c r="D176" s="241" t="s">
        <v>145</v>
      </c>
      <c r="E176" s="252" t="s">
        <v>1</v>
      </c>
      <c r="F176" s="253" t="s">
        <v>326</v>
      </c>
      <c r="G176" s="251"/>
      <c r="H176" s="254">
        <v>324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145</v>
      </c>
      <c r="AU176" s="260" t="s">
        <v>85</v>
      </c>
      <c r="AV176" s="14" t="s">
        <v>85</v>
      </c>
      <c r="AW176" s="14" t="s">
        <v>32</v>
      </c>
      <c r="AX176" s="14" t="s">
        <v>76</v>
      </c>
      <c r="AY176" s="260" t="s">
        <v>136</v>
      </c>
    </row>
    <row r="177" s="15" customFormat="1">
      <c r="A177" s="15"/>
      <c r="B177" s="261"/>
      <c r="C177" s="262"/>
      <c r="D177" s="241" t="s">
        <v>145</v>
      </c>
      <c r="E177" s="263" t="s">
        <v>1</v>
      </c>
      <c r="F177" s="264" t="s">
        <v>148</v>
      </c>
      <c r="G177" s="262"/>
      <c r="H177" s="265">
        <v>324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1" t="s">
        <v>145</v>
      </c>
      <c r="AU177" s="271" t="s">
        <v>85</v>
      </c>
      <c r="AV177" s="15" t="s">
        <v>143</v>
      </c>
      <c r="AW177" s="15" t="s">
        <v>32</v>
      </c>
      <c r="AX177" s="15" t="s">
        <v>83</v>
      </c>
      <c r="AY177" s="271" t="s">
        <v>136</v>
      </c>
    </row>
    <row r="178" s="2" customFormat="1" ht="16.5" customHeight="1">
      <c r="A178" s="38"/>
      <c r="B178" s="39"/>
      <c r="C178" s="226" t="s">
        <v>206</v>
      </c>
      <c r="D178" s="226" t="s">
        <v>138</v>
      </c>
      <c r="E178" s="227" t="s">
        <v>327</v>
      </c>
      <c r="F178" s="228" t="s">
        <v>328</v>
      </c>
      <c r="G178" s="229" t="s">
        <v>202</v>
      </c>
      <c r="H178" s="230">
        <v>756</v>
      </c>
      <c r="I178" s="231"/>
      <c r="J178" s="232">
        <f>ROUND(I178*H178,2)</f>
        <v>0</v>
      </c>
      <c r="K178" s="228" t="s">
        <v>142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143</v>
      </c>
      <c r="AT178" s="237" t="s">
        <v>138</v>
      </c>
      <c r="AU178" s="237" t="s">
        <v>85</v>
      </c>
      <c r="AY178" s="17" t="s">
        <v>136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143</v>
      </c>
      <c r="BM178" s="237" t="s">
        <v>329</v>
      </c>
    </row>
    <row r="179" s="13" customFormat="1">
      <c r="A179" s="13"/>
      <c r="B179" s="239"/>
      <c r="C179" s="240"/>
      <c r="D179" s="241" t="s">
        <v>145</v>
      </c>
      <c r="E179" s="242" t="s">
        <v>1</v>
      </c>
      <c r="F179" s="243" t="s">
        <v>330</v>
      </c>
      <c r="G179" s="240"/>
      <c r="H179" s="242" t="s">
        <v>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145</v>
      </c>
      <c r="AU179" s="249" t="s">
        <v>85</v>
      </c>
      <c r="AV179" s="13" t="s">
        <v>83</v>
      </c>
      <c r="AW179" s="13" t="s">
        <v>32</v>
      </c>
      <c r="AX179" s="13" t="s">
        <v>76</v>
      </c>
      <c r="AY179" s="249" t="s">
        <v>136</v>
      </c>
    </row>
    <row r="180" s="14" customFormat="1">
      <c r="A180" s="14"/>
      <c r="B180" s="250"/>
      <c r="C180" s="251"/>
      <c r="D180" s="241" t="s">
        <v>145</v>
      </c>
      <c r="E180" s="252" t="s">
        <v>1</v>
      </c>
      <c r="F180" s="253" t="s">
        <v>331</v>
      </c>
      <c r="G180" s="251"/>
      <c r="H180" s="254">
        <v>756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145</v>
      </c>
      <c r="AU180" s="260" t="s">
        <v>85</v>
      </c>
      <c r="AV180" s="14" t="s">
        <v>85</v>
      </c>
      <c r="AW180" s="14" t="s">
        <v>32</v>
      </c>
      <c r="AX180" s="14" t="s">
        <v>76</v>
      </c>
      <c r="AY180" s="260" t="s">
        <v>136</v>
      </c>
    </row>
    <row r="181" s="15" customFormat="1">
      <c r="A181" s="15"/>
      <c r="B181" s="261"/>
      <c r="C181" s="262"/>
      <c r="D181" s="241" t="s">
        <v>145</v>
      </c>
      <c r="E181" s="263" t="s">
        <v>1</v>
      </c>
      <c r="F181" s="264" t="s">
        <v>148</v>
      </c>
      <c r="G181" s="262"/>
      <c r="H181" s="265">
        <v>756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1" t="s">
        <v>145</v>
      </c>
      <c r="AU181" s="271" t="s">
        <v>85</v>
      </c>
      <c r="AV181" s="15" t="s">
        <v>143</v>
      </c>
      <c r="AW181" s="15" t="s">
        <v>32</v>
      </c>
      <c r="AX181" s="15" t="s">
        <v>83</v>
      </c>
      <c r="AY181" s="271" t="s">
        <v>136</v>
      </c>
    </row>
    <row r="182" s="2" customFormat="1" ht="16.5" customHeight="1">
      <c r="A182" s="38"/>
      <c r="B182" s="39"/>
      <c r="C182" s="226" t="s">
        <v>210</v>
      </c>
      <c r="D182" s="226" t="s">
        <v>138</v>
      </c>
      <c r="E182" s="227" t="s">
        <v>332</v>
      </c>
      <c r="F182" s="228" t="s">
        <v>333</v>
      </c>
      <c r="G182" s="229" t="s">
        <v>281</v>
      </c>
      <c r="H182" s="230">
        <v>600</v>
      </c>
      <c r="I182" s="231"/>
      <c r="J182" s="232">
        <f>ROUND(I182*H182,2)</f>
        <v>0</v>
      </c>
      <c r="K182" s="228" t="s">
        <v>142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143</v>
      </c>
      <c r="AT182" s="237" t="s">
        <v>138</v>
      </c>
      <c r="AU182" s="237" t="s">
        <v>85</v>
      </c>
      <c r="AY182" s="17" t="s">
        <v>136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143</v>
      </c>
      <c r="BM182" s="237" t="s">
        <v>334</v>
      </c>
    </row>
    <row r="183" s="13" customFormat="1">
      <c r="A183" s="13"/>
      <c r="B183" s="239"/>
      <c r="C183" s="240"/>
      <c r="D183" s="241" t="s">
        <v>145</v>
      </c>
      <c r="E183" s="242" t="s">
        <v>1</v>
      </c>
      <c r="F183" s="243" t="s">
        <v>335</v>
      </c>
      <c r="G183" s="240"/>
      <c r="H183" s="242" t="s">
        <v>1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145</v>
      </c>
      <c r="AU183" s="249" t="s">
        <v>85</v>
      </c>
      <c r="AV183" s="13" t="s">
        <v>83</v>
      </c>
      <c r="AW183" s="13" t="s">
        <v>32</v>
      </c>
      <c r="AX183" s="13" t="s">
        <v>76</v>
      </c>
      <c r="AY183" s="249" t="s">
        <v>136</v>
      </c>
    </row>
    <row r="184" s="14" customFormat="1">
      <c r="A184" s="14"/>
      <c r="B184" s="250"/>
      <c r="C184" s="251"/>
      <c r="D184" s="241" t="s">
        <v>145</v>
      </c>
      <c r="E184" s="252" t="s">
        <v>1</v>
      </c>
      <c r="F184" s="253" t="s">
        <v>284</v>
      </c>
      <c r="G184" s="251"/>
      <c r="H184" s="254">
        <v>600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145</v>
      </c>
      <c r="AU184" s="260" t="s">
        <v>85</v>
      </c>
      <c r="AV184" s="14" t="s">
        <v>85</v>
      </c>
      <c r="AW184" s="14" t="s">
        <v>32</v>
      </c>
      <c r="AX184" s="14" t="s">
        <v>76</v>
      </c>
      <c r="AY184" s="260" t="s">
        <v>136</v>
      </c>
    </row>
    <row r="185" s="15" customFormat="1">
      <c r="A185" s="15"/>
      <c r="B185" s="261"/>
      <c r="C185" s="262"/>
      <c r="D185" s="241" t="s">
        <v>145</v>
      </c>
      <c r="E185" s="263" t="s">
        <v>1</v>
      </c>
      <c r="F185" s="264" t="s">
        <v>148</v>
      </c>
      <c r="G185" s="262"/>
      <c r="H185" s="265">
        <v>600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145</v>
      </c>
      <c r="AU185" s="271" t="s">
        <v>85</v>
      </c>
      <c r="AV185" s="15" t="s">
        <v>143</v>
      </c>
      <c r="AW185" s="15" t="s">
        <v>32</v>
      </c>
      <c r="AX185" s="15" t="s">
        <v>83</v>
      </c>
      <c r="AY185" s="271" t="s">
        <v>136</v>
      </c>
    </row>
    <row r="186" s="2" customFormat="1" ht="21.75" customHeight="1">
      <c r="A186" s="38"/>
      <c r="B186" s="39"/>
      <c r="C186" s="226" t="s">
        <v>216</v>
      </c>
      <c r="D186" s="226" t="s">
        <v>138</v>
      </c>
      <c r="E186" s="227" t="s">
        <v>336</v>
      </c>
      <c r="F186" s="228" t="s">
        <v>337</v>
      </c>
      <c r="G186" s="229" t="s">
        <v>141</v>
      </c>
      <c r="H186" s="230">
        <v>114</v>
      </c>
      <c r="I186" s="231"/>
      <c r="J186" s="232">
        <f>ROUND(I186*H186,2)</f>
        <v>0</v>
      </c>
      <c r="K186" s="228" t="s">
        <v>142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143</v>
      </c>
      <c r="AT186" s="237" t="s">
        <v>138</v>
      </c>
      <c r="AU186" s="237" t="s">
        <v>85</v>
      </c>
      <c r="AY186" s="17" t="s">
        <v>136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143</v>
      </c>
      <c r="BM186" s="237" t="s">
        <v>338</v>
      </c>
    </row>
    <row r="187" s="13" customFormat="1">
      <c r="A187" s="13"/>
      <c r="B187" s="239"/>
      <c r="C187" s="240"/>
      <c r="D187" s="241" t="s">
        <v>145</v>
      </c>
      <c r="E187" s="242" t="s">
        <v>1</v>
      </c>
      <c r="F187" s="243" t="s">
        <v>339</v>
      </c>
      <c r="G187" s="240"/>
      <c r="H187" s="242" t="s">
        <v>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145</v>
      </c>
      <c r="AU187" s="249" t="s">
        <v>85</v>
      </c>
      <c r="AV187" s="13" t="s">
        <v>83</v>
      </c>
      <c r="AW187" s="13" t="s">
        <v>32</v>
      </c>
      <c r="AX187" s="13" t="s">
        <v>76</v>
      </c>
      <c r="AY187" s="249" t="s">
        <v>136</v>
      </c>
    </row>
    <row r="188" s="14" customFormat="1">
      <c r="A188" s="14"/>
      <c r="B188" s="250"/>
      <c r="C188" s="251"/>
      <c r="D188" s="241" t="s">
        <v>145</v>
      </c>
      <c r="E188" s="252" t="s">
        <v>1</v>
      </c>
      <c r="F188" s="253" t="s">
        <v>340</v>
      </c>
      <c r="G188" s="251"/>
      <c r="H188" s="254">
        <v>114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145</v>
      </c>
      <c r="AU188" s="260" t="s">
        <v>85</v>
      </c>
      <c r="AV188" s="14" t="s">
        <v>85</v>
      </c>
      <c r="AW188" s="14" t="s">
        <v>32</v>
      </c>
      <c r="AX188" s="14" t="s">
        <v>76</v>
      </c>
      <c r="AY188" s="260" t="s">
        <v>136</v>
      </c>
    </row>
    <row r="189" s="15" customFormat="1">
      <c r="A189" s="15"/>
      <c r="B189" s="261"/>
      <c r="C189" s="262"/>
      <c r="D189" s="241" t="s">
        <v>145</v>
      </c>
      <c r="E189" s="263" t="s">
        <v>1</v>
      </c>
      <c r="F189" s="264" t="s">
        <v>148</v>
      </c>
      <c r="G189" s="262"/>
      <c r="H189" s="265">
        <v>114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145</v>
      </c>
      <c r="AU189" s="271" t="s">
        <v>85</v>
      </c>
      <c r="AV189" s="15" t="s">
        <v>143</v>
      </c>
      <c r="AW189" s="15" t="s">
        <v>32</v>
      </c>
      <c r="AX189" s="15" t="s">
        <v>83</v>
      </c>
      <c r="AY189" s="271" t="s">
        <v>136</v>
      </c>
    </row>
    <row r="190" s="2" customFormat="1" ht="21.75" customHeight="1">
      <c r="A190" s="38"/>
      <c r="B190" s="39"/>
      <c r="C190" s="226" t="s">
        <v>220</v>
      </c>
      <c r="D190" s="226" t="s">
        <v>138</v>
      </c>
      <c r="E190" s="227" t="s">
        <v>341</v>
      </c>
      <c r="F190" s="228" t="s">
        <v>342</v>
      </c>
      <c r="G190" s="229" t="s">
        <v>141</v>
      </c>
      <c r="H190" s="230">
        <v>866</v>
      </c>
      <c r="I190" s="231"/>
      <c r="J190" s="232">
        <f>ROUND(I190*H190,2)</f>
        <v>0</v>
      </c>
      <c r="K190" s="228" t="s">
        <v>142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143</v>
      </c>
      <c r="AT190" s="237" t="s">
        <v>138</v>
      </c>
      <c r="AU190" s="237" t="s">
        <v>85</v>
      </c>
      <c r="AY190" s="17" t="s">
        <v>136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143</v>
      </c>
      <c r="BM190" s="237" t="s">
        <v>343</v>
      </c>
    </row>
    <row r="191" s="13" customFormat="1">
      <c r="A191" s="13"/>
      <c r="B191" s="239"/>
      <c r="C191" s="240"/>
      <c r="D191" s="241" t="s">
        <v>145</v>
      </c>
      <c r="E191" s="242" t="s">
        <v>1</v>
      </c>
      <c r="F191" s="243" t="s">
        <v>344</v>
      </c>
      <c r="G191" s="240"/>
      <c r="H191" s="242" t="s">
        <v>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145</v>
      </c>
      <c r="AU191" s="249" t="s">
        <v>85</v>
      </c>
      <c r="AV191" s="13" t="s">
        <v>83</v>
      </c>
      <c r="AW191" s="13" t="s">
        <v>32</v>
      </c>
      <c r="AX191" s="13" t="s">
        <v>76</v>
      </c>
      <c r="AY191" s="249" t="s">
        <v>136</v>
      </c>
    </row>
    <row r="192" s="14" customFormat="1">
      <c r="A192" s="14"/>
      <c r="B192" s="250"/>
      <c r="C192" s="251"/>
      <c r="D192" s="241" t="s">
        <v>145</v>
      </c>
      <c r="E192" s="252" t="s">
        <v>1</v>
      </c>
      <c r="F192" s="253" t="s">
        <v>345</v>
      </c>
      <c r="G192" s="251"/>
      <c r="H192" s="254">
        <v>866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145</v>
      </c>
      <c r="AU192" s="260" t="s">
        <v>85</v>
      </c>
      <c r="AV192" s="14" t="s">
        <v>85</v>
      </c>
      <c r="AW192" s="14" t="s">
        <v>32</v>
      </c>
      <c r="AX192" s="14" t="s">
        <v>76</v>
      </c>
      <c r="AY192" s="260" t="s">
        <v>136</v>
      </c>
    </row>
    <row r="193" s="15" customFormat="1">
      <c r="A193" s="15"/>
      <c r="B193" s="261"/>
      <c r="C193" s="262"/>
      <c r="D193" s="241" t="s">
        <v>145</v>
      </c>
      <c r="E193" s="263" t="s">
        <v>1</v>
      </c>
      <c r="F193" s="264" t="s">
        <v>148</v>
      </c>
      <c r="G193" s="262"/>
      <c r="H193" s="265">
        <v>866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1" t="s">
        <v>145</v>
      </c>
      <c r="AU193" s="271" t="s">
        <v>85</v>
      </c>
      <c r="AV193" s="15" t="s">
        <v>143</v>
      </c>
      <c r="AW193" s="15" t="s">
        <v>32</v>
      </c>
      <c r="AX193" s="15" t="s">
        <v>83</v>
      </c>
      <c r="AY193" s="271" t="s">
        <v>136</v>
      </c>
    </row>
    <row r="194" s="2" customFormat="1" ht="16.5" customHeight="1">
      <c r="A194" s="38"/>
      <c r="B194" s="39"/>
      <c r="C194" s="277" t="s">
        <v>224</v>
      </c>
      <c r="D194" s="277" t="s">
        <v>346</v>
      </c>
      <c r="E194" s="278" t="s">
        <v>347</v>
      </c>
      <c r="F194" s="279" t="s">
        <v>348</v>
      </c>
      <c r="G194" s="280" t="s">
        <v>202</v>
      </c>
      <c r="H194" s="281">
        <v>88.200000000000003</v>
      </c>
      <c r="I194" s="282"/>
      <c r="J194" s="283">
        <f>ROUND(I194*H194,2)</f>
        <v>0</v>
      </c>
      <c r="K194" s="279" t="s">
        <v>142</v>
      </c>
      <c r="L194" s="284"/>
      <c r="M194" s="285" t="s">
        <v>1</v>
      </c>
      <c r="N194" s="286" t="s">
        <v>41</v>
      </c>
      <c r="O194" s="91"/>
      <c r="P194" s="235">
        <f>O194*H194</f>
        <v>0</v>
      </c>
      <c r="Q194" s="235">
        <v>1</v>
      </c>
      <c r="R194" s="235">
        <f>Q194*H194</f>
        <v>88.200000000000003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182</v>
      </c>
      <c r="AT194" s="237" t="s">
        <v>346</v>
      </c>
      <c r="AU194" s="237" t="s">
        <v>85</v>
      </c>
      <c r="AY194" s="17" t="s">
        <v>136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143</v>
      </c>
      <c r="BM194" s="237" t="s">
        <v>349</v>
      </c>
    </row>
    <row r="195" s="13" customFormat="1">
      <c r="A195" s="13"/>
      <c r="B195" s="239"/>
      <c r="C195" s="240"/>
      <c r="D195" s="241" t="s">
        <v>145</v>
      </c>
      <c r="E195" s="242" t="s">
        <v>1</v>
      </c>
      <c r="F195" s="243" t="s">
        <v>350</v>
      </c>
      <c r="G195" s="240"/>
      <c r="H195" s="242" t="s">
        <v>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145</v>
      </c>
      <c r="AU195" s="249" t="s">
        <v>85</v>
      </c>
      <c r="AV195" s="13" t="s">
        <v>83</v>
      </c>
      <c r="AW195" s="13" t="s">
        <v>32</v>
      </c>
      <c r="AX195" s="13" t="s">
        <v>76</v>
      </c>
      <c r="AY195" s="249" t="s">
        <v>136</v>
      </c>
    </row>
    <row r="196" s="14" customFormat="1">
      <c r="A196" s="14"/>
      <c r="B196" s="250"/>
      <c r="C196" s="251"/>
      <c r="D196" s="241" t="s">
        <v>145</v>
      </c>
      <c r="E196" s="252" t="s">
        <v>1</v>
      </c>
      <c r="F196" s="253" t="s">
        <v>351</v>
      </c>
      <c r="G196" s="251"/>
      <c r="H196" s="254">
        <v>88.200000000000003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145</v>
      </c>
      <c r="AU196" s="260" t="s">
        <v>85</v>
      </c>
      <c r="AV196" s="14" t="s">
        <v>85</v>
      </c>
      <c r="AW196" s="14" t="s">
        <v>32</v>
      </c>
      <c r="AX196" s="14" t="s">
        <v>76</v>
      </c>
      <c r="AY196" s="260" t="s">
        <v>136</v>
      </c>
    </row>
    <row r="197" s="15" customFormat="1">
      <c r="A197" s="15"/>
      <c r="B197" s="261"/>
      <c r="C197" s="262"/>
      <c r="D197" s="241" t="s">
        <v>145</v>
      </c>
      <c r="E197" s="263" t="s">
        <v>1</v>
      </c>
      <c r="F197" s="264" t="s">
        <v>148</v>
      </c>
      <c r="G197" s="262"/>
      <c r="H197" s="265">
        <v>88.200000000000003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145</v>
      </c>
      <c r="AU197" s="271" t="s">
        <v>85</v>
      </c>
      <c r="AV197" s="15" t="s">
        <v>143</v>
      </c>
      <c r="AW197" s="15" t="s">
        <v>32</v>
      </c>
      <c r="AX197" s="15" t="s">
        <v>83</v>
      </c>
      <c r="AY197" s="271" t="s">
        <v>136</v>
      </c>
    </row>
    <row r="198" s="2" customFormat="1" ht="16.5" customHeight="1">
      <c r="A198" s="38"/>
      <c r="B198" s="39"/>
      <c r="C198" s="226" t="s">
        <v>226</v>
      </c>
      <c r="D198" s="226" t="s">
        <v>138</v>
      </c>
      <c r="E198" s="227" t="s">
        <v>352</v>
      </c>
      <c r="F198" s="228" t="s">
        <v>353</v>
      </c>
      <c r="G198" s="229" t="s">
        <v>141</v>
      </c>
      <c r="H198" s="230">
        <v>980</v>
      </c>
      <c r="I198" s="231"/>
      <c r="J198" s="232">
        <f>ROUND(I198*H198,2)</f>
        <v>0</v>
      </c>
      <c r="K198" s="228" t="s">
        <v>142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143</v>
      </c>
      <c r="AT198" s="237" t="s">
        <v>138</v>
      </c>
      <c r="AU198" s="237" t="s">
        <v>85</v>
      </c>
      <c r="AY198" s="17" t="s">
        <v>136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143</v>
      </c>
      <c r="BM198" s="237" t="s">
        <v>354</v>
      </c>
    </row>
    <row r="199" s="13" customFormat="1">
      <c r="A199" s="13"/>
      <c r="B199" s="239"/>
      <c r="C199" s="240"/>
      <c r="D199" s="241" t="s">
        <v>145</v>
      </c>
      <c r="E199" s="242" t="s">
        <v>1</v>
      </c>
      <c r="F199" s="243" t="s">
        <v>339</v>
      </c>
      <c r="G199" s="240"/>
      <c r="H199" s="242" t="s">
        <v>1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145</v>
      </c>
      <c r="AU199" s="249" t="s">
        <v>85</v>
      </c>
      <c r="AV199" s="13" t="s">
        <v>83</v>
      </c>
      <c r="AW199" s="13" t="s">
        <v>32</v>
      </c>
      <c r="AX199" s="13" t="s">
        <v>76</v>
      </c>
      <c r="AY199" s="249" t="s">
        <v>136</v>
      </c>
    </row>
    <row r="200" s="14" customFormat="1">
      <c r="A200" s="14"/>
      <c r="B200" s="250"/>
      <c r="C200" s="251"/>
      <c r="D200" s="241" t="s">
        <v>145</v>
      </c>
      <c r="E200" s="252" t="s">
        <v>1</v>
      </c>
      <c r="F200" s="253" t="s">
        <v>355</v>
      </c>
      <c r="G200" s="251"/>
      <c r="H200" s="254">
        <v>980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145</v>
      </c>
      <c r="AU200" s="260" t="s">
        <v>85</v>
      </c>
      <c r="AV200" s="14" t="s">
        <v>85</v>
      </c>
      <c r="AW200" s="14" t="s">
        <v>32</v>
      </c>
      <c r="AX200" s="14" t="s">
        <v>76</v>
      </c>
      <c r="AY200" s="260" t="s">
        <v>136</v>
      </c>
    </row>
    <row r="201" s="15" customFormat="1">
      <c r="A201" s="15"/>
      <c r="B201" s="261"/>
      <c r="C201" s="262"/>
      <c r="D201" s="241" t="s">
        <v>145</v>
      </c>
      <c r="E201" s="263" t="s">
        <v>1</v>
      </c>
      <c r="F201" s="264" t="s">
        <v>148</v>
      </c>
      <c r="G201" s="262"/>
      <c r="H201" s="265">
        <v>980</v>
      </c>
      <c r="I201" s="266"/>
      <c r="J201" s="262"/>
      <c r="K201" s="262"/>
      <c r="L201" s="267"/>
      <c r="M201" s="268"/>
      <c r="N201" s="269"/>
      <c r="O201" s="269"/>
      <c r="P201" s="269"/>
      <c r="Q201" s="269"/>
      <c r="R201" s="269"/>
      <c r="S201" s="269"/>
      <c r="T201" s="27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1" t="s">
        <v>145</v>
      </c>
      <c r="AU201" s="271" t="s">
        <v>85</v>
      </c>
      <c r="AV201" s="15" t="s">
        <v>143</v>
      </c>
      <c r="AW201" s="15" t="s">
        <v>32</v>
      </c>
      <c r="AX201" s="15" t="s">
        <v>83</v>
      </c>
      <c r="AY201" s="271" t="s">
        <v>136</v>
      </c>
    </row>
    <row r="202" s="2" customFormat="1" ht="16.5" customHeight="1">
      <c r="A202" s="38"/>
      <c r="B202" s="39"/>
      <c r="C202" s="277" t="s">
        <v>232</v>
      </c>
      <c r="D202" s="277" t="s">
        <v>346</v>
      </c>
      <c r="E202" s="278" t="s">
        <v>356</v>
      </c>
      <c r="F202" s="279" t="s">
        <v>357</v>
      </c>
      <c r="G202" s="280" t="s">
        <v>358</v>
      </c>
      <c r="H202" s="281">
        <v>33.810000000000002</v>
      </c>
      <c r="I202" s="282"/>
      <c r="J202" s="283">
        <f>ROUND(I202*H202,2)</f>
        <v>0</v>
      </c>
      <c r="K202" s="279" t="s">
        <v>142</v>
      </c>
      <c r="L202" s="284"/>
      <c r="M202" s="285" t="s">
        <v>1</v>
      </c>
      <c r="N202" s="286" t="s">
        <v>41</v>
      </c>
      <c r="O202" s="91"/>
      <c r="P202" s="235">
        <f>O202*H202</f>
        <v>0</v>
      </c>
      <c r="Q202" s="235">
        <v>0.001</v>
      </c>
      <c r="R202" s="235">
        <f>Q202*H202</f>
        <v>0.03381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182</v>
      </c>
      <c r="AT202" s="237" t="s">
        <v>346</v>
      </c>
      <c r="AU202" s="237" t="s">
        <v>85</v>
      </c>
      <c r="AY202" s="17" t="s">
        <v>136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143</v>
      </c>
      <c r="BM202" s="237" t="s">
        <v>359</v>
      </c>
    </row>
    <row r="203" s="13" customFormat="1">
      <c r="A203" s="13"/>
      <c r="B203" s="239"/>
      <c r="C203" s="240"/>
      <c r="D203" s="241" t="s">
        <v>145</v>
      </c>
      <c r="E203" s="242" t="s">
        <v>1</v>
      </c>
      <c r="F203" s="243" t="s">
        <v>360</v>
      </c>
      <c r="G203" s="240"/>
      <c r="H203" s="242" t="s">
        <v>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145</v>
      </c>
      <c r="AU203" s="249" t="s">
        <v>85</v>
      </c>
      <c r="AV203" s="13" t="s">
        <v>83</v>
      </c>
      <c r="AW203" s="13" t="s">
        <v>32</v>
      </c>
      <c r="AX203" s="13" t="s">
        <v>76</v>
      </c>
      <c r="AY203" s="249" t="s">
        <v>136</v>
      </c>
    </row>
    <row r="204" s="14" customFormat="1">
      <c r="A204" s="14"/>
      <c r="B204" s="250"/>
      <c r="C204" s="251"/>
      <c r="D204" s="241" t="s">
        <v>145</v>
      </c>
      <c r="E204" s="252" t="s">
        <v>1</v>
      </c>
      <c r="F204" s="253" t="s">
        <v>361</v>
      </c>
      <c r="G204" s="251"/>
      <c r="H204" s="254">
        <v>33.810000000000002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145</v>
      </c>
      <c r="AU204" s="260" t="s">
        <v>85</v>
      </c>
      <c r="AV204" s="14" t="s">
        <v>85</v>
      </c>
      <c r="AW204" s="14" t="s">
        <v>32</v>
      </c>
      <c r="AX204" s="14" t="s">
        <v>76</v>
      </c>
      <c r="AY204" s="260" t="s">
        <v>136</v>
      </c>
    </row>
    <row r="205" s="15" customFormat="1">
      <c r="A205" s="15"/>
      <c r="B205" s="261"/>
      <c r="C205" s="262"/>
      <c r="D205" s="241" t="s">
        <v>145</v>
      </c>
      <c r="E205" s="263" t="s">
        <v>1</v>
      </c>
      <c r="F205" s="264" t="s">
        <v>148</v>
      </c>
      <c r="G205" s="262"/>
      <c r="H205" s="265">
        <v>33.810000000000002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145</v>
      </c>
      <c r="AU205" s="271" t="s">
        <v>85</v>
      </c>
      <c r="AV205" s="15" t="s">
        <v>143</v>
      </c>
      <c r="AW205" s="15" t="s">
        <v>32</v>
      </c>
      <c r="AX205" s="15" t="s">
        <v>83</v>
      </c>
      <c r="AY205" s="271" t="s">
        <v>136</v>
      </c>
    </row>
    <row r="206" s="2" customFormat="1" ht="16.5" customHeight="1">
      <c r="A206" s="38"/>
      <c r="B206" s="39"/>
      <c r="C206" s="226" t="s">
        <v>238</v>
      </c>
      <c r="D206" s="226" t="s">
        <v>138</v>
      </c>
      <c r="E206" s="227" t="s">
        <v>362</v>
      </c>
      <c r="F206" s="228" t="s">
        <v>363</v>
      </c>
      <c r="G206" s="229" t="s">
        <v>141</v>
      </c>
      <c r="H206" s="230">
        <v>980</v>
      </c>
      <c r="I206" s="231"/>
      <c r="J206" s="232">
        <f>ROUND(I206*H206,2)</f>
        <v>0</v>
      </c>
      <c r="K206" s="228" t="s">
        <v>142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143</v>
      </c>
      <c r="AT206" s="237" t="s">
        <v>138</v>
      </c>
      <c r="AU206" s="237" t="s">
        <v>85</v>
      </c>
      <c r="AY206" s="17" t="s">
        <v>136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143</v>
      </c>
      <c r="BM206" s="237" t="s">
        <v>364</v>
      </c>
    </row>
    <row r="207" s="13" customFormat="1">
      <c r="A207" s="13"/>
      <c r="B207" s="239"/>
      <c r="C207" s="240"/>
      <c r="D207" s="241" t="s">
        <v>145</v>
      </c>
      <c r="E207" s="242" t="s">
        <v>1</v>
      </c>
      <c r="F207" s="243" t="s">
        <v>365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145</v>
      </c>
      <c r="AU207" s="249" t="s">
        <v>85</v>
      </c>
      <c r="AV207" s="13" t="s">
        <v>83</v>
      </c>
      <c r="AW207" s="13" t="s">
        <v>32</v>
      </c>
      <c r="AX207" s="13" t="s">
        <v>76</v>
      </c>
      <c r="AY207" s="249" t="s">
        <v>136</v>
      </c>
    </row>
    <row r="208" s="14" customFormat="1">
      <c r="A208" s="14"/>
      <c r="B208" s="250"/>
      <c r="C208" s="251"/>
      <c r="D208" s="241" t="s">
        <v>145</v>
      </c>
      <c r="E208" s="252" t="s">
        <v>1</v>
      </c>
      <c r="F208" s="253" t="s">
        <v>355</v>
      </c>
      <c r="G208" s="251"/>
      <c r="H208" s="254">
        <v>980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145</v>
      </c>
      <c r="AU208" s="260" t="s">
        <v>85</v>
      </c>
      <c r="AV208" s="14" t="s">
        <v>85</v>
      </c>
      <c r="AW208" s="14" t="s">
        <v>32</v>
      </c>
      <c r="AX208" s="14" t="s">
        <v>76</v>
      </c>
      <c r="AY208" s="260" t="s">
        <v>136</v>
      </c>
    </row>
    <row r="209" s="15" customFormat="1">
      <c r="A209" s="15"/>
      <c r="B209" s="261"/>
      <c r="C209" s="262"/>
      <c r="D209" s="241" t="s">
        <v>145</v>
      </c>
      <c r="E209" s="263" t="s">
        <v>1</v>
      </c>
      <c r="F209" s="264" t="s">
        <v>148</v>
      </c>
      <c r="G209" s="262"/>
      <c r="H209" s="265">
        <v>980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1" t="s">
        <v>145</v>
      </c>
      <c r="AU209" s="271" t="s">
        <v>85</v>
      </c>
      <c r="AV209" s="15" t="s">
        <v>143</v>
      </c>
      <c r="AW209" s="15" t="s">
        <v>32</v>
      </c>
      <c r="AX209" s="15" t="s">
        <v>83</v>
      </c>
      <c r="AY209" s="271" t="s">
        <v>136</v>
      </c>
    </row>
    <row r="210" s="2" customFormat="1" ht="16.5" customHeight="1">
      <c r="A210" s="38"/>
      <c r="B210" s="39"/>
      <c r="C210" s="226" t="s">
        <v>7</v>
      </c>
      <c r="D210" s="226" t="s">
        <v>138</v>
      </c>
      <c r="E210" s="227" t="s">
        <v>366</v>
      </c>
      <c r="F210" s="228" t="s">
        <v>367</v>
      </c>
      <c r="G210" s="229" t="s">
        <v>141</v>
      </c>
      <c r="H210" s="230">
        <v>1200</v>
      </c>
      <c r="I210" s="231"/>
      <c r="J210" s="232">
        <f>ROUND(I210*H210,2)</f>
        <v>0</v>
      </c>
      <c r="K210" s="228" t="s">
        <v>142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143</v>
      </c>
      <c r="AT210" s="237" t="s">
        <v>138</v>
      </c>
      <c r="AU210" s="237" t="s">
        <v>85</v>
      </c>
      <c r="AY210" s="17" t="s">
        <v>136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143</v>
      </c>
      <c r="BM210" s="237" t="s">
        <v>368</v>
      </c>
    </row>
    <row r="211" s="13" customFormat="1">
      <c r="A211" s="13"/>
      <c r="B211" s="239"/>
      <c r="C211" s="240"/>
      <c r="D211" s="241" t="s">
        <v>145</v>
      </c>
      <c r="E211" s="242" t="s">
        <v>1</v>
      </c>
      <c r="F211" s="243" t="s">
        <v>369</v>
      </c>
      <c r="G211" s="240"/>
      <c r="H211" s="242" t="s">
        <v>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145</v>
      </c>
      <c r="AU211" s="249" t="s">
        <v>85</v>
      </c>
      <c r="AV211" s="13" t="s">
        <v>83</v>
      </c>
      <c r="AW211" s="13" t="s">
        <v>32</v>
      </c>
      <c r="AX211" s="13" t="s">
        <v>76</v>
      </c>
      <c r="AY211" s="249" t="s">
        <v>136</v>
      </c>
    </row>
    <row r="212" s="14" customFormat="1">
      <c r="A212" s="14"/>
      <c r="B212" s="250"/>
      <c r="C212" s="251"/>
      <c r="D212" s="241" t="s">
        <v>145</v>
      </c>
      <c r="E212" s="252" t="s">
        <v>1</v>
      </c>
      <c r="F212" s="253" t="s">
        <v>147</v>
      </c>
      <c r="G212" s="251"/>
      <c r="H212" s="254">
        <v>1200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145</v>
      </c>
      <c r="AU212" s="260" t="s">
        <v>85</v>
      </c>
      <c r="AV212" s="14" t="s">
        <v>85</v>
      </c>
      <c r="AW212" s="14" t="s">
        <v>32</v>
      </c>
      <c r="AX212" s="14" t="s">
        <v>76</v>
      </c>
      <c r="AY212" s="260" t="s">
        <v>136</v>
      </c>
    </row>
    <row r="213" s="15" customFormat="1">
      <c r="A213" s="15"/>
      <c r="B213" s="261"/>
      <c r="C213" s="262"/>
      <c r="D213" s="241" t="s">
        <v>145</v>
      </c>
      <c r="E213" s="263" t="s">
        <v>1</v>
      </c>
      <c r="F213" s="264" t="s">
        <v>148</v>
      </c>
      <c r="G213" s="262"/>
      <c r="H213" s="265">
        <v>1200</v>
      </c>
      <c r="I213" s="266"/>
      <c r="J213" s="262"/>
      <c r="K213" s="262"/>
      <c r="L213" s="267"/>
      <c r="M213" s="268"/>
      <c r="N213" s="269"/>
      <c r="O213" s="269"/>
      <c r="P213" s="269"/>
      <c r="Q213" s="269"/>
      <c r="R213" s="269"/>
      <c r="S213" s="269"/>
      <c r="T213" s="27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1" t="s">
        <v>145</v>
      </c>
      <c r="AU213" s="271" t="s">
        <v>85</v>
      </c>
      <c r="AV213" s="15" t="s">
        <v>143</v>
      </c>
      <c r="AW213" s="15" t="s">
        <v>32</v>
      </c>
      <c r="AX213" s="15" t="s">
        <v>83</v>
      </c>
      <c r="AY213" s="271" t="s">
        <v>136</v>
      </c>
    </row>
    <row r="214" s="12" customFormat="1" ht="22.8" customHeight="1">
      <c r="A214" s="12"/>
      <c r="B214" s="210"/>
      <c r="C214" s="211"/>
      <c r="D214" s="212" t="s">
        <v>75</v>
      </c>
      <c r="E214" s="224" t="s">
        <v>161</v>
      </c>
      <c r="F214" s="224" t="s">
        <v>370</v>
      </c>
      <c r="G214" s="211"/>
      <c r="H214" s="211"/>
      <c r="I214" s="214"/>
      <c r="J214" s="225">
        <f>BK214</f>
        <v>0</v>
      </c>
      <c r="K214" s="211"/>
      <c r="L214" s="216"/>
      <c r="M214" s="217"/>
      <c r="N214" s="218"/>
      <c r="O214" s="218"/>
      <c r="P214" s="219">
        <f>SUM(P215:P270)</f>
        <v>0</v>
      </c>
      <c r="Q214" s="218"/>
      <c r="R214" s="219">
        <f>SUM(R215:R270)</f>
        <v>0.71099999999999997</v>
      </c>
      <c r="S214" s="218"/>
      <c r="T214" s="220">
        <f>SUM(T215:T270)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1" t="s">
        <v>83</v>
      </c>
      <c r="AT214" s="222" t="s">
        <v>75</v>
      </c>
      <c r="AU214" s="222" t="s">
        <v>83</v>
      </c>
      <c r="AY214" s="221" t="s">
        <v>136</v>
      </c>
      <c r="BK214" s="223">
        <f>SUM(BK215:BK270)</f>
        <v>0</v>
      </c>
    </row>
    <row r="215" s="2" customFormat="1" ht="16.5" customHeight="1">
      <c r="A215" s="38"/>
      <c r="B215" s="39"/>
      <c r="C215" s="226" t="s">
        <v>249</v>
      </c>
      <c r="D215" s="226" t="s">
        <v>138</v>
      </c>
      <c r="E215" s="227" t="s">
        <v>371</v>
      </c>
      <c r="F215" s="228" t="s">
        <v>372</v>
      </c>
      <c r="G215" s="229" t="s">
        <v>141</v>
      </c>
      <c r="H215" s="230">
        <v>300</v>
      </c>
      <c r="I215" s="231"/>
      <c r="J215" s="232">
        <f>ROUND(I215*H215,2)</f>
        <v>0</v>
      </c>
      <c r="K215" s="228" t="s">
        <v>142</v>
      </c>
      <c r="L215" s="44"/>
      <c r="M215" s="233" t="s">
        <v>1</v>
      </c>
      <c r="N215" s="234" t="s">
        <v>41</v>
      </c>
      <c r="O215" s="91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143</v>
      </c>
      <c r="AT215" s="237" t="s">
        <v>138</v>
      </c>
      <c r="AU215" s="237" t="s">
        <v>85</v>
      </c>
      <c r="AY215" s="17" t="s">
        <v>136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83</v>
      </c>
      <c r="BK215" s="238">
        <f>ROUND(I215*H215,2)</f>
        <v>0</v>
      </c>
      <c r="BL215" s="17" t="s">
        <v>143</v>
      </c>
      <c r="BM215" s="237" t="s">
        <v>373</v>
      </c>
    </row>
    <row r="216" s="13" customFormat="1">
      <c r="A216" s="13"/>
      <c r="B216" s="239"/>
      <c r="C216" s="240"/>
      <c r="D216" s="241" t="s">
        <v>145</v>
      </c>
      <c r="E216" s="242" t="s">
        <v>1</v>
      </c>
      <c r="F216" s="243" t="s">
        <v>374</v>
      </c>
      <c r="G216" s="240"/>
      <c r="H216" s="242" t="s">
        <v>1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145</v>
      </c>
      <c r="AU216" s="249" t="s">
        <v>85</v>
      </c>
      <c r="AV216" s="13" t="s">
        <v>83</v>
      </c>
      <c r="AW216" s="13" t="s">
        <v>32</v>
      </c>
      <c r="AX216" s="13" t="s">
        <v>76</v>
      </c>
      <c r="AY216" s="249" t="s">
        <v>136</v>
      </c>
    </row>
    <row r="217" s="14" customFormat="1">
      <c r="A217" s="14"/>
      <c r="B217" s="250"/>
      <c r="C217" s="251"/>
      <c r="D217" s="241" t="s">
        <v>145</v>
      </c>
      <c r="E217" s="252" t="s">
        <v>1</v>
      </c>
      <c r="F217" s="253" t="s">
        <v>375</v>
      </c>
      <c r="G217" s="251"/>
      <c r="H217" s="254">
        <v>300</v>
      </c>
      <c r="I217" s="255"/>
      <c r="J217" s="251"/>
      <c r="K217" s="251"/>
      <c r="L217" s="256"/>
      <c r="M217" s="257"/>
      <c r="N217" s="258"/>
      <c r="O217" s="258"/>
      <c r="P217" s="258"/>
      <c r="Q217" s="258"/>
      <c r="R217" s="258"/>
      <c r="S217" s="258"/>
      <c r="T217" s="25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0" t="s">
        <v>145</v>
      </c>
      <c r="AU217" s="260" t="s">
        <v>85</v>
      </c>
      <c r="AV217" s="14" t="s">
        <v>85</v>
      </c>
      <c r="AW217" s="14" t="s">
        <v>32</v>
      </c>
      <c r="AX217" s="14" t="s">
        <v>76</v>
      </c>
      <c r="AY217" s="260" t="s">
        <v>136</v>
      </c>
    </row>
    <row r="218" s="15" customFormat="1">
      <c r="A218" s="15"/>
      <c r="B218" s="261"/>
      <c r="C218" s="262"/>
      <c r="D218" s="241" t="s">
        <v>145</v>
      </c>
      <c r="E218" s="263" t="s">
        <v>1</v>
      </c>
      <c r="F218" s="264" t="s">
        <v>148</v>
      </c>
      <c r="G218" s="262"/>
      <c r="H218" s="265">
        <v>300</v>
      </c>
      <c r="I218" s="266"/>
      <c r="J218" s="262"/>
      <c r="K218" s="262"/>
      <c r="L218" s="267"/>
      <c r="M218" s="268"/>
      <c r="N218" s="269"/>
      <c r="O218" s="269"/>
      <c r="P218" s="269"/>
      <c r="Q218" s="269"/>
      <c r="R218" s="269"/>
      <c r="S218" s="269"/>
      <c r="T218" s="27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1" t="s">
        <v>145</v>
      </c>
      <c r="AU218" s="271" t="s">
        <v>85</v>
      </c>
      <c r="AV218" s="15" t="s">
        <v>143</v>
      </c>
      <c r="AW218" s="15" t="s">
        <v>32</v>
      </c>
      <c r="AX218" s="15" t="s">
        <v>83</v>
      </c>
      <c r="AY218" s="271" t="s">
        <v>136</v>
      </c>
    </row>
    <row r="219" s="2" customFormat="1" ht="16.5" customHeight="1">
      <c r="A219" s="38"/>
      <c r="B219" s="39"/>
      <c r="C219" s="226" t="s">
        <v>255</v>
      </c>
      <c r="D219" s="226" t="s">
        <v>138</v>
      </c>
      <c r="E219" s="227" t="s">
        <v>376</v>
      </c>
      <c r="F219" s="228" t="s">
        <v>377</v>
      </c>
      <c r="G219" s="229" t="s">
        <v>141</v>
      </c>
      <c r="H219" s="230">
        <v>1200</v>
      </c>
      <c r="I219" s="231"/>
      <c r="J219" s="232">
        <f>ROUND(I219*H219,2)</f>
        <v>0</v>
      </c>
      <c r="K219" s="228" t="s">
        <v>142</v>
      </c>
      <c r="L219" s="44"/>
      <c r="M219" s="233" t="s">
        <v>1</v>
      </c>
      <c r="N219" s="234" t="s">
        <v>41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143</v>
      </c>
      <c r="AT219" s="237" t="s">
        <v>138</v>
      </c>
      <c r="AU219" s="237" t="s">
        <v>85</v>
      </c>
      <c r="AY219" s="17" t="s">
        <v>136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83</v>
      </c>
      <c r="BK219" s="238">
        <f>ROUND(I219*H219,2)</f>
        <v>0</v>
      </c>
      <c r="BL219" s="17" t="s">
        <v>143</v>
      </c>
      <c r="BM219" s="237" t="s">
        <v>378</v>
      </c>
    </row>
    <row r="220" s="13" customFormat="1">
      <c r="A220" s="13"/>
      <c r="B220" s="239"/>
      <c r="C220" s="240"/>
      <c r="D220" s="241" t="s">
        <v>145</v>
      </c>
      <c r="E220" s="242" t="s">
        <v>1</v>
      </c>
      <c r="F220" s="243" t="s">
        <v>379</v>
      </c>
      <c r="G220" s="240"/>
      <c r="H220" s="242" t="s">
        <v>1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145</v>
      </c>
      <c r="AU220" s="249" t="s">
        <v>85</v>
      </c>
      <c r="AV220" s="13" t="s">
        <v>83</v>
      </c>
      <c r="AW220" s="13" t="s">
        <v>32</v>
      </c>
      <c r="AX220" s="13" t="s">
        <v>76</v>
      </c>
      <c r="AY220" s="249" t="s">
        <v>136</v>
      </c>
    </row>
    <row r="221" s="14" customFormat="1">
      <c r="A221" s="14"/>
      <c r="B221" s="250"/>
      <c r="C221" s="251"/>
      <c r="D221" s="241" t="s">
        <v>145</v>
      </c>
      <c r="E221" s="252" t="s">
        <v>1</v>
      </c>
      <c r="F221" s="253" t="s">
        <v>147</v>
      </c>
      <c r="G221" s="251"/>
      <c r="H221" s="254">
        <v>1200</v>
      </c>
      <c r="I221" s="255"/>
      <c r="J221" s="251"/>
      <c r="K221" s="251"/>
      <c r="L221" s="256"/>
      <c r="M221" s="257"/>
      <c r="N221" s="258"/>
      <c r="O221" s="258"/>
      <c r="P221" s="258"/>
      <c r="Q221" s="258"/>
      <c r="R221" s="258"/>
      <c r="S221" s="258"/>
      <c r="T221" s="25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0" t="s">
        <v>145</v>
      </c>
      <c r="AU221" s="260" t="s">
        <v>85</v>
      </c>
      <c r="AV221" s="14" t="s">
        <v>85</v>
      </c>
      <c r="AW221" s="14" t="s">
        <v>32</v>
      </c>
      <c r="AX221" s="14" t="s">
        <v>76</v>
      </c>
      <c r="AY221" s="260" t="s">
        <v>136</v>
      </c>
    </row>
    <row r="222" s="15" customFormat="1">
      <c r="A222" s="15"/>
      <c r="B222" s="261"/>
      <c r="C222" s="262"/>
      <c r="D222" s="241" t="s">
        <v>145</v>
      </c>
      <c r="E222" s="263" t="s">
        <v>1</v>
      </c>
      <c r="F222" s="264" t="s">
        <v>148</v>
      </c>
      <c r="G222" s="262"/>
      <c r="H222" s="265">
        <v>1200</v>
      </c>
      <c r="I222" s="266"/>
      <c r="J222" s="262"/>
      <c r="K222" s="262"/>
      <c r="L222" s="267"/>
      <c r="M222" s="268"/>
      <c r="N222" s="269"/>
      <c r="O222" s="269"/>
      <c r="P222" s="269"/>
      <c r="Q222" s="269"/>
      <c r="R222" s="269"/>
      <c r="S222" s="269"/>
      <c r="T222" s="27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1" t="s">
        <v>145</v>
      </c>
      <c r="AU222" s="271" t="s">
        <v>85</v>
      </c>
      <c r="AV222" s="15" t="s">
        <v>143</v>
      </c>
      <c r="AW222" s="15" t="s">
        <v>32</v>
      </c>
      <c r="AX222" s="15" t="s">
        <v>83</v>
      </c>
      <c r="AY222" s="271" t="s">
        <v>136</v>
      </c>
    </row>
    <row r="223" s="2" customFormat="1" ht="16.5" customHeight="1">
      <c r="A223" s="38"/>
      <c r="B223" s="39"/>
      <c r="C223" s="226" t="s">
        <v>263</v>
      </c>
      <c r="D223" s="226" t="s">
        <v>138</v>
      </c>
      <c r="E223" s="227" t="s">
        <v>376</v>
      </c>
      <c r="F223" s="228" t="s">
        <v>377</v>
      </c>
      <c r="G223" s="229" t="s">
        <v>141</v>
      </c>
      <c r="H223" s="230">
        <v>2400</v>
      </c>
      <c r="I223" s="231"/>
      <c r="J223" s="232">
        <f>ROUND(I223*H223,2)</f>
        <v>0</v>
      </c>
      <c r="K223" s="228" t="s">
        <v>142</v>
      </c>
      <c r="L223" s="44"/>
      <c r="M223" s="233" t="s">
        <v>1</v>
      </c>
      <c r="N223" s="234" t="s">
        <v>41</v>
      </c>
      <c r="O223" s="91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143</v>
      </c>
      <c r="AT223" s="237" t="s">
        <v>138</v>
      </c>
      <c r="AU223" s="237" t="s">
        <v>85</v>
      </c>
      <c r="AY223" s="17" t="s">
        <v>136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83</v>
      </c>
      <c r="BK223" s="238">
        <f>ROUND(I223*H223,2)</f>
        <v>0</v>
      </c>
      <c r="BL223" s="17" t="s">
        <v>143</v>
      </c>
      <c r="BM223" s="237" t="s">
        <v>380</v>
      </c>
    </row>
    <row r="224" s="13" customFormat="1">
      <c r="A224" s="13"/>
      <c r="B224" s="239"/>
      <c r="C224" s="240"/>
      <c r="D224" s="241" t="s">
        <v>145</v>
      </c>
      <c r="E224" s="242" t="s">
        <v>1</v>
      </c>
      <c r="F224" s="243" t="s">
        <v>381</v>
      </c>
      <c r="G224" s="240"/>
      <c r="H224" s="242" t="s">
        <v>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145</v>
      </c>
      <c r="AU224" s="249" t="s">
        <v>85</v>
      </c>
      <c r="AV224" s="13" t="s">
        <v>83</v>
      </c>
      <c r="AW224" s="13" t="s">
        <v>32</v>
      </c>
      <c r="AX224" s="13" t="s">
        <v>76</v>
      </c>
      <c r="AY224" s="249" t="s">
        <v>136</v>
      </c>
    </row>
    <row r="225" s="14" customFormat="1">
      <c r="A225" s="14"/>
      <c r="B225" s="250"/>
      <c r="C225" s="251"/>
      <c r="D225" s="241" t="s">
        <v>145</v>
      </c>
      <c r="E225" s="252" t="s">
        <v>1</v>
      </c>
      <c r="F225" s="253" t="s">
        <v>382</v>
      </c>
      <c r="G225" s="251"/>
      <c r="H225" s="254">
        <v>2400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145</v>
      </c>
      <c r="AU225" s="260" t="s">
        <v>85</v>
      </c>
      <c r="AV225" s="14" t="s">
        <v>85</v>
      </c>
      <c r="AW225" s="14" t="s">
        <v>32</v>
      </c>
      <c r="AX225" s="14" t="s">
        <v>76</v>
      </c>
      <c r="AY225" s="260" t="s">
        <v>136</v>
      </c>
    </row>
    <row r="226" s="15" customFormat="1">
      <c r="A226" s="15"/>
      <c r="B226" s="261"/>
      <c r="C226" s="262"/>
      <c r="D226" s="241" t="s">
        <v>145</v>
      </c>
      <c r="E226" s="263" t="s">
        <v>1</v>
      </c>
      <c r="F226" s="264" t="s">
        <v>148</v>
      </c>
      <c r="G226" s="262"/>
      <c r="H226" s="265">
        <v>2400</v>
      </c>
      <c r="I226" s="266"/>
      <c r="J226" s="262"/>
      <c r="K226" s="262"/>
      <c r="L226" s="267"/>
      <c r="M226" s="268"/>
      <c r="N226" s="269"/>
      <c r="O226" s="269"/>
      <c r="P226" s="269"/>
      <c r="Q226" s="269"/>
      <c r="R226" s="269"/>
      <c r="S226" s="269"/>
      <c r="T226" s="270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1" t="s">
        <v>145</v>
      </c>
      <c r="AU226" s="271" t="s">
        <v>85</v>
      </c>
      <c r="AV226" s="15" t="s">
        <v>143</v>
      </c>
      <c r="AW226" s="15" t="s">
        <v>32</v>
      </c>
      <c r="AX226" s="15" t="s">
        <v>83</v>
      </c>
      <c r="AY226" s="271" t="s">
        <v>136</v>
      </c>
    </row>
    <row r="227" s="2" customFormat="1" ht="16.5" customHeight="1">
      <c r="A227" s="38"/>
      <c r="B227" s="39"/>
      <c r="C227" s="226" t="s">
        <v>267</v>
      </c>
      <c r="D227" s="226" t="s">
        <v>138</v>
      </c>
      <c r="E227" s="227" t="s">
        <v>383</v>
      </c>
      <c r="F227" s="228" t="s">
        <v>384</v>
      </c>
      <c r="G227" s="229" t="s">
        <v>141</v>
      </c>
      <c r="H227" s="230">
        <v>1200</v>
      </c>
      <c r="I227" s="231"/>
      <c r="J227" s="232">
        <f>ROUND(I227*H227,2)</f>
        <v>0</v>
      </c>
      <c r="K227" s="228" t="s">
        <v>142</v>
      </c>
      <c r="L227" s="44"/>
      <c r="M227" s="233" t="s">
        <v>1</v>
      </c>
      <c r="N227" s="234" t="s">
        <v>41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143</v>
      </c>
      <c r="AT227" s="237" t="s">
        <v>138</v>
      </c>
      <c r="AU227" s="237" t="s">
        <v>85</v>
      </c>
      <c r="AY227" s="17" t="s">
        <v>136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83</v>
      </c>
      <c r="BK227" s="238">
        <f>ROUND(I227*H227,2)</f>
        <v>0</v>
      </c>
      <c r="BL227" s="17" t="s">
        <v>143</v>
      </c>
      <c r="BM227" s="237" t="s">
        <v>385</v>
      </c>
    </row>
    <row r="228" s="13" customFormat="1">
      <c r="A228" s="13"/>
      <c r="B228" s="239"/>
      <c r="C228" s="240"/>
      <c r="D228" s="241" t="s">
        <v>145</v>
      </c>
      <c r="E228" s="242" t="s">
        <v>1</v>
      </c>
      <c r="F228" s="243" t="s">
        <v>386</v>
      </c>
      <c r="G228" s="240"/>
      <c r="H228" s="242" t="s">
        <v>1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145</v>
      </c>
      <c r="AU228" s="249" t="s">
        <v>85</v>
      </c>
      <c r="AV228" s="13" t="s">
        <v>83</v>
      </c>
      <c r="AW228" s="13" t="s">
        <v>32</v>
      </c>
      <c r="AX228" s="13" t="s">
        <v>76</v>
      </c>
      <c r="AY228" s="249" t="s">
        <v>136</v>
      </c>
    </row>
    <row r="229" s="14" customFormat="1">
      <c r="A229" s="14"/>
      <c r="B229" s="250"/>
      <c r="C229" s="251"/>
      <c r="D229" s="241" t="s">
        <v>145</v>
      </c>
      <c r="E229" s="252" t="s">
        <v>1</v>
      </c>
      <c r="F229" s="253" t="s">
        <v>147</v>
      </c>
      <c r="G229" s="251"/>
      <c r="H229" s="254">
        <v>1200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145</v>
      </c>
      <c r="AU229" s="260" t="s">
        <v>85</v>
      </c>
      <c r="AV229" s="14" t="s">
        <v>85</v>
      </c>
      <c r="AW229" s="14" t="s">
        <v>32</v>
      </c>
      <c r="AX229" s="14" t="s">
        <v>76</v>
      </c>
      <c r="AY229" s="260" t="s">
        <v>136</v>
      </c>
    </row>
    <row r="230" s="15" customFormat="1">
      <c r="A230" s="15"/>
      <c r="B230" s="261"/>
      <c r="C230" s="262"/>
      <c r="D230" s="241" t="s">
        <v>145</v>
      </c>
      <c r="E230" s="263" t="s">
        <v>1</v>
      </c>
      <c r="F230" s="264" t="s">
        <v>148</v>
      </c>
      <c r="G230" s="262"/>
      <c r="H230" s="265">
        <v>1200</v>
      </c>
      <c r="I230" s="266"/>
      <c r="J230" s="262"/>
      <c r="K230" s="262"/>
      <c r="L230" s="267"/>
      <c r="M230" s="268"/>
      <c r="N230" s="269"/>
      <c r="O230" s="269"/>
      <c r="P230" s="269"/>
      <c r="Q230" s="269"/>
      <c r="R230" s="269"/>
      <c r="S230" s="269"/>
      <c r="T230" s="27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1" t="s">
        <v>145</v>
      </c>
      <c r="AU230" s="271" t="s">
        <v>85</v>
      </c>
      <c r="AV230" s="15" t="s">
        <v>143</v>
      </c>
      <c r="AW230" s="15" t="s">
        <v>32</v>
      </c>
      <c r="AX230" s="15" t="s">
        <v>83</v>
      </c>
      <c r="AY230" s="271" t="s">
        <v>136</v>
      </c>
    </row>
    <row r="231" s="2" customFormat="1" ht="16.5" customHeight="1">
      <c r="A231" s="38"/>
      <c r="B231" s="39"/>
      <c r="C231" s="226" t="s">
        <v>387</v>
      </c>
      <c r="D231" s="226" t="s">
        <v>138</v>
      </c>
      <c r="E231" s="227" t="s">
        <v>388</v>
      </c>
      <c r="F231" s="228" t="s">
        <v>389</v>
      </c>
      <c r="G231" s="229" t="s">
        <v>141</v>
      </c>
      <c r="H231" s="230">
        <v>1200</v>
      </c>
      <c r="I231" s="231"/>
      <c r="J231" s="232">
        <f>ROUND(I231*H231,2)</f>
        <v>0</v>
      </c>
      <c r="K231" s="228" t="s">
        <v>142</v>
      </c>
      <c r="L231" s="44"/>
      <c r="M231" s="233" t="s">
        <v>1</v>
      </c>
      <c r="N231" s="234" t="s">
        <v>41</v>
      </c>
      <c r="O231" s="91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143</v>
      </c>
      <c r="AT231" s="237" t="s">
        <v>138</v>
      </c>
      <c r="AU231" s="237" t="s">
        <v>85</v>
      </c>
      <c r="AY231" s="17" t="s">
        <v>136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83</v>
      </c>
      <c r="BK231" s="238">
        <f>ROUND(I231*H231,2)</f>
        <v>0</v>
      </c>
      <c r="BL231" s="17" t="s">
        <v>143</v>
      </c>
      <c r="BM231" s="237" t="s">
        <v>390</v>
      </c>
    </row>
    <row r="232" s="13" customFormat="1">
      <c r="A232" s="13"/>
      <c r="B232" s="239"/>
      <c r="C232" s="240"/>
      <c r="D232" s="241" t="s">
        <v>145</v>
      </c>
      <c r="E232" s="242" t="s">
        <v>1</v>
      </c>
      <c r="F232" s="243" t="s">
        <v>391</v>
      </c>
      <c r="G232" s="240"/>
      <c r="H232" s="242" t="s">
        <v>1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145</v>
      </c>
      <c r="AU232" s="249" t="s">
        <v>85</v>
      </c>
      <c r="AV232" s="13" t="s">
        <v>83</v>
      </c>
      <c r="AW232" s="13" t="s">
        <v>32</v>
      </c>
      <c r="AX232" s="13" t="s">
        <v>76</v>
      </c>
      <c r="AY232" s="249" t="s">
        <v>136</v>
      </c>
    </row>
    <row r="233" s="14" customFormat="1">
      <c r="A233" s="14"/>
      <c r="B233" s="250"/>
      <c r="C233" s="251"/>
      <c r="D233" s="241" t="s">
        <v>145</v>
      </c>
      <c r="E233" s="252" t="s">
        <v>1</v>
      </c>
      <c r="F233" s="253" t="s">
        <v>147</v>
      </c>
      <c r="G233" s="251"/>
      <c r="H233" s="254">
        <v>1200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145</v>
      </c>
      <c r="AU233" s="260" t="s">
        <v>85</v>
      </c>
      <c r="AV233" s="14" t="s">
        <v>85</v>
      </c>
      <c r="AW233" s="14" t="s">
        <v>32</v>
      </c>
      <c r="AX233" s="14" t="s">
        <v>76</v>
      </c>
      <c r="AY233" s="260" t="s">
        <v>136</v>
      </c>
    </row>
    <row r="234" s="15" customFormat="1">
      <c r="A234" s="15"/>
      <c r="B234" s="261"/>
      <c r="C234" s="262"/>
      <c r="D234" s="241" t="s">
        <v>145</v>
      </c>
      <c r="E234" s="263" t="s">
        <v>1</v>
      </c>
      <c r="F234" s="264" t="s">
        <v>148</v>
      </c>
      <c r="G234" s="262"/>
      <c r="H234" s="265">
        <v>1200</v>
      </c>
      <c r="I234" s="266"/>
      <c r="J234" s="262"/>
      <c r="K234" s="262"/>
      <c r="L234" s="267"/>
      <c r="M234" s="268"/>
      <c r="N234" s="269"/>
      <c r="O234" s="269"/>
      <c r="P234" s="269"/>
      <c r="Q234" s="269"/>
      <c r="R234" s="269"/>
      <c r="S234" s="269"/>
      <c r="T234" s="27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1" t="s">
        <v>145</v>
      </c>
      <c r="AU234" s="271" t="s">
        <v>85</v>
      </c>
      <c r="AV234" s="15" t="s">
        <v>143</v>
      </c>
      <c r="AW234" s="15" t="s">
        <v>32</v>
      </c>
      <c r="AX234" s="15" t="s">
        <v>83</v>
      </c>
      <c r="AY234" s="271" t="s">
        <v>136</v>
      </c>
    </row>
    <row r="235" s="2" customFormat="1" ht="16.5" customHeight="1">
      <c r="A235" s="38"/>
      <c r="B235" s="39"/>
      <c r="C235" s="226" t="s">
        <v>392</v>
      </c>
      <c r="D235" s="226" t="s">
        <v>138</v>
      </c>
      <c r="E235" s="227" t="s">
        <v>393</v>
      </c>
      <c r="F235" s="228" t="s">
        <v>394</v>
      </c>
      <c r="G235" s="229" t="s">
        <v>172</v>
      </c>
      <c r="H235" s="230">
        <v>100</v>
      </c>
      <c r="I235" s="231"/>
      <c r="J235" s="232">
        <f>ROUND(I235*H235,2)</f>
        <v>0</v>
      </c>
      <c r="K235" s="228" t="s">
        <v>142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0.00711</v>
      </c>
      <c r="R235" s="235">
        <f>Q235*H235</f>
        <v>0.71099999999999997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143</v>
      </c>
      <c r="AT235" s="237" t="s">
        <v>138</v>
      </c>
      <c r="AU235" s="237" t="s">
        <v>85</v>
      </c>
      <c r="AY235" s="17" t="s">
        <v>136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143</v>
      </c>
      <c r="BM235" s="237" t="s">
        <v>395</v>
      </c>
    </row>
    <row r="236" s="13" customFormat="1">
      <c r="A236" s="13"/>
      <c r="B236" s="239"/>
      <c r="C236" s="240"/>
      <c r="D236" s="241" t="s">
        <v>145</v>
      </c>
      <c r="E236" s="242" t="s">
        <v>1</v>
      </c>
      <c r="F236" s="243" t="s">
        <v>396</v>
      </c>
      <c r="G236" s="240"/>
      <c r="H236" s="242" t="s">
        <v>1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145</v>
      </c>
      <c r="AU236" s="249" t="s">
        <v>85</v>
      </c>
      <c r="AV236" s="13" t="s">
        <v>83</v>
      </c>
      <c r="AW236" s="13" t="s">
        <v>32</v>
      </c>
      <c r="AX236" s="13" t="s">
        <v>76</v>
      </c>
      <c r="AY236" s="249" t="s">
        <v>136</v>
      </c>
    </row>
    <row r="237" s="14" customFormat="1">
      <c r="A237" s="14"/>
      <c r="B237" s="250"/>
      <c r="C237" s="251"/>
      <c r="D237" s="241" t="s">
        <v>145</v>
      </c>
      <c r="E237" s="252" t="s">
        <v>1</v>
      </c>
      <c r="F237" s="253" t="s">
        <v>278</v>
      </c>
      <c r="G237" s="251"/>
      <c r="H237" s="254">
        <v>100</v>
      </c>
      <c r="I237" s="255"/>
      <c r="J237" s="251"/>
      <c r="K237" s="251"/>
      <c r="L237" s="256"/>
      <c r="M237" s="257"/>
      <c r="N237" s="258"/>
      <c r="O237" s="258"/>
      <c r="P237" s="258"/>
      <c r="Q237" s="258"/>
      <c r="R237" s="258"/>
      <c r="S237" s="258"/>
      <c r="T237" s="25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0" t="s">
        <v>145</v>
      </c>
      <c r="AU237" s="260" t="s">
        <v>85</v>
      </c>
      <c r="AV237" s="14" t="s">
        <v>85</v>
      </c>
      <c r="AW237" s="14" t="s">
        <v>32</v>
      </c>
      <c r="AX237" s="14" t="s">
        <v>76</v>
      </c>
      <c r="AY237" s="260" t="s">
        <v>136</v>
      </c>
    </row>
    <row r="238" s="15" customFormat="1">
      <c r="A238" s="15"/>
      <c r="B238" s="261"/>
      <c r="C238" s="262"/>
      <c r="D238" s="241" t="s">
        <v>145</v>
      </c>
      <c r="E238" s="263" t="s">
        <v>1</v>
      </c>
      <c r="F238" s="264" t="s">
        <v>148</v>
      </c>
      <c r="G238" s="262"/>
      <c r="H238" s="265">
        <v>100</v>
      </c>
      <c r="I238" s="266"/>
      <c r="J238" s="262"/>
      <c r="K238" s="262"/>
      <c r="L238" s="267"/>
      <c r="M238" s="268"/>
      <c r="N238" s="269"/>
      <c r="O238" s="269"/>
      <c r="P238" s="269"/>
      <c r="Q238" s="269"/>
      <c r="R238" s="269"/>
      <c r="S238" s="269"/>
      <c r="T238" s="270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1" t="s">
        <v>145</v>
      </c>
      <c r="AU238" s="271" t="s">
        <v>85</v>
      </c>
      <c r="AV238" s="15" t="s">
        <v>143</v>
      </c>
      <c r="AW238" s="15" t="s">
        <v>32</v>
      </c>
      <c r="AX238" s="15" t="s">
        <v>83</v>
      </c>
      <c r="AY238" s="271" t="s">
        <v>136</v>
      </c>
    </row>
    <row r="239" s="2" customFormat="1" ht="16.5" customHeight="1">
      <c r="A239" s="38"/>
      <c r="B239" s="39"/>
      <c r="C239" s="226" t="s">
        <v>397</v>
      </c>
      <c r="D239" s="226" t="s">
        <v>138</v>
      </c>
      <c r="E239" s="227" t="s">
        <v>398</v>
      </c>
      <c r="F239" s="228" t="s">
        <v>399</v>
      </c>
      <c r="G239" s="229" t="s">
        <v>141</v>
      </c>
      <c r="H239" s="230">
        <v>1200</v>
      </c>
      <c r="I239" s="231"/>
      <c r="J239" s="232">
        <f>ROUND(I239*H239,2)</f>
        <v>0</v>
      </c>
      <c r="K239" s="228" t="s">
        <v>142</v>
      </c>
      <c r="L239" s="44"/>
      <c r="M239" s="233" t="s">
        <v>1</v>
      </c>
      <c r="N239" s="234" t="s">
        <v>41</v>
      </c>
      <c r="O239" s="91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143</v>
      </c>
      <c r="AT239" s="237" t="s">
        <v>138</v>
      </c>
      <c r="AU239" s="237" t="s">
        <v>85</v>
      </c>
      <c r="AY239" s="17" t="s">
        <v>136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83</v>
      </c>
      <c r="BK239" s="238">
        <f>ROUND(I239*H239,2)</f>
        <v>0</v>
      </c>
      <c r="BL239" s="17" t="s">
        <v>143</v>
      </c>
      <c r="BM239" s="237" t="s">
        <v>400</v>
      </c>
    </row>
    <row r="240" s="13" customFormat="1">
      <c r="A240" s="13"/>
      <c r="B240" s="239"/>
      <c r="C240" s="240"/>
      <c r="D240" s="241" t="s">
        <v>145</v>
      </c>
      <c r="E240" s="242" t="s">
        <v>1</v>
      </c>
      <c r="F240" s="243" t="s">
        <v>391</v>
      </c>
      <c r="G240" s="240"/>
      <c r="H240" s="242" t="s">
        <v>1</v>
      </c>
      <c r="I240" s="244"/>
      <c r="J240" s="240"/>
      <c r="K240" s="240"/>
      <c r="L240" s="245"/>
      <c r="M240" s="246"/>
      <c r="N240" s="247"/>
      <c r="O240" s="247"/>
      <c r="P240" s="247"/>
      <c r="Q240" s="247"/>
      <c r="R240" s="247"/>
      <c r="S240" s="247"/>
      <c r="T240" s="24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9" t="s">
        <v>145</v>
      </c>
      <c r="AU240" s="249" t="s">
        <v>85</v>
      </c>
      <c r="AV240" s="13" t="s">
        <v>83</v>
      </c>
      <c r="AW240" s="13" t="s">
        <v>32</v>
      </c>
      <c r="AX240" s="13" t="s">
        <v>76</v>
      </c>
      <c r="AY240" s="249" t="s">
        <v>136</v>
      </c>
    </row>
    <row r="241" s="14" customFormat="1">
      <c r="A241" s="14"/>
      <c r="B241" s="250"/>
      <c r="C241" s="251"/>
      <c r="D241" s="241" t="s">
        <v>145</v>
      </c>
      <c r="E241" s="252" t="s">
        <v>1</v>
      </c>
      <c r="F241" s="253" t="s">
        <v>147</v>
      </c>
      <c r="G241" s="251"/>
      <c r="H241" s="254">
        <v>1200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145</v>
      </c>
      <c r="AU241" s="260" t="s">
        <v>85</v>
      </c>
      <c r="AV241" s="14" t="s">
        <v>85</v>
      </c>
      <c r="AW241" s="14" t="s">
        <v>32</v>
      </c>
      <c r="AX241" s="14" t="s">
        <v>76</v>
      </c>
      <c r="AY241" s="260" t="s">
        <v>136</v>
      </c>
    </row>
    <row r="242" s="15" customFormat="1">
      <c r="A242" s="15"/>
      <c r="B242" s="261"/>
      <c r="C242" s="262"/>
      <c r="D242" s="241" t="s">
        <v>145</v>
      </c>
      <c r="E242" s="263" t="s">
        <v>1</v>
      </c>
      <c r="F242" s="264" t="s">
        <v>148</v>
      </c>
      <c r="G242" s="262"/>
      <c r="H242" s="265">
        <v>1200</v>
      </c>
      <c r="I242" s="266"/>
      <c r="J242" s="262"/>
      <c r="K242" s="262"/>
      <c r="L242" s="267"/>
      <c r="M242" s="268"/>
      <c r="N242" s="269"/>
      <c r="O242" s="269"/>
      <c r="P242" s="269"/>
      <c r="Q242" s="269"/>
      <c r="R242" s="269"/>
      <c r="S242" s="269"/>
      <c r="T242" s="27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1" t="s">
        <v>145</v>
      </c>
      <c r="AU242" s="271" t="s">
        <v>85</v>
      </c>
      <c r="AV242" s="15" t="s">
        <v>143</v>
      </c>
      <c r="AW242" s="15" t="s">
        <v>32</v>
      </c>
      <c r="AX242" s="15" t="s">
        <v>83</v>
      </c>
      <c r="AY242" s="271" t="s">
        <v>136</v>
      </c>
    </row>
    <row r="243" s="2" customFormat="1" ht="16.5" customHeight="1">
      <c r="A243" s="38"/>
      <c r="B243" s="39"/>
      <c r="C243" s="226" t="s">
        <v>401</v>
      </c>
      <c r="D243" s="226" t="s">
        <v>138</v>
      </c>
      <c r="E243" s="227" t="s">
        <v>402</v>
      </c>
      <c r="F243" s="228" t="s">
        <v>403</v>
      </c>
      <c r="G243" s="229" t="s">
        <v>141</v>
      </c>
      <c r="H243" s="230">
        <v>3613</v>
      </c>
      <c r="I243" s="231"/>
      <c r="J243" s="232">
        <f>ROUND(I243*H243,2)</f>
        <v>0</v>
      </c>
      <c r="K243" s="228" t="s">
        <v>142</v>
      </c>
      <c r="L243" s="44"/>
      <c r="M243" s="233" t="s">
        <v>1</v>
      </c>
      <c r="N243" s="234" t="s">
        <v>41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143</v>
      </c>
      <c r="AT243" s="237" t="s">
        <v>138</v>
      </c>
      <c r="AU243" s="237" t="s">
        <v>85</v>
      </c>
      <c r="AY243" s="17" t="s">
        <v>136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83</v>
      </c>
      <c r="BK243" s="238">
        <f>ROUND(I243*H243,2)</f>
        <v>0</v>
      </c>
      <c r="BL243" s="17" t="s">
        <v>143</v>
      </c>
      <c r="BM243" s="237" t="s">
        <v>404</v>
      </c>
    </row>
    <row r="244" s="13" customFormat="1">
      <c r="A244" s="13"/>
      <c r="B244" s="239"/>
      <c r="C244" s="240"/>
      <c r="D244" s="241" t="s">
        <v>145</v>
      </c>
      <c r="E244" s="242" t="s">
        <v>1</v>
      </c>
      <c r="F244" s="243" t="s">
        <v>405</v>
      </c>
      <c r="G244" s="240"/>
      <c r="H244" s="242" t="s">
        <v>1</v>
      </c>
      <c r="I244" s="244"/>
      <c r="J244" s="240"/>
      <c r="K244" s="240"/>
      <c r="L244" s="245"/>
      <c r="M244" s="246"/>
      <c r="N244" s="247"/>
      <c r="O244" s="247"/>
      <c r="P244" s="247"/>
      <c r="Q244" s="247"/>
      <c r="R244" s="247"/>
      <c r="S244" s="247"/>
      <c r="T244" s="24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9" t="s">
        <v>145</v>
      </c>
      <c r="AU244" s="249" t="s">
        <v>85</v>
      </c>
      <c r="AV244" s="13" t="s">
        <v>83</v>
      </c>
      <c r="AW244" s="13" t="s">
        <v>32</v>
      </c>
      <c r="AX244" s="13" t="s">
        <v>76</v>
      </c>
      <c r="AY244" s="249" t="s">
        <v>136</v>
      </c>
    </row>
    <row r="245" s="14" customFormat="1">
      <c r="A245" s="14"/>
      <c r="B245" s="250"/>
      <c r="C245" s="251"/>
      <c r="D245" s="241" t="s">
        <v>145</v>
      </c>
      <c r="E245" s="252" t="s">
        <v>1</v>
      </c>
      <c r="F245" s="253" t="s">
        <v>406</v>
      </c>
      <c r="G245" s="251"/>
      <c r="H245" s="254">
        <v>3613</v>
      </c>
      <c r="I245" s="255"/>
      <c r="J245" s="251"/>
      <c r="K245" s="251"/>
      <c r="L245" s="256"/>
      <c r="M245" s="257"/>
      <c r="N245" s="258"/>
      <c r="O245" s="258"/>
      <c r="P245" s="258"/>
      <c r="Q245" s="258"/>
      <c r="R245" s="258"/>
      <c r="S245" s="258"/>
      <c r="T245" s="25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0" t="s">
        <v>145</v>
      </c>
      <c r="AU245" s="260" t="s">
        <v>85</v>
      </c>
      <c r="AV245" s="14" t="s">
        <v>85</v>
      </c>
      <c r="AW245" s="14" t="s">
        <v>32</v>
      </c>
      <c r="AX245" s="14" t="s">
        <v>76</v>
      </c>
      <c r="AY245" s="260" t="s">
        <v>136</v>
      </c>
    </row>
    <row r="246" s="15" customFormat="1">
      <c r="A246" s="15"/>
      <c r="B246" s="261"/>
      <c r="C246" s="262"/>
      <c r="D246" s="241" t="s">
        <v>145</v>
      </c>
      <c r="E246" s="263" t="s">
        <v>1</v>
      </c>
      <c r="F246" s="264" t="s">
        <v>148</v>
      </c>
      <c r="G246" s="262"/>
      <c r="H246" s="265">
        <v>3613</v>
      </c>
      <c r="I246" s="266"/>
      <c r="J246" s="262"/>
      <c r="K246" s="262"/>
      <c r="L246" s="267"/>
      <c r="M246" s="268"/>
      <c r="N246" s="269"/>
      <c r="O246" s="269"/>
      <c r="P246" s="269"/>
      <c r="Q246" s="269"/>
      <c r="R246" s="269"/>
      <c r="S246" s="269"/>
      <c r="T246" s="270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1" t="s">
        <v>145</v>
      </c>
      <c r="AU246" s="271" t="s">
        <v>85</v>
      </c>
      <c r="AV246" s="15" t="s">
        <v>143</v>
      </c>
      <c r="AW246" s="15" t="s">
        <v>32</v>
      </c>
      <c r="AX246" s="15" t="s">
        <v>83</v>
      </c>
      <c r="AY246" s="271" t="s">
        <v>136</v>
      </c>
    </row>
    <row r="247" s="2" customFormat="1" ht="16.5" customHeight="1">
      <c r="A247" s="38"/>
      <c r="B247" s="39"/>
      <c r="C247" s="226" t="s">
        <v>407</v>
      </c>
      <c r="D247" s="226" t="s">
        <v>138</v>
      </c>
      <c r="E247" s="227" t="s">
        <v>402</v>
      </c>
      <c r="F247" s="228" t="s">
        <v>403</v>
      </c>
      <c r="G247" s="229" t="s">
        <v>141</v>
      </c>
      <c r="H247" s="230">
        <v>7112</v>
      </c>
      <c r="I247" s="231"/>
      <c r="J247" s="232">
        <f>ROUND(I247*H247,2)</f>
        <v>0</v>
      </c>
      <c r="K247" s="228" t="s">
        <v>142</v>
      </c>
      <c r="L247" s="44"/>
      <c r="M247" s="233" t="s">
        <v>1</v>
      </c>
      <c r="N247" s="234" t="s">
        <v>41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143</v>
      </c>
      <c r="AT247" s="237" t="s">
        <v>138</v>
      </c>
      <c r="AU247" s="237" t="s">
        <v>85</v>
      </c>
      <c r="AY247" s="17" t="s">
        <v>136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83</v>
      </c>
      <c r="BK247" s="238">
        <f>ROUND(I247*H247,2)</f>
        <v>0</v>
      </c>
      <c r="BL247" s="17" t="s">
        <v>143</v>
      </c>
      <c r="BM247" s="237" t="s">
        <v>408</v>
      </c>
    </row>
    <row r="248" s="13" customFormat="1">
      <c r="A248" s="13"/>
      <c r="B248" s="239"/>
      <c r="C248" s="240"/>
      <c r="D248" s="241" t="s">
        <v>145</v>
      </c>
      <c r="E248" s="242" t="s">
        <v>1</v>
      </c>
      <c r="F248" s="243" t="s">
        <v>409</v>
      </c>
      <c r="G248" s="240"/>
      <c r="H248" s="242" t="s">
        <v>1</v>
      </c>
      <c r="I248" s="244"/>
      <c r="J248" s="240"/>
      <c r="K248" s="240"/>
      <c r="L248" s="245"/>
      <c r="M248" s="246"/>
      <c r="N248" s="247"/>
      <c r="O248" s="247"/>
      <c r="P248" s="247"/>
      <c r="Q248" s="247"/>
      <c r="R248" s="247"/>
      <c r="S248" s="247"/>
      <c r="T248" s="24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9" t="s">
        <v>145</v>
      </c>
      <c r="AU248" s="249" t="s">
        <v>85</v>
      </c>
      <c r="AV248" s="13" t="s">
        <v>83</v>
      </c>
      <c r="AW248" s="13" t="s">
        <v>32</v>
      </c>
      <c r="AX248" s="13" t="s">
        <v>76</v>
      </c>
      <c r="AY248" s="249" t="s">
        <v>136</v>
      </c>
    </row>
    <row r="249" s="14" customFormat="1">
      <c r="A249" s="14"/>
      <c r="B249" s="250"/>
      <c r="C249" s="251"/>
      <c r="D249" s="241" t="s">
        <v>145</v>
      </c>
      <c r="E249" s="252" t="s">
        <v>1</v>
      </c>
      <c r="F249" s="253" t="s">
        <v>410</v>
      </c>
      <c r="G249" s="251"/>
      <c r="H249" s="254">
        <v>7112</v>
      </c>
      <c r="I249" s="255"/>
      <c r="J249" s="251"/>
      <c r="K249" s="251"/>
      <c r="L249" s="256"/>
      <c r="M249" s="257"/>
      <c r="N249" s="258"/>
      <c r="O249" s="258"/>
      <c r="P249" s="258"/>
      <c r="Q249" s="258"/>
      <c r="R249" s="258"/>
      <c r="S249" s="258"/>
      <c r="T249" s="25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0" t="s">
        <v>145</v>
      </c>
      <c r="AU249" s="260" t="s">
        <v>85</v>
      </c>
      <c r="AV249" s="14" t="s">
        <v>85</v>
      </c>
      <c r="AW249" s="14" t="s">
        <v>32</v>
      </c>
      <c r="AX249" s="14" t="s">
        <v>76</v>
      </c>
      <c r="AY249" s="260" t="s">
        <v>136</v>
      </c>
    </row>
    <row r="250" s="15" customFormat="1">
      <c r="A250" s="15"/>
      <c r="B250" s="261"/>
      <c r="C250" s="262"/>
      <c r="D250" s="241" t="s">
        <v>145</v>
      </c>
      <c r="E250" s="263" t="s">
        <v>1</v>
      </c>
      <c r="F250" s="264" t="s">
        <v>148</v>
      </c>
      <c r="G250" s="262"/>
      <c r="H250" s="265">
        <v>7112</v>
      </c>
      <c r="I250" s="266"/>
      <c r="J250" s="262"/>
      <c r="K250" s="262"/>
      <c r="L250" s="267"/>
      <c r="M250" s="268"/>
      <c r="N250" s="269"/>
      <c r="O250" s="269"/>
      <c r="P250" s="269"/>
      <c r="Q250" s="269"/>
      <c r="R250" s="269"/>
      <c r="S250" s="269"/>
      <c r="T250" s="270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1" t="s">
        <v>145</v>
      </c>
      <c r="AU250" s="271" t="s">
        <v>85</v>
      </c>
      <c r="AV250" s="15" t="s">
        <v>143</v>
      </c>
      <c r="AW250" s="15" t="s">
        <v>32</v>
      </c>
      <c r="AX250" s="15" t="s">
        <v>83</v>
      </c>
      <c r="AY250" s="271" t="s">
        <v>136</v>
      </c>
    </row>
    <row r="251" s="2" customFormat="1" ht="16.5" customHeight="1">
      <c r="A251" s="38"/>
      <c r="B251" s="39"/>
      <c r="C251" s="226" t="s">
        <v>411</v>
      </c>
      <c r="D251" s="226" t="s">
        <v>138</v>
      </c>
      <c r="E251" s="227" t="s">
        <v>402</v>
      </c>
      <c r="F251" s="228" t="s">
        <v>403</v>
      </c>
      <c r="G251" s="229" t="s">
        <v>141</v>
      </c>
      <c r="H251" s="230">
        <v>100</v>
      </c>
      <c r="I251" s="231"/>
      <c r="J251" s="232">
        <f>ROUND(I251*H251,2)</f>
        <v>0</v>
      </c>
      <c r="K251" s="228" t="s">
        <v>142</v>
      </c>
      <c r="L251" s="44"/>
      <c r="M251" s="233" t="s">
        <v>1</v>
      </c>
      <c r="N251" s="234" t="s">
        <v>41</v>
      </c>
      <c r="O251" s="91"/>
      <c r="P251" s="235">
        <f>O251*H251</f>
        <v>0</v>
      </c>
      <c r="Q251" s="235">
        <v>0</v>
      </c>
      <c r="R251" s="235">
        <f>Q251*H251</f>
        <v>0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143</v>
      </c>
      <c r="AT251" s="237" t="s">
        <v>138</v>
      </c>
      <c r="AU251" s="237" t="s">
        <v>85</v>
      </c>
      <c r="AY251" s="17" t="s">
        <v>136</v>
      </c>
      <c r="BE251" s="238">
        <f>IF(N251="základní",J251,0)</f>
        <v>0</v>
      </c>
      <c r="BF251" s="238">
        <f>IF(N251="snížená",J251,0)</f>
        <v>0</v>
      </c>
      <c r="BG251" s="238">
        <f>IF(N251="zákl. přenesená",J251,0)</f>
        <v>0</v>
      </c>
      <c r="BH251" s="238">
        <f>IF(N251="sníž. přenesená",J251,0)</f>
        <v>0</v>
      </c>
      <c r="BI251" s="238">
        <f>IF(N251="nulová",J251,0)</f>
        <v>0</v>
      </c>
      <c r="BJ251" s="17" t="s">
        <v>83</v>
      </c>
      <c r="BK251" s="238">
        <f>ROUND(I251*H251,2)</f>
        <v>0</v>
      </c>
      <c r="BL251" s="17" t="s">
        <v>143</v>
      </c>
      <c r="BM251" s="237" t="s">
        <v>412</v>
      </c>
    </row>
    <row r="252" s="13" customFormat="1">
      <c r="A252" s="13"/>
      <c r="B252" s="239"/>
      <c r="C252" s="240"/>
      <c r="D252" s="241" t="s">
        <v>145</v>
      </c>
      <c r="E252" s="242" t="s">
        <v>1</v>
      </c>
      <c r="F252" s="243" t="s">
        <v>413</v>
      </c>
      <c r="G252" s="240"/>
      <c r="H252" s="242" t="s">
        <v>1</v>
      </c>
      <c r="I252" s="244"/>
      <c r="J252" s="240"/>
      <c r="K252" s="240"/>
      <c r="L252" s="245"/>
      <c r="M252" s="246"/>
      <c r="N252" s="247"/>
      <c r="O252" s="247"/>
      <c r="P252" s="247"/>
      <c r="Q252" s="247"/>
      <c r="R252" s="247"/>
      <c r="S252" s="247"/>
      <c r="T252" s="24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9" t="s">
        <v>145</v>
      </c>
      <c r="AU252" s="249" t="s">
        <v>85</v>
      </c>
      <c r="AV252" s="13" t="s">
        <v>83</v>
      </c>
      <c r="AW252" s="13" t="s">
        <v>32</v>
      </c>
      <c r="AX252" s="13" t="s">
        <v>76</v>
      </c>
      <c r="AY252" s="249" t="s">
        <v>136</v>
      </c>
    </row>
    <row r="253" s="14" customFormat="1">
      <c r="A253" s="14"/>
      <c r="B253" s="250"/>
      <c r="C253" s="251"/>
      <c r="D253" s="241" t="s">
        <v>145</v>
      </c>
      <c r="E253" s="252" t="s">
        <v>1</v>
      </c>
      <c r="F253" s="253" t="s">
        <v>278</v>
      </c>
      <c r="G253" s="251"/>
      <c r="H253" s="254">
        <v>100</v>
      </c>
      <c r="I253" s="255"/>
      <c r="J253" s="251"/>
      <c r="K253" s="251"/>
      <c r="L253" s="256"/>
      <c r="M253" s="257"/>
      <c r="N253" s="258"/>
      <c r="O253" s="258"/>
      <c r="P253" s="258"/>
      <c r="Q253" s="258"/>
      <c r="R253" s="258"/>
      <c r="S253" s="258"/>
      <c r="T253" s="25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0" t="s">
        <v>145</v>
      </c>
      <c r="AU253" s="260" t="s">
        <v>85</v>
      </c>
      <c r="AV253" s="14" t="s">
        <v>85</v>
      </c>
      <c r="AW253" s="14" t="s">
        <v>32</v>
      </c>
      <c r="AX253" s="14" t="s">
        <v>76</v>
      </c>
      <c r="AY253" s="260" t="s">
        <v>136</v>
      </c>
    </row>
    <row r="254" s="15" customFormat="1">
      <c r="A254" s="15"/>
      <c r="B254" s="261"/>
      <c r="C254" s="262"/>
      <c r="D254" s="241" t="s">
        <v>145</v>
      </c>
      <c r="E254" s="263" t="s">
        <v>1</v>
      </c>
      <c r="F254" s="264" t="s">
        <v>148</v>
      </c>
      <c r="G254" s="262"/>
      <c r="H254" s="265">
        <v>100</v>
      </c>
      <c r="I254" s="266"/>
      <c r="J254" s="262"/>
      <c r="K254" s="262"/>
      <c r="L254" s="267"/>
      <c r="M254" s="268"/>
      <c r="N254" s="269"/>
      <c r="O254" s="269"/>
      <c r="P254" s="269"/>
      <c r="Q254" s="269"/>
      <c r="R254" s="269"/>
      <c r="S254" s="269"/>
      <c r="T254" s="270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1" t="s">
        <v>145</v>
      </c>
      <c r="AU254" s="271" t="s">
        <v>85</v>
      </c>
      <c r="AV254" s="15" t="s">
        <v>143</v>
      </c>
      <c r="AW254" s="15" t="s">
        <v>32</v>
      </c>
      <c r="AX254" s="15" t="s">
        <v>83</v>
      </c>
      <c r="AY254" s="271" t="s">
        <v>136</v>
      </c>
    </row>
    <row r="255" s="2" customFormat="1" ht="16.5" customHeight="1">
      <c r="A255" s="38"/>
      <c r="B255" s="39"/>
      <c r="C255" s="226" t="s">
        <v>185</v>
      </c>
      <c r="D255" s="226" t="s">
        <v>138</v>
      </c>
      <c r="E255" s="227" t="s">
        <v>414</v>
      </c>
      <c r="F255" s="228" t="s">
        <v>415</v>
      </c>
      <c r="G255" s="229" t="s">
        <v>141</v>
      </c>
      <c r="H255" s="230">
        <v>3613</v>
      </c>
      <c r="I255" s="231"/>
      <c r="J255" s="232">
        <f>ROUND(I255*H255,2)</f>
        <v>0</v>
      </c>
      <c r="K255" s="228" t="s">
        <v>142</v>
      </c>
      <c r="L255" s="44"/>
      <c r="M255" s="233" t="s">
        <v>1</v>
      </c>
      <c r="N255" s="234" t="s">
        <v>41</v>
      </c>
      <c r="O255" s="91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143</v>
      </c>
      <c r="AT255" s="237" t="s">
        <v>138</v>
      </c>
      <c r="AU255" s="237" t="s">
        <v>85</v>
      </c>
      <c r="AY255" s="17" t="s">
        <v>136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83</v>
      </c>
      <c r="BK255" s="238">
        <f>ROUND(I255*H255,2)</f>
        <v>0</v>
      </c>
      <c r="BL255" s="17" t="s">
        <v>143</v>
      </c>
      <c r="BM255" s="237" t="s">
        <v>416</v>
      </c>
    </row>
    <row r="256" s="13" customFormat="1">
      <c r="A256" s="13"/>
      <c r="B256" s="239"/>
      <c r="C256" s="240"/>
      <c r="D256" s="241" t="s">
        <v>145</v>
      </c>
      <c r="E256" s="242" t="s">
        <v>1</v>
      </c>
      <c r="F256" s="243" t="s">
        <v>391</v>
      </c>
      <c r="G256" s="240"/>
      <c r="H256" s="242" t="s">
        <v>1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9" t="s">
        <v>145</v>
      </c>
      <c r="AU256" s="249" t="s">
        <v>85</v>
      </c>
      <c r="AV256" s="13" t="s">
        <v>83</v>
      </c>
      <c r="AW256" s="13" t="s">
        <v>32</v>
      </c>
      <c r="AX256" s="13" t="s">
        <v>76</v>
      </c>
      <c r="AY256" s="249" t="s">
        <v>136</v>
      </c>
    </row>
    <row r="257" s="14" customFormat="1">
      <c r="A257" s="14"/>
      <c r="B257" s="250"/>
      <c r="C257" s="251"/>
      <c r="D257" s="241" t="s">
        <v>145</v>
      </c>
      <c r="E257" s="252" t="s">
        <v>1</v>
      </c>
      <c r="F257" s="253" t="s">
        <v>406</v>
      </c>
      <c r="G257" s="251"/>
      <c r="H257" s="254">
        <v>3613</v>
      </c>
      <c r="I257" s="255"/>
      <c r="J257" s="251"/>
      <c r="K257" s="251"/>
      <c r="L257" s="256"/>
      <c r="M257" s="257"/>
      <c r="N257" s="258"/>
      <c r="O257" s="258"/>
      <c r="P257" s="258"/>
      <c r="Q257" s="258"/>
      <c r="R257" s="258"/>
      <c r="S257" s="258"/>
      <c r="T257" s="25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0" t="s">
        <v>145</v>
      </c>
      <c r="AU257" s="260" t="s">
        <v>85</v>
      </c>
      <c r="AV257" s="14" t="s">
        <v>85</v>
      </c>
      <c r="AW257" s="14" t="s">
        <v>32</v>
      </c>
      <c r="AX257" s="14" t="s">
        <v>76</v>
      </c>
      <c r="AY257" s="260" t="s">
        <v>136</v>
      </c>
    </row>
    <row r="258" s="15" customFormat="1">
      <c r="A258" s="15"/>
      <c r="B258" s="261"/>
      <c r="C258" s="262"/>
      <c r="D258" s="241" t="s">
        <v>145</v>
      </c>
      <c r="E258" s="263" t="s">
        <v>1</v>
      </c>
      <c r="F258" s="264" t="s">
        <v>148</v>
      </c>
      <c r="G258" s="262"/>
      <c r="H258" s="265">
        <v>3613</v>
      </c>
      <c r="I258" s="266"/>
      <c r="J258" s="262"/>
      <c r="K258" s="262"/>
      <c r="L258" s="267"/>
      <c r="M258" s="268"/>
      <c r="N258" s="269"/>
      <c r="O258" s="269"/>
      <c r="P258" s="269"/>
      <c r="Q258" s="269"/>
      <c r="R258" s="269"/>
      <c r="S258" s="269"/>
      <c r="T258" s="270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1" t="s">
        <v>145</v>
      </c>
      <c r="AU258" s="271" t="s">
        <v>85</v>
      </c>
      <c r="AV258" s="15" t="s">
        <v>143</v>
      </c>
      <c r="AW258" s="15" t="s">
        <v>32</v>
      </c>
      <c r="AX258" s="15" t="s">
        <v>83</v>
      </c>
      <c r="AY258" s="271" t="s">
        <v>136</v>
      </c>
    </row>
    <row r="259" s="2" customFormat="1" ht="16.5" customHeight="1">
      <c r="A259" s="38"/>
      <c r="B259" s="39"/>
      <c r="C259" s="226" t="s">
        <v>417</v>
      </c>
      <c r="D259" s="226" t="s">
        <v>138</v>
      </c>
      <c r="E259" s="227" t="s">
        <v>418</v>
      </c>
      <c r="F259" s="228" t="s">
        <v>419</v>
      </c>
      <c r="G259" s="229" t="s">
        <v>141</v>
      </c>
      <c r="H259" s="230">
        <v>3556</v>
      </c>
      <c r="I259" s="231"/>
      <c r="J259" s="232">
        <f>ROUND(I259*H259,2)</f>
        <v>0</v>
      </c>
      <c r="K259" s="228" t="s">
        <v>1</v>
      </c>
      <c r="L259" s="44"/>
      <c r="M259" s="233" t="s">
        <v>1</v>
      </c>
      <c r="N259" s="234" t="s">
        <v>41</v>
      </c>
      <c r="O259" s="91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143</v>
      </c>
      <c r="AT259" s="237" t="s">
        <v>138</v>
      </c>
      <c r="AU259" s="237" t="s">
        <v>85</v>
      </c>
      <c r="AY259" s="17" t="s">
        <v>136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83</v>
      </c>
      <c r="BK259" s="238">
        <f>ROUND(I259*H259,2)</f>
        <v>0</v>
      </c>
      <c r="BL259" s="17" t="s">
        <v>143</v>
      </c>
      <c r="BM259" s="237" t="s">
        <v>420</v>
      </c>
    </row>
    <row r="260" s="13" customFormat="1">
      <c r="A260" s="13"/>
      <c r="B260" s="239"/>
      <c r="C260" s="240"/>
      <c r="D260" s="241" t="s">
        <v>145</v>
      </c>
      <c r="E260" s="242" t="s">
        <v>1</v>
      </c>
      <c r="F260" s="243" t="s">
        <v>421</v>
      </c>
      <c r="G260" s="240"/>
      <c r="H260" s="242" t="s">
        <v>1</v>
      </c>
      <c r="I260" s="244"/>
      <c r="J260" s="240"/>
      <c r="K260" s="240"/>
      <c r="L260" s="245"/>
      <c r="M260" s="246"/>
      <c r="N260" s="247"/>
      <c r="O260" s="247"/>
      <c r="P260" s="247"/>
      <c r="Q260" s="247"/>
      <c r="R260" s="247"/>
      <c r="S260" s="247"/>
      <c r="T260" s="24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9" t="s">
        <v>145</v>
      </c>
      <c r="AU260" s="249" t="s">
        <v>85</v>
      </c>
      <c r="AV260" s="13" t="s">
        <v>83</v>
      </c>
      <c r="AW260" s="13" t="s">
        <v>32</v>
      </c>
      <c r="AX260" s="13" t="s">
        <v>76</v>
      </c>
      <c r="AY260" s="249" t="s">
        <v>136</v>
      </c>
    </row>
    <row r="261" s="14" customFormat="1">
      <c r="A261" s="14"/>
      <c r="B261" s="250"/>
      <c r="C261" s="251"/>
      <c r="D261" s="241" t="s">
        <v>145</v>
      </c>
      <c r="E261" s="252" t="s">
        <v>1</v>
      </c>
      <c r="F261" s="253" t="s">
        <v>422</v>
      </c>
      <c r="G261" s="251"/>
      <c r="H261" s="254">
        <v>3556</v>
      </c>
      <c r="I261" s="255"/>
      <c r="J261" s="251"/>
      <c r="K261" s="251"/>
      <c r="L261" s="256"/>
      <c r="M261" s="257"/>
      <c r="N261" s="258"/>
      <c r="O261" s="258"/>
      <c r="P261" s="258"/>
      <c r="Q261" s="258"/>
      <c r="R261" s="258"/>
      <c r="S261" s="258"/>
      <c r="T261" s="25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0" t="s">
        <v>145</v>
      </c>
      <c r="AU261" s="260" t="s">
        <v>85</v>
      </c>
      <c r="AV261" s="14" t="s">
        <v>85</v>
      </c>
      <c r="AW261" s="14" t="s">
        <v>32</v>
      </c>
      <c r="AX261" s="14" t="s">
        <v>76</v>
      </c>
      <c r="AY261" s="260" t="s">
        <v>136</v>
      </c>
    </row>
    <row r="262" s="15" customFormat="1">
      <c r="A262" s="15"/>
      <c r="B262" s="261"/>
      <c r="C262" s="262"/>
      <c r="D262" s="241" t="s">
        <v>145</v>
      </c>
      <c r="E262" s="263" t="s">
        <v>1</v>
      </c>
      <c r="F262" s="264" t="s">
        <v>148</v>
      </c>
      <c r="G262" s="262"/>
      <c r="H262" s="265">
        <v>3556</v>
      </c>
      <c r="I262" s="266"/>
      <c r="J262" s="262"/>
      <c r="K262" s="262"/>
      <c r="L262" s="267"/>
      <c r="M262" s="268"/>
      <c r="N262" s="269"/>
      <c r="O262" s="269"/>
      <c r="P262" s="269"/>
      <c r="Q262" s="269"/>
      <c r="R262" s="269"/>
      <c r="S262" s="269"/>
      <c r="T262" s="270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1" t="s">
        <v>145</v>
      </c>
      <c r="AU262" s="271" t="s">
        <v>85</v>
      </c>
      <c r="AV262" s="15" t="s">
        <v>143</v>
      </c>
      <c r="AW262" s="15" t="s">
        <v>32</v>
      </c>
      <c r="AX262" s="15" t="s">
        <v>83</v>
      </c>
      <c r="AY262" s="271" t="s">
        <v>136</v>
      </c>
    </row>
    <row r="263" s="2" customFormat="1" ht="16.5" customHeight="1">
      <c r="A263" s="38"/>
      <c r="B263" s="39"/>
      <c r="C263" s="226" t="s">
        <v>423</v>
      </c>
      <c r="D263" s="226" t="s">
        <v>138</v>
      </c>
      <c r="E263" s="227" t="s">
        <v>424</v>
      </c>
      <c r="F263" s="228" t="s">
        <v>425</v>
      </c>
      <c r="G263" s="229" t="s">
        <v>141</v>
      </c>
      <c r="H263" s="230">
        <v>100</v>
      </c>
      <c r="I263" s="231"/>
      <c r="J263" s="232">
        <f>ROUND(I263*H263,2)</f>
        <v>0</v>
      </c>
      <c r="K263" s="228" t="s">
        <v>142</v>
      </c>
      <c r="L263" s="44"/>
      <c r="M263" s="233" t="s">
        <v>1</v>
      </c>
      <c r="N263" s="234" t="s">
        <v>41</v>
      </c>
      <c r="O263" s="91"/>
      <c r="P263" s="235">
        <f>O263*H263</f>
        <v>0</v>
      </c>
      <c r="Q263" s="235">
        <v>0</v>
      </c>
      <c r="R263" s="235">
        <f>Q263*H263</f>
        <v>0</v>
      </c>
      <c r="S263" s="235">
        <v>0</v>
      </c>
      <c r="T263" s="23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7" t="s">
        <v>143</v>
      </c>
      <c r="AT263" s="237" t="s">
        <v>138</v>
      </c>
      <c r="AU263" s="237" t="s">
        <v>85</v>
      </c>
      <c r="AY263" s="17" t="s">
        <v>136</v>
      </c>
      <c r="BE263" s="238">
        <f>IF(N263="základní",J263,0)</f>
        <v>0</v>
      </c>
      <c r="BF263" s="238">
        <f>IF(N263="snížená",J263,0)</f>
        <v>0</v>
      </c>
      <c r="BG263" s="238">
        <f>IF(N263="zákl. přenesená",J263,0)</f>
        <v>0</v>
      </c>
      <c r="BH263" s="238">
        <f>IF(N263="sníž. přenesená",J263,0)</f>
        <v>0</v>
      </c>
      <c r="BI263" s="238">
        <f>IF(N263="nulová",J263,0)</f>
        <v>0</v>
      </c>
      <c r="BJ263" s="17" t="s">
        <v>83</v>
      </c>
      <c r="BK263" s="238">
        <f>ROUND(I263*H263,2)</f>
        <v>0</v>
      </c>
      <c r="BL263" s="17" t="s">
        <v>143</v>
      </c>
      <c r="BM263" s="237" t="s">
        <v>426</v>
      </c>
    </row>
    <row r="264" s="13" customFormat="1">
      <c r="A264" s="13"/>
      <c r="B264" s="239"/>
      <c r="C264" s="240"/>
      <c r="D264" s="241" t="s">
        <v>145</v>
      </c>
      <c r="E264" s="242" t="s">
        <v>1</v>
      </c>
      <c r="F264" s="243" t="s">
        <v>427</v>
      </c>
      <c r="G264" s="240"/>
      <c r="H264" s="242" t="s">
        <v>1</v>
      </c>
      <c r="I264" s="244"/>
      <c r="J264" s="240"/>
      <c r="K264" s="240"/>
      <c r="L264" s="245"/>
      <c r="M264" s="246"/>
      <c r="N264" s="247"/>
      <c r="O264" s="247"/>
      <c r="P264" s="247"/>
      <c r="Q264" s="247"/>
      <c r="R264" s="247"/>
      <c r="S264" s="247"/>
      <c r="T264" s="24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9" t="s">
        <v>145</v>
      </c>
      <c r="AU264" s="249" t="s">
        <v>85</v>
      </c>
      <c r="AV264" s="13" t="s">
        <v>83</v>
      </c>
      <c r="AW264" s="13" t="s">
        <v>32</v>
      </c>
      <c r="AX264" s="13" t="s">
        <v>76</v>
      </c>
      <c r="AY264" s="249" t="s">
        <v>136</v>
      </c>
    </row>
    <row r="265" s="14" customFormat="1">
      <c r="A265" s="14"/>
      <c r="B265" s="250"/>
      <c r="C265" s="251"/>
      <c r="D265" s="241" t="s">
        <v>145</v>
      </c>
      <c r="E265" s="252" t="s">
        <v>1</v>
      </c>
      <c r="F265" s="253" t="s">
        <v>278</v>
      </c>
      <c r="G265" s="251"/>
      <c r="H265" s="254">
        <v>100</v>
      </c>
      <c r="I265" s="255"/>
      <c r="J265" s="251"/>
      <c r="K265" s="251"/>
      <c r="L265" s="256"/>
      <c r="M265" s="257"/>
      <c r="N265" s="258"/>
      <c r="O265" s="258"/>
      <c r="P265" s="258"/>
      <c r="Q265" s="258"/>
      <c r="R265" s="258"/>
      <c r="S265" s="258"/>
      <c r="T265" s="25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0" t="s">
        <v>145</v>
      </c>
      <c r="AU265" s="260" t="s">
        <v>85</v>
      </c>
      <c r="AV265" s="14" t="s">
        <v>85</v>
      </c>
      <c r="AW265" s="14" t="s">
        <v>32</v>
      </c>
      <c r="AX265" s="14" t="s">
        <v>76</v>
      </c>
      <c r="AY265" s="260" t="s">
        <v>136</v>
      </c>
    </row>
    <row r="266" s="15" customFormat="1">
      <c r="A266" s="15"/>
      <c r="B266" s="261"/>
      <c r="C266" s="262"/>
      <c r="D266" s="241" t="s">
        <v>145</v>
      </c>
      <c r="E266" s="263" t="s">
        <v>1</v>
      </c>
      <c r="F266" s="264" t="s">
        <v>148</v>
      </c>
      <c r="G266" s="262"/>
      <c r="H266" s="265">
        <v>100</v>
      </c>
      <c r="I266" s="266"/>
      <c r="J266" s="262"/>
      <c r="K266" s="262"/>
      <c r="L266" s="267"/>
      <c r="M266" s="268"/>
      <c r="N266" s="269"/>
      <c r="O266" s="269"/>
      <c r="P266" s="269"/>
      <c r="Q266" s="269"/>
      <c r="R266" s="269"/>
      <c r="S266" s="269"/>
      <c r="T266" s="270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1" t="s">
        <v>145</v>
      </c>
      <c r="AU266" s="271" t="s">
        <v>85</v>
      </c>
      <c r="AV266" s="15" t="s">
        <v>143</v>
      </c>
      <c r="AW266" s="15" t="s">
        <v>32</v>
      </c>
      <c r="AX266" s="15" t="s">
        <v>83</v>
      </c>
      <c r="AY266" s="271" t="s">
        <v>136</v>
      </c>
    </row>
    <row r="267" s="2" customFormat="1" ht="16.5" customHeight="1">
      <c r="A267" s="38"/>
      <c r="B267" s="39"/>
      <c r="C267" s="226" t="s">
        <v>428</v>
      </c>
      <c r="D267" s="226" t="s">
        <v>138</v>
      </c>
      <c r="E267" s="227" t="s">
        <v>429</v>
      </c>
      <c r="F267" s="228" t="s">
        <v>430</v>
      </c>
      <c r="G267" s="229" t="s">
        <v>141</v>
      </c>
      <c r="H267" s="230">
        <v>3566</v>
      </c>
      <c r="I267" s="231"/>
      <c r="J267" s="232">
        <f>ROUND(I267*H267,2)</f>
        <v>0</v>
      </c>
      <c r="K267" s="228" t="s">
        <v>142</v>
      </c>
      <c r="L267" s="44"/>
      <c r="M267" s="233" t="s">
        <v>1</v>
      </c>
      <c r="N267" s="234" t="s">
        <v>41</v>
      </c>
      <c r="O267" s="91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143</v>
      </c>
      <c r="AT267" s="237" t="s">
        <v>138</v>
      </c>
      <c r="AU267" s="237" t="s">
        <v>85</v>
      </c>
      <c r="AY267" s="17" t="s">
        <v>136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83</v>
      </c>
      <c r="BK267" s="238">
        <f>ROUND(I267*H267,2)</f>
        <v>0</v>
      </c>
      <c r="BL267" s="17" t="s">
        <v>143</v>
      </c>
      <c r="BM267" s="237" t="s">
        <v>431</v>
      </c>
    </row>
    <row r="268" s="13" customFormat="1">
      <c r="A268" s="13"/>
      <c r="B268" s="239"/>
      <c r="C268" s="240"/>
      <c r="D268" s="241" t="s">
        <v>145</v>
      </c>
      <c r="E268" s="242" t="s">
        <v>1</v>
      </c>
      <c r="F268" s="243" t="s">
        <v>432</v>
      </c>
      <c r="G268" s="240"/>
      <c r="H268" s="242" t="s">
        <v>1</v>
      </c>
      <c r="I268" s="244"/>
      <c r="J268" s="240"/>
      <c r="K268" s="240"/>
      <c r="L268" s="245"/>
      <c r="M268" s="246"/>
      <c r="N268" s="247"/>
      <c r="O268" s="247"/>
      <c r="P268" s="247"/>
      <c r="Q268" s="247"/>
      <c r="R268" s="247"/>
      <c r="S268" s="247"/>
      <c r="T268" s="24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9" t="s">
        <v>145</v>
      </c>
      <c r="AU268" s="249" t="s">
        <v>85</v>
      </c>
      <c r="AV268" s="13" t="s">
        <v>83</v>
      </c>
      <c r="AW268" s="13" t="s">
        <v>32</v>
      </c>
      <c r="AX268" s="13" t="s">
        <v>76</v>
      </c>
      <c r="AY268" s="249" t="s">
        <v>136</v>
      </c>
    </row>
    <row r="269" s="14" customFormat="1">
      <c r="A269" s="14"/>
      <c r="B269" s="250"/>
      <c r="C269" s="251"/>
      <c r="D269" s="241" t="s">
        <v>145</v>
      </c>
      <c r="E269" s="252" t="s">
        <v>1</v>
      </c>
      <c r="F269" s="253" t="s">
        <v>433</v>
      </c>
      <c r="G269" s="251"/>
      <c r="H269" s="254">
        <v>3566</v>
      </c>
      <c r="I269" s="255"/>
      <c r="J269" s="251"/>
      <c r="K269" s="251"/>
      <c r="L269" s="256"/>
      <c r="M269" s="257"/>
      <c r="N269" s="258"/>
      <c r="O269" s="258"/>
      <c r="P269" s="258"/>
      <c r="Q269" s="258"/>
      <c r="R269" s="258"/>
      <c r="S269" s="258"/>
      <c r="T269" s="25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0" t="s">
        <v>145</v>
      </c>
      <c r="AU269" s="260" t="s">
        <v>85</v>
      </c>
      <c r="AV269" s="14" t="s">
        <v>85</v>
      </c>
      <c r="AW269" s="14" t="s">
        <v>32</v>
      </c>
      <c r="AX269" s="14" t="s">
        <v>76</v>
      </c>
      <c r="AY269" s="260" t="s">
        <v>136</v>
      </c>
    </row>
    <row r="270" s="15" customFormat="1">
      <c r="A270" s="15"/>
      <c r="B270" s="261"/>
      <c r="C270" s="262"/>
      <c r="D270" s="241" t="s">
        <v>145</v>
      </c>
      <c r="E270" s="263" t="s">
        <v>1</v>
      </c>
      <c r="F270" s="264" t="s">
        <v>148</v>
      </c>
      <c r="G270" s="262"/>
      <c r="H270" s="265">
        <v>3566</v>
      </c>
      <c r="I270" s="266"/>
      <c r="J270" s="262"/>
      <c r="K270" s="262"/>
      <c r="L270" s="267"/>
      <c r="M270" s="268"/>
      <c r="N270" s="269"/>
      <c r="O270" s="269"/>
      <c r="P270" s="269"/>
      <c r="Q270" s="269"/>
      <c r="R270" s="269"/>
      <c r="S270" s="269"/>
      <c r="T270" s="270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1" t="s">
        <v>145</v>
      </c>
      <c r="AU270" s="271" t="s">
        <v>85</v>
      </c>
      <c r="AV270" s="15" t="s">
        <v>143</v>
      </c>
      <c r="AW270" s="15" t="s">
        <v>32</v>
      </c>
      <c r="AX270" s="15" t="s">
        <v>83</v>
      </c>
      <c r="AY270" s="271" t="s">
        <v>136</v>
      </c>
    </row>
    <row r="271" s="12" customFormat="1" ht="22.8" customHeight="1">
      <c r="A271" s="12"/>
      <c r="B271" s="210"/>
      <c r="C271" s="211"/>
      <c r="D271" s="212" t="s">
        <v>75</v>
      </c>
      <c r="E271" s="224" t="s">
        <v>169</v>
      </c>
      <c r="F271" s="224" t="s">
        <v>434</v>
      </c>
      <c r="G271" s="211"/>
      <c r="H271" s="211"/>
      <c r="I271" s="214"/>
      <c r="J271" s="225">
        <f>BK271</f>
        <v>0</v>
      </c>
      <c r="K271" s="211"/>
      <c r="L271" s="216"/>
      <c r="M271" s="217"/>
      <c r="N271" s="218"/>
      <c r="O271" s="218"/>
      <c r="P271" s="219">
        <f>SUM(P272:P275)</f>
        <v>0</v>
      </c>
      <c r="Q271" s="218"/>
      <c r="R271" s="219">
        <f>SUM(R272:R275)</f>
        <v>0.82295999999999991</v>
      </c>
      <c r="S271" s="218"/>
      <c r="T271" s="220">
        <f>SUM(T272:T275)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21" t="s">
        <v>83</v>
      </c>
      <c r="AT271" s="222" t="s">
        <v>75</v>
      </c>
      <c r="AU271" s="222" t="s">
        <v>83</v>
      </c>
      <c r="AY271" s="221" t="s">
        <v>136</v>
      </c>
      <c r="BK271" s="223">
        <f>SUM(BK272:BK275)</f>
        <v>0</v>
      </c>
    </row>
    <row r="272" s="2" customFormat="1" ht="16.5" customHeight="1">
      <c r="A272" s="38"/>
      <c r="B272" s="39"/>
      <c r="C272" s="226" t="s">
        <v>435</v>
      </c>
      <c r="D272" s="226" t="s">
        <v>138</v>
      </c>
      <c r="E272" s="227" t="s">
        <v>436</v>
      </c>
      <c r="F272" s="228" t="s">
        <v>437</v>
      </c>
      <c r="G272" s="229" t="s">
        <v>141</v>
      </c>
      <c r="H272" s="230">
        <v>72</v>
      </c>
      <c r="I272" s="231"/>
      <c r="J272" s="232">
        <f>ROUND(I272*H272,2)</f>
        <v>0</v>
      </c>
      <c r="K272" s="228" t="s">
        <v>142</v>
      </c>
      <c r="L272" s="44"/>
      <c r="M272" s="233" t="s">
        <v>1</v>
      </c>
      <c r="N272" s="234" t="s">
        <v>41</v>
      </c>
      <c r="O272" s="91"/>
      <c r="P272" s="235">
        <f>O272*H272</f>
        <v>0</v>
      </c>
      <c r="Q272" s="235">
        <v>0.011429999999999999</v>
      </c>
      <c r="R272" s="235">
        <f>Q272*H272</f>
        <v>0.82295999999999991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143</v>
      </c>
      <c r="AT272" s="237" t="s">
        <v>138</v>
      </c>
      <c r="AU272" s="237" t="s">
        <v>85</v>
      </c>
      <c r="AY272" s="17" t="s">
        <v>136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83</v>
      </c>
      <c r="BK272" s="238">
        <f>ROUND(I272*H272,2)</f>
        <v>0</v>
      </c>
      <c r="BL272" s="17" t="s">
        <v>143</v>
      </c>
      <c r="BM272" s="237" t="s">
        <v>438</v>
      </c>
    </row>
    <row r="273" s="13" customFormat="1">
      <c r="A273" s="13"/>
      <c r="B273" s="239"/>
      <c r="C273" s="240"/>
      <c r="D273" s="241" t="s">
        <v>145</v>
      </c>
      <c r="E273" s="242" t="s">
        <v>1</v>
      </c>
      <c r="F273" s="243" t="s">
        <v>439</v>
      </c>
      <c r="G273" s="240"/>
      <c r="H273" s="242" t="s">
        <v>1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145</v>
      </c>
      <c r="AU273" s="249" t="s">
        <v>85</v>
      </c>
      <c r="AV273" s="13" t="s">
        <v>83</v>
      </c>
      <c r="AW273" s="13" t="s">
        <v>32</v>
      </c>
      <c r="AX273" s="13" t="s">
        <v>76</v>
      </c>
      <c r="AY273" s="249" t="s">
        <v>136</v>
      </c>
    </row>
    <row r="274" s="14" customFormat="1">
      <c r="A274" s="14"/>
      <c r="B274" s="250"/>
      <c r="C274" s="251"/>
      <c r="D274" s="241" t="s">
        <v>145</v>
      </c>
      <c r="E274" s="252" t="s">
        <v>1</v>
      </c>
      <c r="F274" s="253" t="s">
        <v>440</v>
      </c>
      <c r="G274" s="251"/>
      <c r="H274" s="254">
        <v>72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145</v>
      </c>
      <c r="AU274" s="260" t="s">
        <v>85</v>
      </c>
      <c r="AV274" s="14" t="s">
        <v>85</v>
      </c>
      <c r="AW274" s="14" t="s">
        <v>32</v>
      </c>
      <c r="AX274" s="14" t="s">
        <v>76</v>
      </c>
      <c r="AY274" s="260" t="s">
        <v>136</v>
      </c>
    </row>
    <row r="275" s="15" customFormat="1">
      <c r="A275" s="15"/>
      <c r="B275" s="261"/>
      <c r="C275" s="262"/>
      <c r="D275" s="241" t="s">
        <v>145</v>
      </c>
      <c r="E275" s="263" t="s">
        <v>1</v>
      </c>
      <c r="F275" s="264" t="s">
        <v>148</v>
      </c>
      <c r="G275" s="262"/>
      <c r="H275" s="265">
        <v>72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1" t="s">
        <v>145</v>
      </c>
      <c r="AU275" s="271" t="s">
        <v>85</v>
      </c>
      <c r="AV275" s="15" t="s">
        <v>143</v>
      </c>
      <c r="AW275" s="15" t="s">
        <v>32</v>
      </c>
      <c r="AX275" s="15" t="s">
        <v>83</v>
      </c>
      <c r="AY275" s="271" t="s">
        <v>136</v>
      </c>
    </row>
    <row r="276" s="12" customFormat="1" ht="22.8" customHeight="1">
      <c r="A276" s="12"/>
      <c r="B276" s="210"/>
      <c r="C276" s="211"/>
      <c r="D276" s="212" t="s">
        <v>75</v>
      </c>
      <c r="E276" s="224" t="s">
        <v>167</v>
      </c>
      <c r="F276" s="224" t="s">
        <v>168</v>
      </c>
      <c r="G276" s="211"/>
      <c r="H276" s="211"/>
      <c r="I276" s="214"/>
      <c r="J276" s="225">
        <f>BK276</f>
        <v>0</v>
      </c>
      <c r="K276" s="211"/>
      <c r="L276" s="216"/>
      <c r="M276" s="217"/>
      <c r="N276" s="218"/>
      <c r="O276" s="218"/>
      <c r="P276" s="219">
        <f>SUM(P277:P329)</f>
        <v>0</v>
      </c>
      <c r="Q276" s="218"/>
      <c r="R276" s="219">
        <f>SUM(R277:R329)</f>
        <v>68.087850000000003</v>
      </c>
      <c r="S276" s="218"/>
      <c r="T276" s="220">
        <f>SUM(T277:T329)</f>
        <v>3.7012499999999999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1" t="s">
        <v>83</v>
      </c>
      <c r="AT276" s="222" t="s">
        <v>75</v>
      </c>
      <c r="AU276" s="222" t="s">
        <v>83</v>
      </c>
      <c r="AY276" s="221" t="s">
        <v>136</v>
      </c>
      <c r="BK276" s="223">
        <f>SUM(BK277:BK329)</f>
        <v>0</v>
      </c>
    </row>
    <row r="277" s="2" customFormat="1" ht="16.5" customHeight="1">
      <c r="A277" s="38"/>
      <c r="B277" s="39"/>
      <c r="C277" s="226" t="s">
        <v>441</v>
      </c>
      <c r="D277" s="226" t="s">
        <v>138</v>
      </c>
      <c r="E277" s="227" t="s">
        <v>442</v>
      </c>
      <c r="F277" s="228" t="s">
        <v>443</v>
      </c>
      <c r="G277" s="229" t="s">
        <v>172</v>
      </c>
      <c r="H277" s="230">
        <v>133</v>
      </c>
      <c r="I277" s="231"/>
      <c r="J277" s="232">
        <f>ROUND(I277*H277,2)</f>
        <v>0</v>
      </c>
      <c r="K277" s="228" t="s">
        <v>142</v>
      </c>
      <c r="L277" s="44"/>
      <c r="M277" s="233" t="s">
        <v>1</v>
      </c>
      <c r="N277" s="234" t="s">
        <v>41</v>
      </c>
      <c r="O277" s="91"/>
      <c r="P277" s="235">
        <f>O277*H277</f>
        <v>0</v>
      </c>
      <c r="Q277" s="235">
        <v>0.00010000000000000001</v>
      </c>
      <c r="R277" s="235">
        <f>Q277*H277</f>
        <v>0.013300000000000001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143</v>
      </c>
      <c r="AT277" s="237" t="s">
        <v>138</v>
      </c>
      <c r="AU277" s="237" t="s">
        <v>85</v>
      </c>
      <c r="AY277" s="17" t="s">
        <v>136</v>
      </c>
      <c r="BE277" s="238">
        <f>IF(N277="základní",J277,0)</f>
        <v>0</v>
      </c>
      <c r="BF277" s="238">
        <f>IF(N277="snížená",J277,0)</f>
        <v>0</v>
      </c>
      <c r="BG277" s="238">
        <f>IF(N277="zákl. přenesená",J277,0)</f>
        <v>0</v>
      </c>
      <c r="BH277" s="238">
        <f>IF(N277="sníž. přenesená",J277,0)</f>
        <v>0</v>
      </c>
      <c r="BI277" s="238">
        <f>IF(N277="nulová",J277,0)</f>
        <v>0</v>
      </c>
      <c r="BJ277" s="17" t="s">
        <v>83</v>
      </c>
      <c r="BK277" s="238">
        <f>ROUND(I277*H277,2)</f>
        <v>0</v>
      </c>
      <c r="BL277" s="17" t="s">
        <v>143</v>
      </c>
      <c r="BM277" s="237" t="s">
        <v>444</v>
      </c>
    </row>
    <row r="278" s="13" customFormat="1">
      <c r="A278" s="13"/>
      <c r="B278" s="239"/>
      <c r="C278" s="240"/>
      <c r="D278" s="241" t="s">
        <v>145</v>
      </c>
      <c r="E278" s="242" t="s">
        <v>1</v>
      </c>
      <c r="F278" s="243" t="s">
        <v>445</v>
      </c>
      <c r="G278" s="240"/>
      <c r="H278" s="242" t="s">
        <v>1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145</v>
      </c>
      <c r="AU278" s="249" t="s">
        <v>85</v>
      </c>
      <c r="AV278" s="13" t="s">
        <v>83</v>
      </c>
      <c r="AW278" s="13" t="s">
        <v>32</v>
      </c>
      <c r="AX278" s="13" t="s">
        <v>76</v>
      </c>
      <c r="AY278" s="249" t="s">
        <v>136</v>
      </c>
    </row>
    <row r="279" s="14" customFormat="1">
      <c r="A279" s="14"/>
      <c r="B279" s="250"/>
      <c r="C279" s="251"/>
      <c r="D279" s="241" t="s">
        <v>145</v>
      </c>
      <c r="E279" s="252" t="s">
        <v>1</v>
      </c>
      <c r="F279" s="253" t="s">
        <v>446</v>
      </c>
      <c r="G279" s="251"/>
      <c r="H279" s="254">
        <v>133</v>
      </c>
      <c r="I279" s="255"/>
      <c r="J279" s="251"/>
      <c r="K279" s="251"/>
      <c r="L279" s="256"/>
      <c r="M279" s="257"/>
      <c r="N279" s="258"/>
      <c r="O279" s="258"/>
      <c r="P279" s="258"/>
      <c r="Q279" s="258"/>
      <c r="R279" s="258"/>
      <c r="S279" s="258"/>
      <c r="T279" s="25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0" t="s">
        <v>145</v>
      </c>
      <c r="AU279" s="260" t="s">
        <v>85</v>
      </c>
      <c r="AV279" s="14" t="s">
        <v>85</v>
      </c>
      <c r="AW279" s="14" t="s">
        <v>32</v>
      </c>
      <c r="AX279" s="14" t="s">
        <v>76</v>
      </c>
      <c r="AY279" s="260" t="s">
        <v>136</v>
      </c>
    </row>
    <row r="280" s="15" customFormat="1">
      <c r="A280" s="15"/>
      <c r="B280" s="261"/>
      <c r="C280" s="262"/>
      <c r="D280" s="241" t="s">
        <v>145</v>
      </c>
      <c r="E280" s="263" t="s">
        <v>1</v>
      </c>
      <c r="F280" s="264" t="s">
        <v>148</v>
      </c>
      <c r="G280" s="262"/>
      <c r="H280" s="265">
        <v>133</v>
      </c>
      <c r="I280" s="266"/>
      <c r="J280" s="262"/>
      <c r="K280" s="262"/>
      <c r="L280" s="267"/>
      <c r="M280" s="268"/>
      <c r="N280" s="269"/>
      <c r="O280" s="269"/>
      <c r="P280" s="269"/>
      <c r="Q280" s="269"/>
      <c r="R280" s="269"/>
      <c r="S280" s="269"/>
      <c r="T280" s="270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1" t="s">
        <v>145</v>
      </c>
      <c r="AU280" s="271" t="s">
        <v>85</v>
      </c>
      <c r="AV280" s="15" t="s">
        <v>143</v>
      </c>
      <c r="AW280" s="15" t="s">
        <v>32</v>
      </c>
      <c r="AX280" s="15" t="s">
        <v>83</v>
      </c>
      <c r="AY280" s="271" t="s">
        <v>136</v>
      </c>
    </row>
    <row r="281" s="2" customFormat="1" ht="16.5" customHeight="1">
      <c r="A281" s="38"/>
      <c r="B281" s="39"/>
      <c r="C281" s="226" t="s">
        <v>447</v>
      </c>
      <c r="D281" s="226" t="s">
        <v>138</v>
      </c>
      <c r="E281" s="227" t="s">
        <v>448</v>
      </c>
      <c r="F281" s="228" t="s">
        <v>449</v>
      </c>
      <c r="G281" s="229" t="s">
        <v>172</v>
      </c>
      <c r="H281" s="230">
        <v>688</v>
      </c>
      <c r="I281" s="231"/>
      <c r="J281" s="232">
        <f>ROUND(I281*H281,2)</f>
        <v>0</v>
      </c>
      <c r="K281" s="228" t="s">
        <v>142</v>
      </c>
      <c r="L281" s="44"/>
      <c r="M281" s="233" t="s">
        <v>1</v>
      </c>
      <c r="N281" s="234" t="s">
        <v>41</v>
      </c>
      <c r="O281" s="91"/>
      <c r="P281" s="235">
        <f>O281*H281</f>
        <v>0</v>
      </c>
      <c r="Q281" s="235">
        <v>5.0000000000000002E-05</v>
      </c>
      <c r="R281" s="235">
        <f>Q281*H281</f>
        <v>0.0344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143</v>
      </c>
      <c r="AT281" s="237" t="s">
        <v>138</v>
      </c>
      <c r="AU281" s="237" t="s">
        <v>85</v>
      </c>
      <c r="AY281" s="17" t="s">
        <v>136</v>
      </c>
      <c r="BE281" s="238">
        <f>IF(N281="základní",J281,0)</f>
        <v>0</v>
      </c>
      <c r="BF281" s="238">
        <f>IF(N281="snížená",J281,0)</f>
        <v>0</v>
      </c>
      <c r="BG281" s="238">
        <f>IF(N281="zákl. přenesená",J281,0)</f>
        <v>0</v>
      </c>
      <c r="BH281" s="238">
        <f>IF(N281="sníž. přenesená",J281,0)</f>
        <v>0</v>
      </c>
      <c r="BI281" s="238">
        <f>IF(N281="nulová",J281,0)</f>
        <v>0</v>
      </c>
      <c r="BJ281" s="17" t="s">
        <v>83</v>
      </c>
      <c r="BK281" s="238">
        <f>ROUND(I281*H281,2)</f>
        <v>0</v>
      </c>
      <c r="BL281" s="17" t="s">
        <v>143</v>
      </c>
      <c r="BM281" s="237" t="s">
        <v>450</v>
      </c>
    </row>
    <row r="282" s="13" customFormat="1">
      <c r="A282" s="13"/>
      <c r="B282" s="239"/>
      <c r="C282" s="240"/>
      <c r="D282" s="241" t="s">
        <v>145</v>
      </c>
      <c r="E282" s="242" t="s">
        <v>1</v>
      </c>
      <c r="F282" s="243" t="s">
        <v>451</v>
      </c>
      <c r="G282" s="240"/>
      <c r="H282" s="242" t="s">
        <v>1</v>
      </c>
      <c r="I282" s="244"/>
      <c r="J282" s="240"/>
      <c r="K282" s="240"/>
      <c r="L282" s="245"/>
      <c r="M282" s="246"/>
      <c r="N282" s="247"/>
      <c r="O282" s="247"/>
      <c r="P282" s="247"/>
      <c r="Q282" s="247"/>
      <c r="R282" s="247"/>
      <c r="S282" s="247"/>
      <c r="T282" s="24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9" t="s">
        <v>145</v>
      </c>
      <c r="AU282" s="249" t="s">
        <v>85</v>
      </c>
      <c r="AV282" s="13" t="s">
        <v>83</v>
      </c>
      <c r="AW282" s="13" t="s">
        <v>32</v>
      </c>
      <c r="AX282" s="13" t="s">
        <v>76</v>
      </c>
      <c r="AY282" s="249" t="s">
        <v>136</v>
      </c>
    </row>
    <row r="283" s="14" customFormat="1">
      <c r="A283" s="14"/>
      <c r="B283" s="250"/>
      <c r="C283" s="251"/>
      <c r="D283" s="241" t="s">
        <v>145</v>
      </c>
      <c r="E283" s="252" t="s">
        <v>1</v>
      </c>
      <c r="F283" s="253" t="s">
        <v>452</v>
      </c>
      <c r="G283" s="251"/>
      <c r="H283" s="254">
        <v>688</v>
      </c>
      <c r="I283" s="255"/>
      <c r="J283" s="251"/>
      <c r="K283" s="251"/>
      <c r="L283" s="256"/>
      <c r="M283" s="257"/>
      <c r="N283" s="258"/>
      <c r="O283" s="258"/>
      <c r="P283" s="258"/>
      <c r="Q283" s="258"/>
      <c r="R283" s="258"/>
      <c r="S283" s="258"/>
      <c r="T283" s="25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0" t="s">
        <v>145</v>
      </c>
      <c r="AU283" s="260" t="s">
        <v>85</v>
      </c>
      <c r="AV283" s="14" t="s">
        <v>85</v>
      </c>
      <c r="AW283" s="14" t="s">
        <v>32</v>
      </c>
      <c r="AX283" s="14" t="s">
        <v>76</v>
      </c>
      <c r="AY283" s="260" t="s">
        <v>136</v>
      </c>
    </row>
    <row r="284" s="15" customFormat="1">
      <c r="A284" s="15"/>
      <c r="B284" s="261"/>
      <c r="C284" s="262"/>
      <c r="D284" s="241" t="s">
        <v>145</v>
      </c>
      <c r="E284" s="263" t="s">
        <v>1</v>
      </c>
      <c r="F284" s="264" t="s">
        <v>148</v>
      </c>
      <c r="G284" s="262"/>
      <c r="H284" s="265">
        <v>688</v>
      </c>
      <c r="I284" s="266"/>
      <c r="J284" s="262"/>
      <c r="K284" s="262"/>
      <c r="L284" s="267"/>
      <c r="M284" s="268"/>
      <c r="N284" s="269"/>
      <c r="O284" s="269"/>
      <c r="P284" s="269"/>
      <c r="Q284" s="269"/>
      <c r="R284" s="269"/>
      <c r="S284" s="269"/>
      <c r="T284" s="270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1" t="s">
        <v>145</v>
      </c>
      <c r="AU284" s="271" t="s">
        <v>85</v>
      </c>
      <c r="AV284" s="15" t="s">
        <v>143</v>
      </c>
      <c r="AW284" s="15" t="s">
        <v>32</v>
      </c>
      <c r="AX284" s="15" t="s">
        <v>83</v>
      </c>
      <c r="AY284" s="271" t="s">
        <v>136</v>
      </c>
    </row>
    <row r="285" s="2" customFormat="1" ht="16.5" customHeight="1">
      <c r="A285" s="38"/>
      <c r="B285" s="39"/>
      <c r="C285" s="226" t="s">
        <v>453</v>
      </c>
      <c r="D285" s="226" t="s">
        <v>138</v>
      </c>
      <c r="E285" s="227" t="s">
        <v>454</v>
      </c>
      <c r="F285" s="228" t="s">
        <v>455</v>
      </c>
      <c r="G285" s="229" t="s">
        <v>172</v>
      </c>
      <c r="H285" s="230">
        <v>14</v>
      </c>
      <c r="I285" s="231"/>
      <c r="J285" s="232">
        <f>ROUND(I285*H285,2)</f>
        <v>0</v>
      </c>
      <c r="K285" s="228" t="s">
        <v>142</v>
      </c>
      <c r="L285" s="44"/>
      <c r="M285" s="233" t="s">
        <v>1</v>
      </c>
      <c r="N285" s="234" t="s">
        <v>41</v>
      </c>
      <c r="O285" s="91"/>
      <c r="P285" s="235">
        <f>O285*H285</f>
        <v>0</v>
      </c>
      <c r="Q285" s="235">
        <v>0.00020000000000000001</v>
      </c>
      <c r="R285" s="235">
        <f>Q285*H285</f>
        <v>0.0028</v>
      </c>
      <c r="S285" s="235">
        <v>0</v>
      </c>
      <c r="T285" s="23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7" t="s">
        <v>143</v>
      </c>
      <c r="AT285" s="237" t="s">
        <v>138</v>
      </c>
      <c r="AU285" s="237" t="s">
        <v>85</v>
      </c>
      <c r="AY285" s="17" t="s">
        <v>136</v>
      </c>
      <c r="BE285" s="238">
        <f>IF(N285="základní",J285,0)</f>
        <v>0</v>
      </c>
      <c r="BF285" s="238">
        <f>IF(N285="snížená",J285,0)</f>
        <v>0</v>
      </c>
      <c r="BG285" s="238">
        <f>IF(N285="zákl. přenesená",J285,0)</f>
        <v>0</v>
      </c>
      <c r="BH285" s="238">
        <f>IF(N285="sníž. přenesená",J285,0)</f>
        <v>0</v>
      </c>
      <c r="BI285" s="238">
        <f>IF(N285="nulová",J285,0)</f>
        <v>0</v>
      </c>
      <c r="BJ285" s="17" t="s">
        <v>83</v>
      </c>
      <c r="BK285" s="238">
        <f>ROUND(I285*H285,2)</f>
        <v>0</v>
      </c>
      <c r="BL285" s="17" t="s">
        <v>143</v>
      </c>
      <c r="BM285" s="237" t="s">
        <v>456</v>
      </c>
    </row>
    <row r="286" s="13" customFormat="1">
      <c r="A286" s="13"/>
      <c r="B286" s="239"/>
      <c r="C286" s="240"/>
      <c r="D286" s="241" t="s">
        <v>145</v>
      </c>
      <c r="E286" s="242" t="s">
        <v>1</v>
      </c>
      <c r="F286" s="243" t="s">
        <v>457</v>
      </c>
      <c r="G286" s="240"/>
      <c r="H286" s="242" t="s">
        <v>1</v>
      </c>
      <c r="I286" s="244"/>
      <c r="J286" s="240"/>
      <c r="K286" s="240"/>
      <c r="L286" s="245"/>
      <c r="M286" s="246"/>
      <c r="N286" s="247"/>
      <c r="O286" s="247"/>
      <c r="P286" s="247"/>
      <c r="Q286" s="247"/>
      <c r="R286" s="247"/>
      <c r="S286" s="247"/>
      <c r="T286" s="24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9" t="s">
        <v>145</v>
      </c>
      <c r="AU286" s="249" t="s">
        <v>85</v>
      </c>
      <c r="AV286" s="13" t="s">
        <v>83</v>
      </c>
      <c r="AW286" s="13" t="s">
        <v>32</v>
      </c>
      <c r="AX286" s="13" t="s">
        <v>76</v>
      </c>
      <c r="AY286" s="249" t="s">
        <v>136</v>
      </c>
    </row>
    <row r="287" s="14" customFormat="1">
      <c r="A287" s="14"/>
      <c r="B287" s="250"/>
      <c r="C287" s="251"/>
      <c r="D287" s="241" t="s">
        <v>145</v>
      </c>
      <c r="E287" s="252" t="s">
        <v>1</v>
      </c>
      <c r="F287" s="253" t="s">
        <v>458</v>
      </c>
      <c r="G287" s="251"/>
      <c r="H287" s="254">
        <v>14</v>
      </c>
      <c r="I287" s="255"/>
      <c r="J287" s="251"/>
      <c r="K287" s="251"/>
      <c r="L287" s="256"/>
      <c r="M287" s="257"/>
      <c r="N287" s="258"/>
      <c r="O287" s="258"/>
      <c r="P287" s="258"/>
      <c r="Q287" s="258"/>
      <c r="R287" s="258"/>
      <c r="S287" s="258"/>
      <c r="T287" s="25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0" t="s">
        <v>145</v>
      </c>
      <c r="AU287" s="260" t="s">
        <v>85</v>
      </c>
      <c r="AV287" s="14" t="s">
        <v>85</v>
      </c>
      <c r="AW287" s="14" t="s">
        <v>32</v>
      </c>
      <c r="AX287" s="14" t="s">
        <v>76</v>
      </c>
      <c r="AY287" s="260" t="s">
        <v>136</v>
      </c>
    </row>
    <row r="288" s="15" customFormat="1">
      <c r="A288" s="15"/>
      <c r="B288" s="261"/>
      <c r="C288" s="262"/>
      <c r="D288" s="241" t="s">
        <v>145</v>
      </c>
      <c r="E288" s="263" t="s">
        <v>1</v>
      </c>
      <c r="F288" s="264" t="s">
        <v>148</v>
      </c>
      <c r="G288" s="262"/>
      <c r="H288" s="265">
        <v>14</v>
      </c>
      <c r="I288" s="266"/>
      <c r="J288" s="262"/>
      <c r="K288" s="262"/>
      <c r="L288" s="267"/>
      <c r="M288" s="268"/>
      <c r="N288" s="269"/>
      <c r="O288" s="269"/>
      <c r="P288" s="269"/>
      <c r="Q288" s="269"/>
      <c r="R288" s="269"/>
      <c r="S288" s="269"/>
      <c r="T288" s="270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1" t="s">
        <v>145</v>
      </c>
      <c r="AU288" s="271" t="s">
        <v>85</v>
      </c>
      <c r="AV288" s="15" t="s">
        <v>143</v>
      </c>
      <c r="AW288" s="15" t="s">
        <v>32</v>
      </c>
      <c r="AX288" s="15" t="s">
        <v>83</v>
      </c>
      <c r="AY288" s="271" t="s">
        <v>136</v>
      </c>
    </row>
    <row r="289" s="2" customFormat="1" ht="16.5" customHeight="1">
      <c r="A289" s="38"/>
      <c r="B289" s="39"/>
      <c r="C289" s="226" t="s">
        <v>459</v>
      </c>
      <c r="D289" s="226" t="s">
        <v>138</v>
      </c>
      <c r="E289" s="227" t="s">
        <v>460</v>
      </c>
      <c r="F289" s="228" t="s">
        <v>461</v>
      </c>
      <c r="G289" s="229" t="s">
        <v>141</v>
      </c>
      <c r="H289" s="230">
        <v>92</v>
      </c>
      <c r="I289" s="231"/>
      <c r="J289" s="232">
        <f>ROUND(I289*H289,2)</f>
        <v>0</v>
      </c>
      <c r="K289" s="228" t="s">
        <v>142</v>
      </c>
      <c r="L289" s="44"/>
      <c r="M289" s="233" t="s">
        <v>1</v>
      </c>
      <c r="N289" s="234" t="s">
        <v>41</v>
      </c>
      <c r="O289" s="91"/>
      <c r="P289" s="235">
        <f>O289*H289</f>
        <v>0</v>
      </c>
      <c r="Q289" s="235">
        <v>0.0011999999999999999</v>
      </c>
      <c r="R289" s="235">
        <f>Q289*H289</f>
        <v>0.11039999999999998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143</v>
      </c>
      <c r="AT289" s="237" t="s">
        <v>138</v>
      </c>
      <c r="AU289" s="237" t="s">
        <v>85</v>
      </c>
      <c r="AY289" s="17" t="s">
        <v>136</v>
      </c>
      <c r="BE289" s="238">
        <f>IF(N289="základní",J289,0)</f>
        <v>0</v>
      </c>
      <c r="BF289" s="238">
        <f>IF(N289="snížená",J289,0)</f>
        <v>0</v>
      </c>
      <c r="BG289" s="238">
        <f>IF(N289="zákl. přenesená",J289,0)</f>
        <v>0</v>
      </c>
      <c r="BH289" s="238">
        <f>IF(N289="sníž. přenesená",J289,0)</f>
        <v>0</v>
      </c>
      <c r="BI289" s="238">
        <f>IF(N289="nulová",J289,0)</f>
        <v>0</v>
      </c>
      <c r="BJ289" s="17" t="s">
        <v>83</v>
      </c>
      <c r="BK289" s="238">
        <f>ROUND(I289*H289,2)</f>
        <v>0</v>
      </c>
      <c r="BL289" s="17" t="s">
        <v>143</v>
      </c>
      <c r="BM289" s="237" t="s">
        <v>462</v>
      </c>
    </row>
    <row r="290" s="13" customFormat="1">
      <c r="A290" s="13"/>
      <c r="B290" s="239"/>
      <c r="C290" s="240"/>
      <c r="D290" s="241" t="s">
        <v>145</v>
      </c>
      <c r="E290" s="242" t="s">
        <v>1</v>
      </c>
      <c r="F290" s="243" t="s">
        <v>463</v>
      </c>
      <c r="G290" s="240"/>
      <c r="H290" s="242" t="s">
        <v>1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9" t="s">
        <v>145</v>
      </c>
      <c r="AU290" s="249" t="s">
        <v>85</v>
      </c>
      <c r="AV290" s="13" t="s">
        <v>83</v>
      </c>
      <c r="AW290" s="13" t="s">
        <v>32</v>
      </c>
      <c r="AX290" s="13" t="s">
        <v>76</v>
      </c>
      <c r="AY290" s="249" t="s">
        <v>136</v>
      </c>
    </row>
    <row r="291" s="14" customFormat="1">
      <c r="A291" s="14"/>
      <c r="B291" s="250"/>
      <c r="C291" s="251"/>
      <c r="D291" s="241" t="s">
        <v>145</v>
      </c>
      <c r="E291" s="252" t="s">
        <v>1</v>
      </c>
      <c r="F291" s="253" t="s">
        <v>464</v>
      </c>
      <c r="G291" s="251"/>
      <c r="H291" s="254">
        <v>92</v>
      </c>
      <c r="I291" s="255"/>
      <c r="J291" s="251"/>
      <c r="K291" s="251"/>
      <c r="L291" s="256"/>
      <c r="M291" s="257"/>
      <c r="N291" s="258"/>
      <c r="O291" s="258"/>
      <c r="P291" s="258"/>
      <c r="Q291" s="258"/>
      <c r="R291" s="258"/>
      <c r="S291" s="258"/>
      <c r="T291" s="25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0" t="s">
        <v>145</v>
      </c>
      <c r="AU291" s="260" t="s">
        <v>85</v>
      </c>
      <c r="AV291" s="14" t="s">
        <v>85</v>
      </c>
      <c r="AW291" s="14" t="s">
        <v>32</v>
      </c>
      <c r="AX291" s="14" t="s">
        <v>76</v>
      </c>
      <c r="AY291" s="260" t="s">
        <v>136</v>
      </c>
    </row>
    <row r="292" s="15" customFormat="1">
      <c r="A292" s="15"/>
      <c r="B292" s="261"/>
      <c r="C292" s="262"/>
      <c r="D292" s="241" t="s">
        <v>145</v>
      </c>
      <c r="E292" s="263" t="s">
        <v>1</v>
      </c>
      <c r="F292" s="264" t="s">
        <v>148</v>
      </c>
      <c r="G292" s="262"/>
      <c r="H292" s="265">
        <v>92</v>
      </c>
      <c r="I292" s="266"/>
      <c r="J292" s="262"/>
      <c r="K292" s="262"/>
      <c r="L292" s="267"/>
      <c r="M292" s="268"/>
      <c r="N292" s="269"/>
      <c r="O292" s="269"/>
      <c r="P292" s="269"/>
      <c r="Q292" s="269"/>
      <c r="R292" s="269"/>
      <c r="S292" s="269"/>
      <c r="T292" s="270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1" t="s">
        <v>145</v>
      </c>
      <c r="AU292" s="271" t="s">
        <v>85</v>
      </c>
      <c r="AV292" s="15" t="s">
        <v>143</v>
      </c>
      <c r="AW292" s="15" t="s">
        <v>32</v>
      </c>
      <c r="AX292" s="15" t="s">
        <v>83</v>
      </c>
      <c r="AY292" s="271" t="s">
        <v>136</v>
      </c>
    </row>
    <row r="293" s="2" customFormat="1" ht="16.5" customHeight="1">
      <c r="A293" s="38"/>
      <c r="B293" s="39"/>
      <c r="C293" s="226" t="s">
        <v>465</v>
      </c>
      <c r="D293" s="226" t="s">
        <v>138</v>
      </c>
      <c r="E293" s="227" t="s">
        <v>466</v>
      </c>
      <c r="F293" s="228" t="s">
        <v>467</v>
      </c>
      <c r="G293" s="229" t="s">
        <v>172</v>
      </c>
      <c r="H293" s="230">
        <v>10.5</v>
      </c>
      <c r="I293" s="231"/>
      <c r="J293" s="232">
        <f>ROUND(I293*H293,2)</f>
        <v>0</v>
      </c>
      <c r="K293" s="228" t="s">
        <v>142</v>
      </c>
      <c r="L293" s="44"/>
      <c r="M293" s="233" t="s">
        <v>1</v>
      </c>
      <c r="N293" s="234" t="s">
        <v>41</v>
      </c>
      <c r="O293" s="91"/>
      <c r="P293" s="235">
        <f>O293*H293</f>
        <v>0</v>
      </c>
      <c r="Q293" s="235">
        <v>0.00013999999999999999</v>
      </c>
      <c r="R293" s="235">
        <f>Q293*H293</f>
        <v>0.00147</v>
      </c>
      <c r="S293" s="235">
        <v>0</v>
      </c>
      <c r="T293" s="23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7" t="s">
        <v>143</v>
      </c>
      <c r="AT293" s="237" t="s">
        <v>138</v>
      </c>
      <c r="AU293" s="237" t="s">
        <v>85</v>
      </c>
      <c r="AY293" s="17" t="s">
        <v>136</v>
      </c>
      <c r="BE293" s="238">
        <f>IF(N293="základní",J293,0)</f>
        <v>0</v>
      </c>
      <c r="BF293" s="238">
        <f>IF(N293="snížená",J293,0)</f>
        <v>0</v>
      </c>
      <c r="BG293" s="238">
        <f>IF(N293="zákl. přenesená",J293,0)</f>
        <v>0</v>
      </c>
      <c r="BH293" s="238">
        <f>IF(N293="sníž. přenesená",J293,0)</f>
        <v>0</v>
      </c>
      <c r="BI293" s="238">
        <f>IF(N293="nulová",J293,0)</f>
        <v>0</v>
      </c>
      <c r="BJ293" s="17" t="s">
        <v>83</v>
      </c>
      <c r="BK293" s="238">
        <f>ROUND(I293*H293,2)</f>
        <v>0</v>
      </c>
      <c r="BL293" s="17" t="s">
        <v>143</v>
      </c>
      <c r="BM293" s="237" t="s">
        <v>468</v>
      </c>
    </row>
    <row r="294" s="13" customFormat="1">
      <c r="A294" s="13"/>
      <c r="B294" s="239"/>
      <c r="C294" s="240"/>
      <c r="D294" s="241" t="s">
        <v>145</v>
      </c>
      <c r="E294" s="242" t="s">
        <v>1</v>
      </c>
      <c r="F294" s="243" t="s">
        <v>469</v>
      </c>
      <c r="G294" s="240"/>
      <c r="H294" s="242" t="s">
        <v>1</v>
      </c>
      <c r="I294" s="244"/>
      <c r="J294" s="240"/>
      <c r="K294" s="240"/>
      <c r="L294" s="245"/>
      <c r="M294" s="246"/>
      <c r="N294" s="247"/>
      <c r="O294" s="247"/>
      <c r="P294" s="247"/>
      <c r="Q294" s="247"/>
      <c r="R294" s="247"/>
      <c r="S294" s="247"/>
      <c r="T294" s="24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9" t="s">
        <v>145</v>
      </c>
      <c r="AU294" s="249" t="s">
        <v>85</v>
      </c>
      <c r="AV294" s="13" t="s">
        <v>83</v>
      </c>
      <c r="AW294" s="13" t="s">
        <v>32</v>
      </c>
      <c r="AX294" s="13" t="s">
        <v>76</v>
      </c>
      <c r="AY294" s="249" t="s">
        <v>136</v>
      </c>
    </row>
    <row r="295" s="14" customFormat="1">
      <c r="A295" s="14"/>
      <c r="B295" s="250"/>
      <c r="C295" s="251"/>
      <c r="D295" s="241" t="s">
        <v>145</v>
      </c>
      <c r="E295" s="252" t="s">
        <v>1</v>
      </c>
      <c r="F295" s="253" t="s">
        <v>470</v>
      </c>
      <c r="G295" s="251"/>
      <c r="H295" s="254">
        <v>10.5</v>
      </c>
      <c r="I295" s="255"/>
      <c r="J295" s="251"/>
      <c r="K295" s="251"/>
      <c r="L295" s="256"/>
      <c r="M295" s="257"/>
      <c r="N295" s="258"/>
      <c r="O295" s="258"/>
      <c r="P295" s="258"/>
      <c r="Q295" s="258"/>
      <c r="R295" s="258"/>
      <c r="S295" s="258"/>
      <c r="T295" s="25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0" t="s">
        <v>145</v>
      </c>
      <c r="AU295" s="260" t="s">
        <v>85</v>
      </c>
      <c r="AV295" s="14" t="s">
        <v>85</v>
      </c>
      <c r="AW295" s="14" t="s">
        <v>32</v>
      </c>
      <c r="AX295" s="14" t="s">
        <v>76</v>
      </c>
      <c r="AY295" s="260" t="s">
        <v>136</v>
      </c>
    </row>
    <row r="296" s="15" customFormat="1">
      <c r="A296" s="15"/>
      <c r="B296" s="261"/>
      <c r="C296" s="262"/>
      <c r="D296" s="241" t="s">
        <v>145</v>
      </c>
      <c r="E296" s="263" t="s">
        <v>1</v>
      </c>
      <c r="F296" s="264" t="s">
        <v>148</v>
      </c>
      <c r="G296" s="262"/>
      <c r="H296" s="265">
        <v>10.5</v>
      </c>
      <c r="I296" s="266"/>
      <c r="J296" s="262"/>
      <c r="K296" s="262"/>
      <c r="L296" s="267"/>
      <c r="M296" s="268"/>
      <c r="N296" s="269"/>
      <c r="O296" s="269"/>
      <c r="P296" s="269"/>
      <c r="Q296" s="269"/>
      <c r="R296" s="269"/>
      <c r="S296" s="269"/>
      <c r="T296" s="270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71" t="s">
        <v>145</v>
      </c>
      <c r="AU296" s="271" t="s">
        <v>85</v>
      </c>
      <c r="AV296" s="15" t="s">
        <v>143</v>
      </c>
      <c r="AW296" s="15" t="s">
        <v>32</v>
      </c>
      <c r="AX296" s="15" t="s">
        <v>83</v>
      </c>
      <c r="AY296" s="271" t="s">
        <v>136</v>
      </c>
    </row>
    <row r="297" s="2" customFormat="1" ht="16.5" customHeight="1">
      <c r="A297" s="38"/>
      <c r="B297" s="39"/>
      <c r="C297" s="226" t="s">
        <v>471</v>
      </c>
      <c r="D297" s="226" t="s">
        <v>138</v>
      </c>
      <c r="E297" s="227" t="s">
        <v>472</v>
      </c>
      <c r="F297" s="228" t="s">
        <v>473</v>
      </c>
      <c r="G297" s="229" t="s">
        <v>172</v>
      </c>
      <c r="H297" s="230">
        <v>828</v>
      </c>
      <c r="I297" s="231"/>
      <c r="J297" s="232">
        <f>ROUND(I297*H297,2)</f>
        <v>0</v>
      </c>
      <c r="K297" s="228" t="s">
        <v>142</v>
      </c>
      <c r="L297" s="44"/>
      <c r="M297" s="233" t="s">
        <v>1</v>
      </c>
      <c r="N297" s="234" t="s">
        <v>41</v>
      </c>
      <c r="O297" s="91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143</v>
      </c>
      <c r="AT297" s="237" t="s">
        <v>138</v>
      </c>
      <c r="AU297" s="237" t="s">
        <v>85</v>
      </c>
      <c r="AY297" s="17" t="s">
        <v>136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83</v>
      </c>
      <c r="BK297" s="238">
        <f>ROUND(I297*H297,2)</f>
        <v>0</v>
      </c>
      <c r="BL297" s="17" t="s">
        <v>143</v>
      </c>
      <c r="BM297" s="237" t="s">
        <v>474</v>
      </c>
    </row>
    <row r="298" s="13" customFormat="1">
      <c r="A298" s="13"/>
      <c r="B298" s="239"/>
      <c r="C298" s="240"/>
      <c r="D298" s="241" t="s">
        <v>145</v>
      </c>
      <c r="E298" s="242" t="s">
        <v>1</v>
      </c>
      <c r="F298" s="243" t="s">
        <v>475</v>
      </c>
      <c r="G298" s="240"/>
      <c r="H298" s="242" t="s">
        <v>1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9" t="s">
        <v>145</v>
      </c>
      <c r="AU298" s="249" t="s">
        <v>85</v>
      </c>
      <c r="AV298" s="13" t="s">
        <v>83</v>
      </c>
      <c r="AW298" s="13" t="s">
        <v>32</v>
      </c>
      <c r="AX298" s="13" t="s">
        <v>76</v>
      </c>
      <c r="AY298" s="249" t="s">
        <v>136</v>
      </c>
    </row>
    <row r="299" s="14" customFormat="1">
      <c r="A299" s="14"/>
      <c r="B299" s="250"/>
      <c r="C299" s="251"/>
      <c r="D299" s="241" t="s">
        <v>145</v>
      </c>
      <c r="E299" s="252" t="s">
        <v>1</v>
      </c>
      <c r="F299" s="253" t="s">
        <v>476</v>
      </c>
      <c r="G299" s="251"/>
      <c r="H299" s="254">
        <v>828</v>
      </c>
      <c r="I299" s="255"/>
      <c r="J299" s="251"/>
      <c r="K299" s="251"/>
      <c r="L299" s="256"/>
      <c r="M299" s="257"/>
      <c r="N299" s="258"/>
      <c r="O299" s="258"/>
      <c r="P299" s="258"/>
      <c r="Q299" s="258"/>
      <c r="R299" s="258"/>
      <c r="S299" s="258"/>
      <c r="T299" s="25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0" t="s">
        <v>145</v>
      </c>
      <c r="AU299" s="260" t="s">
        <v>85</v>
      </c>
      <c r="AV299" s="14" t="s">
        <v>85</v>
      </c>
      <c r="AW299" s="14" t="s">
        <v>32</v>
      </c>
      <c r="AX299" s="14" t="s">
        <v>76</v>
      </c>
      <c r="AY299" s="260" t="s">
        <v>136</v>
      </c>
    </row>
    <row r="300" s="15" customFormat="1">
      <c r="A300" s="15"/>
      <c r="B300" s="261"/>
      <c r="C300" s="262"/>
      <c r="D300" s="241" t="s">
        <v>145</v>
      </c>
      <c r="E300" s="263" t="s">
        <v>1</v>
      </c>
      <c r="F300" s="264" t="s">
        <v>148</v>
      </c>
      <c r="G300" s="262"/>
      <c r="H300" s="265">
        <v>828</v>
      </c>
      <c r="I300" s="266"/>
      <c r="J300" s="262"/>
      <c r="K300" s="262"/>
      <c r="L300" s="267"/>
      <c r="M300" s="268"/>
      <c r="N300" s="269"/>
      <c r="O300" s="269"/>
      <c r="P300" s="269"/>
      <c r="Q300" s="269"/>
      <c r="R300" s="269"/>
      <c r="S300" s="269"/>
      <c r="T300" s="270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1" t="s">
        <v>145</v>
      </c>
      <c r="AU300" s="271" t="s">
        <v>85</v>
      </c>
      <c r="AV300" s="15" t="s">
        <v>143</v>
      </c>
      <c r="AW300" s="15" t="s">
        <v>32</v>
      </c>
      <c r="AX300" s="15" t="s">
        <v>83</v>
      </c>
      <c r="AY300" s="271" t="s">
        <v>136</v>
      </c>
    </row>
    <row r="301" s="2" customFormat="1" ht="16.5" customHeight="1">
      <c r="A301" s="38"/>
      <c r="B301" s="39"/>
      <c r="C301" s="226" t="s">
        <v>477</v>
      </c>
      <c r="D301" s="226" t="s">
        <v>138</v>
      </c>
      <c r="E301" s="227" t="s">
        <v>478</v>
      </c>
      <c r="F301" s="228" t="s">
        <v>479</v>
      </c>
      <c r="G301" s="229" t="s">
        <v>141</v>
      </c>
      <c r="H301" s="230">
        <v>92</v>
      </c>
      <c r="I301" s="231"/>
      <c r="J301" s="232">
        <f>ROUND(I301*H301,2)</f>
        <v>0</v>
      </c>
      <c r="K301" s="228" t="s">
        <v>142</v>
      </c>
      <c r="L301" s="44"/>
      <c r="M301" s="233" t="s">
        <v>1</v>
      </c>
      <c r="N301" s="234" t="s">
        <v>41</v>
      </c>
      <c r="O301" s="91"/>
      <c r="P301" s="235">
        <f>O301*H301</f>
        <v>0</v>
      </c>
      <c r="Q301" s="235">
        <v>1.0000000000000001E-05</v>
      </c>
      <c r="R301" s="235">
        <f>Q301*H301</f>
        <v>0.00092000000000000003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143</v>
      </c>
      <c r="AT301" s="237" t="s">
        <v>138</v>
      </c>
      <c r="AU301" s="237" t="s">
        <v>85</v>
      </c>
      <c r="AY301" s="17" t="s">
        <v>136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83</v>
      </c>
      <c r="BK301" s="238">
        <f>ROUND(I301*H301,2)</f>
        <v>0</v>
      </c>
      <c r="BL301" s="17" t="s">
        <v>143</v>
      </c>
      <c r="BM301" s="237" t="s">
        <v>480</v>
      </c>
    </row>
    <row r="302" s="13" customFormat="1">
      <c r="A302" s="13"/>
      <c r="B302" s="239"/>
      <c r="C302" s="240"/>
      <c r="D302" s="241" t="s">
        <v>145</v>
      </c>
      <c r="E302" s="242" t="s">
        <v>1</v>
      </c>
      <c r="F302" s="243" t="s">
        <v>463</v>
      </c>
      <c r="G302" s="240"/>
      <c r="H302" s="242" t="s">
        <v>1</v>
      </c>
      <c r="I302" s="244"/>
      <c r="J302" s="240"/>
      <c r="K302" s="240"/>
      <c r="L302" s="245"/>
      <c r="M302" s="246"/>
      <c r="N302" s="247"/>
      <c r="O302" s="247"/>
      <c r="P302" s="247"/>
      <c r="Q302" s="247"/>
      <c r="R302" s="247"/>
      <c r="S302" s="247"/>
      <c r="T302" s="24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9" t="s">
        <v>145</v>
      </c>
      <c r="AU302" s="249" t="s">
        <v>85</v>
      </c>
      <c r="AV302" s="13" t="s">
        <v>83</v>
      </c>
      <c r="AW302" s="13" t="s">
        <v>32</v>
      </c>
      <c r="AX302" s="13" t="s">
        <v>76</v>
      </c>
      <c r="AY302" s="249" t="s">
        <v>136</v>
      </c>
    </row>
    <row r="303" s="14" customFormat="1">
      <c r="A303" s="14"/>
      <c r="B303" s="250"/>
      <c r="C303" s="251"/>
      <c r="D303" s="241" t="s">
        <v>145</v>
      </c>
      <c r="E303" s="252" t="s">
        <v>1</v>
      </c>
      <c r="F303" s="253" t="s">
        <v>464</v>
      </c>
      <c r="G303" s="251"/>
      <c r="H303" s="254">
        <v>92</v>
      </c>
      <c r="I303" s="255"/>
      <c r="J303" s="251"/>
      <c r="K303" s="251"/>
      <c r="L303" s="256"/>
      <c r="M303" s="257"/>
      <c r="N303" s="258"/>
      <c r="O303" s="258"/>
      <c r="P303" s="258"/>
      <c r="Q303" s="258"/>
      <c r="R303" s="258"/>
      <c r="S303" s="258"/>
      <c r="T303" s="25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0" t="s">
        <v>145</v>
      </c>
      <c r="AU303" s="260" t="s">
        <v>85</v>
      </c>
      <c r="AV303" s="14" t="s">
        <v>85</v>
      </c>
      <c r="AW303" s="14" t="s">
        <v>32</v>
      </c>
      <c r="AX303" s="14" t="s">
        <v>76</v>
      </c>
      <c r="AY303" s="260" t="s">
        <v>136</v>
      </c>
    </row>
    <row r="304" s="15" customFormat="1">
      <c r="A304" s="15"/>
      <c r="B304" s="261"/>
      <c r="C304" s="262"/>
      <c r="D304" s="241" t="s">
        <v>145</v>
      </c>
      <c r="E304" s="263" t="s">
        <v>1</v>
      </c>
      <c r="F304" s="264" t="s">
        <v>148</v>
      </c>
      <c r="G304" s="262"/>
      <c r="H304" s="265">
        <v>92</v>
      </c>
      <c r="I304" s="266"/>
      <c r="J304" s="262"/>
      <c r="K304" s="262"/>
      <c r="L304" s="267"/>
      <c r="M304" s="268"/>
      <c r="N304" s="269"/>
      <c r="O304" s="269"/>
      <c r="P304" s="269"/>
      <c r="Q304" s="269"/>
      <c r="R304" s="269"/>
      <c r="S304" s="269"/>
      <c r="T304" s="270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1" t="s">
        <v>145</v>
      </c>
      <c r="AU304" s="271" t="s">
        <v>85</v>
      </c>
      <c r="AV304" s="15" t="s">
        <v>143</v>
      </c>
      <c r="AW304" s="15" t="s">
        <v>32</v>
      </c>
      <c r="AX304" s="15" t="s">
        <v>83</v>
      </c>
      <c r="AY304" s="271" t="s">
        <v>136</v>
      </c>
    </row>
    <row r="305" s="2" customFormat="1" ht="16.5" customHeight="1">
      <c r="A305" s="38"/>
      <c r="B305" s="39"/>
      <c r="C305" s="226" t="s">
        <v>481</v>
      </c>
      <c r="D305" s="226" t="s">
        <v>138</v>
      </c>
      <c r="E305" s="227" t="s">
        <v>482</v>
      </c>
      <c r="F305" s="228" t="s">
        <v>483</v>
      </c>
      <c r="G305" s="229" t="s">
        <v>172</v>
      </c>
      <c r="H305" s="230">
        <v>57</v>
      </c>
      <c r="I305" s="231"/>
      <c r="J305" s="232">
        <f>ROUND(I305*H305,2)</f>
        <v>0</v>
      </c>
      <c r="K305" s="228" t="s">
        <v>142</v>
      </c>
      <c r="L305" s="44"/>
      <c r="M305" s="233" t="s">
        <v>1</v>
      </c>
      <c r="N305" s="234" t="s">
        <v>41</v>
      </c>
      <c r="O305" s="91"/>
      <c r="P305" s="235">
        <f>O305*H305</f>
        <v>0</v>
      </c>
      <c r="Q305" s="235">
        <v>0.00034000000000000002</v>
      </c>
      <c r="R305" s="235">
        <f>Q305*H305</f>
        <v>0.019380000000000001</v>
      </c>
      <c r="S305" s="235">
        <v>0</v>
      </c>
      <c r="T305" s="23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7" t="s">
        <v>143</v>
      </c>
      <c r="AT305" s="237" t="s">
        <v>138</v>
      </c>
      <c r="AU305" s="237" t="s">
        <v>85</v>
      </c>
      <c r="AY305" s="17" t="s">
        <v>136</v>
      </c>
      <c r="BE305" s="238">
        <f>IF(N305="základní",J305,0)</f>
        <v>0</v>
      </c>
      <c r="BF305" s="238">
        <f>IF(N305="snížená",J305,0)</f>
        <v>0</v>
      </c>
      <c r="BG305" s="238">
        <f>IF(N305="zákl. přenesená",J305,0)</f>
        <v>0</v>
      </c>
      <c r="BH305" s="238">
        <f>IF(N305="sníž. přenesená",J305,0)</f>
        <v>0</v>
      </c>
      <c r="BI305" s="238">
        <f>IF(N305="nulová",J305,0)</f>
        <v>0</v>
      </c>
      <c r="BJ305" s="17" t="s">
        <v>83</v>
      </c>
      <c r="BK305" s="238">
        <f>ROUND(I305*H305,2)</f>
        <v>0</v>
      </c>
      <c r="BL305" s="17" t="s">
        <v>143</v>
      </c>
      <c r="BM305" s="237" t="s">
        <v>484</v>
      </c>
    </row>
    <row r="306" s="13" customFormat="1">
      <c r="A306" s="13"/>
      <c r="B306" s="239"/>
      <c r="C306" s="240"/>
      <c r="D306" s="241" t="s">
        <v>145</v>
      </c>
      <c r="E306" s="242" t="s">
        <v>1</v>
      </c>
      <c r="F306" s="243" t="s">
        <v>485</v>
      </c>
      <c r="G306" s="240"/>
      <c r="H306" s="242" t="s">
        <v>1</v>
      </c>
      <c r="I306" s="244"/>
      <c r="J306" s="240"/>
      <c r="K306" s="240"/>
      <c r="L306" s="245"/>
      <c r="M306" s="246"/>
      <c r="N306" s="247"/>
      <c r="O306" s="247"/>
      <c r="P306" s="247"/>
      <c r="Q306" s="247"/>
      <c r="R306" s="247"/>
      <c r="S306" s="247"/>
      <c r="T306" s="24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9" t="s">
        <v>145</v>
      </c>
      <c r="AU306" s="249" t="s">
        <v>85</v>
      </c>
      <c r="AV306" s="13" t="s">
        <v>83</v>
      </c>
      <c r="AW306" s="13" t="s">
        <v>32</v>
      </c>
      <c r="AX306" s="13" t="s">
        <v>76</v>
      </c>
      <c r="AY306" s="249" t="s">
        <v>136</v>
      </c>
    </row>
    <row r="307" s="14" customFormat="1">
      <c r="A307" s="14"/>
      <c r="B307" s="250"/>
      <c r="C307" s="251"/>
      <c r="D307" s="241" t="s">
        <v>145</v>
      </c>
      <c r="E307" s="252" t="s">
        <v>1</v>
      </c>
      <c r="F307" s="253" t="s">
        <v>175</v>
      </c>
      <c r="G307" s="251"/>
      <c r="H307" s="254">
        <v>57</v>
      </c>
      <c r="I307" s="255"/>
      <c r="J307" s="251"/>
      <c r="K307" s="251"/>
      <c r="L307" s="256"/>
      <c r="M307" s="257"/>
      <c r="N307" s="258"/>
      <c r="O307" s="258"/>
      <c r="P307" s="258"/>
      <c r="Q307" s="258"/>
      <c r="R307" s="258"/>
      <c r="S307" s="258"/>
      <c r="T307" s="25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0" t="s">
        <v>145</v>
      </c>
      <c r="AU307" s="260" t="s">
        <v>85</v>
      </c>
      <c r="AV307" s="14" t="s">
        <v>85</v>
      </c>
      <c r="AW307" s="14" t="s">
        <v>32</v>
      </c>
      <c r="AX307" s="14" t="s">
        <v>76</v>
      </c>
      <c r="AY307" s="260" t="s">
        <v>136</v>
      </c>
    </row>
    <row r="308" s="15" customFormat="1">
      <c r="A308" s="15"/>
      <c r="B308" s="261"/>
      <c r="C308" s="262"/>
      <c r="D308" s="241" t="s">
        <v>145</v>
      </c>
      <c r="E308" s="263" t="s">
        <v>1</v>
      </c>
      <c r="F308" s="264" t="s">
        <v>148</v>
      </c>
      <c r="G308" s="262"/>
      <c r="H308" s="265">
        <v>57</v>
      </c>
      <c r="I308" s="266"/>
      <c r="J308" s="262"/>
      <c r="K308" s="262"/>
      <c r="L308" s="267"/>
      <c r="M308" s="268"/>
      <c r="N308" s="269"/>
      <c r="O308" s="269"/>
      <c r="P308" s="269"/>
      <c r="Q308" s="269"/>
      <c r="R308" s="269"/>
      <c r="S308" s="269"/>
      <c r="T308" s="270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1" t="s">
        <v>145</v>
      </c>
      <c r="AU308" s="271" t="s">
        <v>85</v>
      </c>
      <c r="AV308" s="15" t="s">
        <v>143</v>
      </c>
      <c r="AW308" s="15" t="s">
        <v>32</v>
      </c>
      <c r="AX308" s="15" t="s">
        <v>83</v>
      </c>
      <c r="AY308" s="271" t="s">
        <v>136</v>
      </c>
    </row>
    <row r="309" s="2" customFormat="1" ht="16.5" customHeight="1">
      <c r="A309" s="38"/>
      <c r="B309" s="39"/>
      <c r="C309" s="226" t="s">
        <v>486</v>
      </c>
      <c r="D309" s="226" t="s">
        <v>138</v>
      </c>
      <c r="E309" s="227" t="s">
        <v>487</v>
      </c>
      <c r="F309" s="228" t="s">
        <v>488</v>
      </c>
      <c r="G309" s="229" t="s">
        <v>141</v>
      </c>
      <c r="H309" s="230">
        <v>3556</v>
      </c>
      <c r="I309" s="231"/>
      <c r="J309" s="232">
        <f>ROUND(I309*H309,2)</f>
        <v>0</v>
      </c>
      <c r="K309" s="228" t="s">
        <v>1</v>
      </c>
      <c r="L309" s="44"/>
      <c r="M309" s="233" t="s">
        <v>1</v>
      </c>
      <c r="N309" s="234" t="s">
        <v>41</v>
      </c>
      <c r="O309" s="91"/>
      <c r="P309" s="235">
        <f>O309*H309</f>
        <v>0</v>
      </c>
      <c r="Q309" s="235">
        <v>0</v>
      </c>
      <c r="R309" s="235">
        <f>Q309*H309</f>
        <v>0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143</v>
      </c>
      <c r="AT309" s="237" t="s">
        <v>138</v>
      </c>
      <c r="AU309" s="237" t="s">
        <v>85</v>
      </c>
      <c r="AY309" s="17" t="s">
        <v>136</v>
      </c>
      <c r="BE309" s="238">
        <f>IF(N309="základní",J309,0)</f>
        <v>0</v>
      </c>
      <c r="BF309" s="238">
        <f>IF(N309="snížená",J309,0)</f>
        <v>0</v>
      </c>
      <c r="BG309" s="238">
        <f>IF(N309="zákl. přenesená",J309,0)</f>
        <v>0</v>
      </c>
      <c r="BH309" s="238">
        <f>IF(N309="sníž. přenesená",J309,0)</f>
        <v>0</v>
      </c>
      <c r="BI309" s="238">
        <f>IF(N309="nulová",J309,0)</f>
        <v>0</v>
      </c>
      <c r="BJ309" s="17" t="s">
        <v>83</v>
      </c>
      <c r="BK309" s="238">
        <f>ROUND(I309*H309,2)</f>
        <v>0</v>
      </c>
      <c r="BL309" s="17" t="s">
        <v>143</v>
      </c>
      <c r="BM309" s="237" t="s">
        <v>489</v>
      </c>
    </row>
    <row r="310" s="13" customFormat="1">
      <c r="A310" s="13"/>
      <c r="B310" s="239"/>
      <c r="C310" s="240"/>
      <c r="D310" s="241" t="s">
        <v>145</v>
      </c>
      <c r="E310" s="242" t="s">
        <v>1</v>
      </c>
      <c r="F310" s="243" t="s">
        <v>490</v>
      </c>
      <c r="G310" s="240"/>
      <c r="H310" s="242" t="s">
        <v>1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9" t="s">
        <v>145</v>
      </c>
      <c r="AU310" s="249" t="s">
        <v>85</v>
      </c>
      <c r="AV310" s="13" t="s">
        <v>83</v>
      </c>
      <c r="AW310" s="13" t="s">
        <v>32</v>
      </c>
      <c r="AX310" s="13" t="s">
        <v>76</v>
      </c>
      <c r="AY310" s="249" t="s">
        <v>136</v>
      </c>
    </row>
    <row r="311" s="13" customFormat="1">
      <c r="A311" s="13"/>
      <c r="B311" s="239"/>
      <c r="C311" s="240"/>
      <c r="D311" s="241" t="s">
        <v>145</v>
      </c>
      <c r="E311" s="242" t="s">
        <v>1</v>
      </c>
      <c r="F311" s="243" t="s">
        <v>491</v>
      </c>
      <c r="G311" s="240"/>
      <c r="H311" s="242" t="s">
        <v>1</v>
      </c>
      <c r="I311" s="244"/>
      <c r="J311" s="240"/>
      <c r="K311" s="240"/>
      <c r="L311" s="245"/>
      <c r="M311" s="246"/>
      <c r="N311" s="247"/>
      <c r="O311" s="247"/>
      <c r="P311" s="247"/>
      <c r="Q311" s="247"/>
      <c r="R311" s="247"/>
      <c r="S311" s="247"/>
      <c r="T311" s="24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9" t="s">
        <v>145</v>
      </c>
      <c r="AU311" s="249" t="s">
        <v>85</v>
      </c>
      <c r="AV311" s="13" t="s">
        <v>83</v>
      </c>
      <c r="AW311" s="13" t="s">
        <v>32</v>
      </c>
      <c r="AX311" s="13" t="s">
        <v>76</v>
      </c>
      <c r="AY311" s="249" t="s">
        <v>136</v>
      </c>
    </row>
    <row r="312" s="14" customFormat="1">
      <c r="A312" s="14"/>
      <c r="B312" s="250"/>
      <c r="C312" s="251"/>
      <c r="D312" s="241" t="s">
        <v>145</v>
      </c>
      <c r="E312" s="252" t="s">
        <v>1</v>
      </c>
      <c r="F312" s="253" t="s">
        <v>422</v>
      </c>
      <c r="G312" s="251"/>
      <c r="H312" s="254">
        <v>3556</v>
      </c>
      <c r="I312" s="255"/>
      <c r="J312" s="251"/>
      <c r="K312" s="251"/>
      <c r="L312" s="256"/>
      <c r="M312" s="257"/>
      <c r="N312" s="258"/>
      <c r="O312" s="258"/>
      <c r="P312" s="258"/>
      <c r="Q312" s="258"/>
      <c r="R312" s="258"/>
      <c r="S312" s="258"/>
      <c r="T312" s="25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0" t="s">
        <v>145</v>
      </c>
      <c r="AU312" s="260" t="s">
        <v>85</v>
      </c>
      <c r="AV312" s="14" t="s">
        <v>85</v>
      </c>
      <c r="AW312" s="14" t="s">
        <v>32</v>
      </c>
      <c r="AX312" s="14" t="s">
        <v>76</v>
      </c>
      <c r="AY312" s="260" t="s">
        <v>136</v>
      </c>
    </row>
    <row r="313" s="15" customFormat="1">
      <c r="A313" s="15"/>
      <c r="B313" s="261"/>
      <c r="C313" s="262"/>
      <c r="D313" s="241" t="s">
        <v>145</v>
      </c>
      <c r="E313" s="263" t="s">
        <v>1</v>
      </c>
      <c r="F313" s="264" t="s">
        <v>148</v>
      </c>
      <c r="G313" s="262"/>
      <c r="H313" s="265">
        <v>3556</v>
      </c>
      <c r="I313" s="266"/>
      <c r="J313" s="262"/>
      <c r="K313" s="262"/>
      <c r="L313" s="267"/>
      <c r="M313" s="268"/>
      <c r="N313" s="269"/>
      <c r="O313" s="269"/>
      <c r="P313" s="269"/>
      <c r="Q313" s="269"/>
      <c r="R313" s="269"/>
      <c r="S313" s="269"/>
      <c r="T313" s="270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1" t="s">
        <v>145</v>
      </c>
      <c r="AU313" s="271" t="s">
        <v>85</v>
      </c>
      <c r="AV313" s="15" t="s">
        <v>143</v>
      </c>
      <c r="AW313" s="15" t="s">
        <v>32</v>
      </c>
      <c r="AX313" s="15" t="s">
        <v>83</v>
      </c>
      <c r="AY313" s="271" t="s">
        <v>136</v>
      </c>
    </row>
    <row r="314" s="2" customFormat="1" ht="21.75" customHeight="1">
      <c r="A314" s="38"/>
      <c r="B314" s="39"/>
      <c r="C314" s="226" t="s">
        <v>492</v>
      </c>
      <c r="D314" s="226" t="s">
        <v>138</v>
      </c>
      <c r="E314" s="227" t="s">
        <v>493</v>
      </c>
      <c r="F314" s="228" t="s">
        <v>494</v>
      </c>
      <c r="G314" s="229" t="s">
        <v>495</v>
      </c>
      <c r="H314" s="230">
        <v>42</v>
      </c>
      <c r="I314" s="231"/>
      <c r="J314" s="232">
        <f>ROUND(I314*H314,2)</f>
        <v>0</v>
      </c>
      <c r="K314" s="228" t="s">
        <v>142</v>
      </c>
      <c r="L314" s="44"/>
      <c r="M314" s="233" t="s">
        <v>1</v>
      </c>
      <c r="N314" s="234" t="s">
        <v>41</v>
      </c>
      <c r="O314" s="91"/>
      <c r="P314" s="235">
        <f>O314*H314</f>
        <v>0</v>
      </c>
      <c r="Q314" s="235">
        <v>1.61679</v>
      </c>
      <c r="R314" s="235">
        <f>Q314*H314</f>
        <v>67.905180000000001</v>
      </c>
      <c r="S314" s="235">
        <v>0</v>
      </c>
      <c r="T314" s="23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7" t="s">
        <v>143</v>
      </c>
      <c r="AT314" s="237" t="s">
        <v>138</v>
      </c>
      <c r="AU314" s="237" t="s">
        <v>85</v>
      </c>
      <c r="AY314" s="17" t="s">
        <v>136</v>
      </c>
      <c r="BE314" s="238">
        <f>IF(N314="základní",J314,0)</f>
        <v>0</v>
      </c>
      <c r="BF314" s="238">
        <f>IF(N314="snížená",J314,0)</f>
        <v>0</v>
      </c>
      <c r="BG314" s="238">
        <f>IF(N314="zákl. přenesená",J314,0)</f>
        <v>0</v>
      </c>
      <c r="BH314" s="238">
        <f>IF(N314="sníž. přenesená",J314,0)</f>
        <v>0</v>
      </c>
      <c r="BI314" s="238">
        <f>IF(N314="nulová",J314,0)</f>
        <v>0</v>
      </c>
      <c r="BJ314" s="17" t="s">
        <v>83</v>
      </c>
      <c r="BK314" s="238">
        <f>ROUND(I314*H314,2)</f>
        <v>0</v>
      </c>
      <c r="BL314" s="17" t="s">
        <v>143</v>
      </c>
      <c r="BM314" s="237" t="s">
        <v>496</v>
      </c>
    </row>
    <row r="315" s="13" customFormat="1">
      <c r="A315" s="13"/>
      <c r="B315" s="239"/>
      <c r="C315" s="240"/>
      <c r="D315" s="241" t="s">
        <v>145</v>
      </c>
      <c r="E315" s="242" t="s">
        <v>1</v>
      </c>
      <c r="F315" s="243" t="s">
        <v>497</v>
      </c>
      <c r="G315" s="240"/>
      <c r="H315" s="242" t="s">
        <v>1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9" t="s">
        <v>145</v>
      </c>
      <c r="AU315" s="249" t="s">
        <v>85</v>
      </c>
      <c r="AV315" s="13" t="s">
        <v>83</v>
      </c>
      <c r="AW315" s="13" t="s">
        <v>32</v>
      </c>
      <c r="AX315" s="13" t="s">
        <v>76</v>
      </c>
      <c r="AY315" s="249" t="s">
        <v>136</v>
      </c>
    </row>
    <row r="316" s="14" customFormat="1">
      <c r="A316" s="14"/>
      <c r="B316" s="250"/>
      <c r="C316" s="251"/>
      <c r="D316" s="241" t="s">
        <v>145</v>
      </c>
      <c r="E316" s="252" t="s">
        <v>1</v>
      </c>
      <c r="F316" s="253" t="s">
        <v>498</v>
      </c>
      <c r="G316" s="251"/>
      <c r="H316" s="254">
        <v>42</v>
      </c>
      <c r="I316" s="255"/>
      <c r="J316" s="251"/>
      <c r="K316" s="251"/>
      <c r="L316" s="256"/>
      <c r="M316" s="257"/>
      <c r="N316" s="258"/>
      <c r="O316" s="258"/>
      <c r="P316" s="258"/>
      <c r="Q316" s="258"/>
      <c r="R316" s="258"/>
      <c r="S316" s="258"/>
      <c r="T316" s="25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0" t="s">
        <v>145</v>
      </c>
      <c r="AU316" s="260" t="s">
        <v>85</v>
      </c>
      <c r="AV316" s="14" t="s">
        <v>85</v>
      </c>
      <c r="AW316" s="14" t="s">
        <v>32</v>
      </c>
      <c r="AX316" s="14" t="s">
        <v>76</v>
      </c>
      <c r="AY316" s="260" t="s">
        <v>136</v>
      </c>
    </row>
    <row r="317" s="15" customFormat="1">
      <c r="A317" s="15"/>
      <c r="B317" s="261"/>
      <c r="C317" s="262"/>
      <c r="D317" s="241" t="s">
        <v>145</v>
      </c>
      <c r="E317" s="263" t="s">
        <v>1</v>
      </c>
      <c r="F317" s="264" t="s">
        <v>148</v>
      </c>
      <c r="G317" s="262"/>
      <c r="H317" s="265">
        <v>42</v>
      </c>
      <c r="I317" s="266"/>
      <c r="J317" s="262"/>
      <c r="K317" s="262"/>
      <c r="L317" s="267"/>
      <c r="M317" s="268"/>
      <c r="N317" s="269"/>
      <c r="O317" s="269"/>
      <c r="P317" s="269"/>
      <c r="Q317" s="269"/>
      <c r="R317" s="269"/>
      <c r="S317" s="269"/>
      <c r="T317" s="270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1" t="s">
        <v>145</v>
      </c>
      <c r="AU317" s="271" t="s">
        <v>85</v>
      </c>
      <c r="AV317" s="15" t="s">
        <v>143</v>
      </c>
      <c r="AW317" s="15" t="s">
        <v>32</v>
      </c>
      <c r="AX317" s="15" t="s">
        <v>83</v>
      </c>
      <c r="AY317" s="271" t="s">
        <v>136</v>
      </c>
    </row>
    <row r="318" s="2" customFormat="1" ht="16.5" customHeight="1">
      <c r="A318" s="38"/>
      <c r="B318" s="39"/>
      <c r="C318" s="226" t="s">
        <v>499</v>
      </c>
      <c r="D318" s="226" t="s">
        <v>138</v>
      </c>
      <c r="E318" s="227" t="s">
        <v>500</v>
      </c>
      <c r="F318" s="228" t="s">
        <v>501</v>
      </c>
      <c r="G318" s="229" t="s">
        <v>141</v>
      </c>
      <c r="H318" s="230">
        <v>198.125</v>
      </c>
      <c r="I318" s="231"/>
      <c r="J318" s="232">
        <f>ROUND(I318*H318,2)</f>
        <v>0</v>
      </c>
      <c r="K318" s="228" t="s">
        <v>142</v>
      </c>
      <c r="L318" s="44"/>
      <c r="M318" s="233" t="s">
        <v>1</v>
      </c>
      <c r="N318" s="234" t="s">
        <v>41</v>
      </c>
      <c r="O318" s="91"/>
      <c r="P318" s="235">
        <f>O318*H318</f>
        <v>0</v>
      </c>
      <c r="Q318" s="235">
        <v>0</v>
      </c>
      <c r="R318" s="235">
        <f>Q318*H318</f>
        <v>0</v>
      </c>
      <c r="S318" s="235">
        <v>0.01</v>
      </c>
      <c r="T318" s="236">
        <f>S318*H318</f>
        <v>1.98125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143</v>
      </c>
      <c r="AT318" s="237" t="s">
        <v>138</v>
      </c>
      <c r="AU318" s="237" t="s">
        <v>85</v>
      </c>
      <c r="AY318" s="17" t="s">
        <v>136</v>
      </c>
      <c r="BE318" s="238">
        <f>IF(N318="základní",J318,0)</f>
        <v>0</v>
      </c>
      <c r="BF318" s="238">
        <f>IF(N318="snížená",J318,0)</f>
        <v>0</v>
      </c>
      <c r="BG318" s="238">
        <f>IF(N318="zákl. přenesená",J318,0)</f>
        <v>0</v>
      </c>
      <c r="BH318" s="238">
        <f>IF(N318="sníž. přenesená",J318,0)</f>
        <v>0</v>
      </c>
      <c r="BI318" s="238">
        <f>IF(N318="nulová",J318,0)</f>
        <v>0</v>
      </c>
      <c r="BJ318" s="17" t="s">
        <v>83</v>
      </c>
      <c r="BK318" s="238">
        <f>ROUND(I318*H318,2)</f>
        <v>0</v>
      </c>
      <c r="BL318" s="17" t="s">
        <v>143</v>
      </c>
      <c r="BM318" s="237" t="s">
        <v>502</v>
      </c>
    </row>
    <row r="319" s="13" customFormat="1">
      <c r="A319" s="13"/>
      <c r="B319" s="239"/>
      <c r="C319" s="240"/>
      <c r="D319" s="241" t="s">
        <v>145</v>
      </c>
      <c r="E319" s="242" t="s">
        <v>1</v>
      </c>
      <c r="F319" s="243" t="s">
        <v>503</v>
      </c>
      <c r="G319" s="240"/>
      <c r="H319" s="242" t="s">
        <v>1</v>
      </c>
      <c r="I319" s="244"/>
      <c r="J319" s="240"/>
      <c r="K319" s="240"/>
      <c r="L319" s="245"/>
      <c r="M319" s="246"/>
      <c r="N319" s="247"/>
      <c r="O319" s="247"/>
      <c r="P319" s="247"/>
      <c r="Q319" s="247"/>
      <c r="R319" s="247"/>
      <c r="S319" s="247"/>
      <c r="T319" s="24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9" t="s">
        <v>145</v>
      </c>
      <c r="AU319" s="249" t="s">
        <v>85</v>
      </c>
      <c r="AV319" s="13" t="s">
        <v>83</v>
      </c>
      <c r="AW319" s="13" t="s">
        <v>32</v>
      </c>
      <c r="AX319" s="13" t="s">
        <v>76</v>
      </c>
      <c r="AY319" s="249" t="s">
        <v>136</v>
      </c>
    </row>
    <row r="320" s="14" customFormat="1">
      <c r="A320" s="14"/>
      <c r="B320" s="250"/>
      <c r="C320" s="251"/>
      <c r="D320" s="241" t="s">
        <v>145</v>
      </c>
      <c r="E320" s="252" t="s">
        <v>1</v>
      </c>
      <c r="F320" s="253" t="s">
        <v>504</v>
      </c>
      <c r="G320" s="251"/>
      <c r="H320" s="254">
        <v>198.125</v>
      </c>
      <c r="I320" s="255"/>
      <c r="J320" s="251"/>
      <c r="K320" s="251"/>
      <c r="L320" s="256"/>
      <c r="M320" s="257"/>
      <c r="N320" s="258"/>
      <c r="O320" s="258"/>
      <c r="P320" s="258"/>
      <c r="Q320" s="258"/>
      <c r="R320" s="258"/>
      <c r="S320" s="258"/>
      <c r="T320" s="25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0" t="s">
        <v>145</v>
      </c>
      <c r="AU320" s="260" t="s">
        <v>85</v>
      </c>
      <c r="AV320" s="14" t="s">
        <v>85</v>
      </c>
      <c r="AW320" s="14" t="s">
        <v>32</v>
      </c>
      <c r="AX320" s="14" t="s">
        <v>76</v>
      </c>
      <c r="AY320" s="260" t="s">
        <v>136</v>
      </c>
    </row>
    <row r="321" s="15" customFormat="1">
      <c r="A321" s="15"/>
      <c r="B321" s="261"/>
      <c r="C321" s="262"/>
      <c r="D321" s="241" t="s">
        <v>145</v>
      </c>
      <c r="E321" s="263" t="s">
        <v>1</v>
      </c>
      <c r="F321" s="264" t="s">
        <v>148</v>
      </c>
      <c r="G321" s="262"/>
      <c r="H321" s="265">
        <v>198.125</v>
      </c>
      <c r="I321" s="266"/>
      <c r="J321" s="262"/>
      <c r="K321" s="262"/>
      <c r="L321" s="267"/>
      <c r="M321" s="268"/>
      <c r="N321" s="269"/>
      <c r="O321" s="269"/>
      <c r="P321" s="269"/>
      <c r="Q321" s="269"/>
      <c r="R321" s="269"/>
      <c r="S321" s="269"/>
      <c r="T321" s="270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1" t="s">
        <v>145</v>
      </c>
      <c r="AU321" s="271" t="s">
        <v>85</v>
      </c>
      <c r="AV321" s="15" t="s">
        <v>143</v>
      </c>
      <c r="AW321" s="15" t="s">
        <v>32</v>
      </c>
      <c r="AX321" s="15" t="s">
        <v>83</v>
      </c>
      <c r="AY321" s="271" t="s">
        <v>136</v>
      </c>
    </row>
    <row r="322" s="2" customFormat="1" ht="16.5" customHeight="1">
      <c r="A322" s="38"/>
      <c r="B322" s="39"/>
      <c r="C322" s="226" t="s">
        <v>505</v>
      </c>
      <c r="D322" s="226" t="s">
        <v>138</v>
      </c>
      <c r="E322" s="227" t="s">
        <v>500</v>
      </c>
      <c r="F322" s="228" t="s">
        <v>501</v>
      </c>
      <c r="G322" s="229" t="s">
        <v>141</v>
      </c>
      <c r="H322" s="230">
        <v>100</v>
      </c>
      <c r="I322" s="231"/>
      <c r="J322" s="232">
        <f>ROUND(I322*H322,2)</f>
        <v>0</v>
      </c>
      <c r="K322" s="228" t="s">
        <v>142</v>
      </c>
      <c r="L322" s="44"/>
      <c r="M322" s="233" t="s">
        <v>1</v>
      </c>
      <c r="N322" s="234" t="s">
        <v>41</v>
      </c>
      <c r="O322" s="91"/>
      <c r="P322" s="235">
        <f>O322*H322</f>
        <v>0</v>
      </c>
      <c r="Q322" s="235">
        <v>0</v>
      </c>
      <c r="R322" s="235">
        <f>Q322*H322</f>
        <v>0</v>
      </c>
      <c r="S322" s="235">
        <v>0.01</v>
      </c>
      <c r="T322" s="236">
        <f>S322*H322</f>
        <v>1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7" t="s">
        <v>143</v>
      </c>
      <c r="AT322" s="237" t="s">
        <v>138</v>
      </c>
      <c r="AU322" s="237" t="s">
        <v>85</v>
      </c>
      <c r="AY322" s="17" t="s">
        <v>136</v>
      </c>
      <c r="BE322" s="238">
        <f>IF(N322="základní",J322,0)</f>
        <v>0</v>
      </c>
      <c r="BF322" s="238">
        <f>IF(N322="snížená",J322,0)</f>
        <v>0</v>
      </c>
      <c r="BG322" s="238">
        <f>IF(N322="zákl. přenesená",J322,0)</f>
        <v>0</v>
      </c>
      <c r="BH322" s="238">
        <f>IF(N322="sníž. přenesená",J322,0)</f>
        <v>0</v>
      </c>
      <c r="BI322" s="238">
        <f>IF(N322="nulová",J322,0)</f>
        <v>0</v>
      </c>
      <c r="BJ322" s="17" t="s">
        <v>83</v>
      </c>
      <c r="BK322" s="238">
        <f>ROUND(I322*H322,2)</f>
        <v>0</v>
      </c>
      <c r="BL322" s="17" t="s">
        <v>143</v>
      </c>
      <c r="BM322" s="237" t="s">
        <v>506</v>
      </c>
    </row>
    <row r="323" s="13" customFormat="1">
      <c r="A323" s="13"/>
      <c r="B323" s="239"/>
      <c r="C323" s="240"/>
      <c r="D323" s="241" t="s">
        <v>145</v>
      </c>
      <c r="E323" s="242" t="s">
        <v>1</v>
      </c>
      <c r="F323" s="243" t="s">
        <v>413</v>
      </c>
      <c r="G323" s="240"/>
      <c r="H323" s="242" t="s">
        <v>1</v>
      </c>
      <c r="I323" s="244"/>
      <c r="J323" s="240"/>
      <c r="K323" s="240"/>
      <c r="L323" s="245"/>
      <c r="M323" s="246"/>
      <c r="N323" s="247"/>
      <c r="O323" s="247"/>
      <c r="P323" s="247"/>
      <c r="Q323" s="247"/>
      <c r="R323" s="247"/>
      <c r="S323" s="247"/>
      <c r="T323" s="24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9" t="s">
        <v>145</v>
      </c>
      <c r="AU323" s="249" t="s">
        <v>85</v>
      </c>
      <c r="AV323" s="13" t="s">
        <v>83</v>
      </c>
      <c r="AW323" s="13" t="s">
        <v>32</v>
      </c>
      <c r="AX323" s="13" t="s">
        <v>76</v>
      </c>
      <c r="AY323" s="249" t="s">
        <v>136</v>
      </c>
    </row>
    <row r="324" s="14" customFormat="1">
      <c r="A324" s="14"/>
      <c r="B324" s="250"/>
      <c r="C324" s="251"/>
      <c r="D324" s="241" t="s">
        <v>145</v>
      </c>
      <c r="E324" s="252" t="s">
        <v>1</v>
      </c>
      <c r="F324" s="253" t="s">
        <v>278</v>
      </c>
      <c r="G324" s="251"/>
      <c r="H324" s="254">
        <v>100</v>
      </c>
      <c r="I324" s="255"/>
      <c r="J324" s="251"/>
      <c r="K324" s="251"/>
      <c r="L324" s="256"/>
      <c r="M324" s="257"/>
      <c r="N324" s="258"/>
      <c r="O324" s="258"/>
      <c r="P324" s="258"/>
      <c r="Q324" s="258"/>
      <c r="R324" s="258"/>
      <c r="S324" s="258"/>
      <c r="T324" s="25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0" t="s">
        <v>145</v>
      </c>
      <c r="AU324" s="260" t="s">
        <v>85</v>
      </c>
      <c r="AV324" s="14" t="s">
        <v>85</v>
      </c>
      <c r="AW324" s="14" t="s">
        <v>32</v>
      </c>
      <c r="AX324" s="14" t="s">
        <v>76</v>
      </c>
      <c r="AY324" s="260" t="s">
        <v>136</v>
      </c>
    </row>
    <row r="325" s="15" customFormat="1">
      <c r="A325" s="15"/>
      <c r="B325" s="261"/>
      <c r="C325" s="262"/>
      <c r="D325" s="241" t="s">
        <v>145</v>
      </c>
      <c r="E325" s="263" t="s">
        <v>1</v>
      </c>
      <c r="F325" s="264" t="s">
        <v>148</v>
      </c>
      <c r="G325" s="262"/>
      <c r="H325" s="265">
        <v>100</v>
      </c>
      <c r="I325" s="266"/>
      <c r="J325" s="262"/>
      <c r="K325" s="262"/>
      <c r="L325" s="267"/>
      <c r="M325" s="268"/>
      <c r="N325" s="269"/>
      <c r="O325" s="269"/>
      <c r="P325" s="269"/>
      <c r="Q325" s="269"/>
      <c r="R325" s="269"/>
      <c r="S325" s="269"/>
      <c r="T325" s="270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1" t="s">
        <v>145</v>
      </c>
      <c r="AU325" s="271" t="s">
        <v>85</v>
      </c>
      <c r="AV325" s="15" t="s">
        <v>143</v>
      </c>
      <c r="AW325" s="15" t="s">
        <v>32</v>
      </c>
      <c r="AX325" s="15" t="s">
        <v>83</v>
      </c>
      <c r="AY325" s="271" t="s">
        <v>136</v>
      </c>
    </row>
    <row r="326" s="2" customFormat="1" ht="16.5" customHeight="1">
      <c r="A326" s="38"/>
      <c r="B326" s="39"/>
      <c r="C326" s="226" t="s">
        <v>507</v>
      </c>
      <c r="D326" s="226" t="s">
        <v>138</v>
      </c>
      <c r="E326" s="227" t="s">
        <v>500</v>
      </c>
      <c r="F326" s="228" t="s">
        <v>501</v>
      </c>
      <c r="G326" s="229" t="s">
        <v>141</v>
      </c>
      <c r="H326" s="230">
        <v>72</v>
      </c>
      <c r="I326" s="231"/>
      <c r="J326" s="232">
        <f>ROUND(I326*H326,2)</f>
        <v>0</v>
      </c>
      <c r="K326" s="228" t="s">
        <v>142</v>
      </c>
      <c r="L326" s="44"/>
      <c r="M326" s="233" t="s">
        <v>1</v>
      </c>
      <c r="N326" s="234" t="s">
        <v>41</v>
      </c>
      <c r="O326" s="91"/>
      <c r="P326" s="235">
        <f>O326*H326</f>
        <v>0</v>
      </c>
      <c r="Q326" s="235">
        <v>0</v>
      </c>
      <c r="R326" s="235">
        <f>Q326*H326</f>
        <v>0</v>
      </c>
      <c r="S326" s="235">
        <v>0.01</v>
      </c>
      <c r="T326" s="236">
        <f>S326*H326</f>
        <v>0.71999999999999997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7" t="s">
        <v>143</v>
      </c>
      <c r="AT326" s="237" t="s">
        <v>138</v>
      </c>
      <c r="AU326" s="237" t="s">
        <v>85</v>
      </c>
      <c r="AY326" s="17" t="s">
        <v>136</v>
      </c>
      <c r="BE326" s="238">
        <f>IF(N326="základní",J326,0)</f>
        <v>0</v>
      </c>
      <c r="BF326" s="238">
        <f>IF(N326="snížená",J326,0)</f>
        <v>0</v>
      </c>
      <c r="BG326" s="238">
        <f>IF(N326="zákl. přenesená",J326,0)</f>
        <v>0</v>
      </c>
      <c r="BH326" s="238">
        <f>IF(N326="sníž. přenesená",J326,0)</f>
        <v>0</v>
      </c>
      <c r="BI326" s="238">
        <f>IF(N326="nulová",J326,0)</f>
        <v>0</v>
      </c>
      <c r="BJ326" s="17" t="s">
        <v>83</v>
      </c>
      <c r="BK326" s="238">
        <f>ROUND(I326*H326,2)</f>
        <v>0</v>
      </c>
      <c r="BL326" s="17" t="s">
        <v>143</v>
      </c>
      <c r="BM326" s="237" t="s">
        <v>508</v>
      </c>
    </row>
    <row r="327" s="13" customFormat="1">
      <c r="A327" s="13"/>
      <c r="B327" s="239"/>
      <c r="C327" s="240"/>
      <c r="D327" s="241" t="s">
        <v>145</v>
      </c>
      <c r="E327" s="242" t="s">
        <v>1</v>
      </c>
      <c r="F327" s="243" t="s">
        <v>509</v>
      </c>
      <c r="G327" s="240"/>
      <c r="H327" s="242" t="s">
        <v>1</v>
      </c>
      <c r="I327" s="244"/>
      <c r="J327" s="240"/>
      <c r="K327" s="240"/>
      <c r="L327" s="245"/>
      <c r="M327" s="246"/>
      <c r="N327" s="247"/>
      <c r="O327" s="247"/>
      <c r="P327" s="247"/>
      <c r="Q327" s="247"/>
      <c r="R327" s="247"/>
      <c r="S327" s="247"/>
      <c r="T327" s="24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9" t="s">
        <v>145</v>
      </c>
      <c r="AU327" s="249" t="s">
        <v>85</v>
      </c>
      <c r="AV327" s="13" t="s">
        <v>83</v>
      </c>
      <c r="AW327" s="13" t="s">
        <v>32</v>
      </c>
      <c r="AX327" s="13" t="s">
        <v>76</v>
      </c>
      <c r="AY327" s="249" t="s">
        <v>136</v>
      </c>
    </row>
    <row r="328" s="14" customFormat="1">
      <c r="A328" s="14"/>
      <c r="B328" s="250"/>
      <c r="C328" s="251"/>
      <c r="D328" s="241" t="s">
        <v>145</v>
      </c>
      <c r="E328" s="252" t="s">
        <v>1</v>
      </c>
      <c r="F328" s="253" t="s">
        <v>440</v>
      </c>
      <c r="G328" s="251"/>
      <c r="H328" s="254">
        <v>72</v>
      </c>
      <c r="I328" s="255"/>
      <c r="J328" s="251"/>
      <c r="K328" s="251"/>
      <c r="L328" s="256"/>
      <c r="M328" s="257"/>
      <c r="N328" s="258"/>
      <c r="O328" s="258"/>
      <c r="P328" s="258"/>
      <c r="Q328" s="258"/>
      <c r="R328" s="258"/>
      <c r="S328" s="258"/>
      <c r="T328" s="25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0" t="s">
        <v>145</v>
      </c>
      <c r="AU328" s="260" t="s">
        <v>85</v>
      </c>
      <c r="AV328" s="14" t="s">
        <v>85</v>
      </c>
      <c r="AW328" s="14" t="s">
        <v>32</v>
      </c>
      <c r="AX328" s="14" t="s">
        <v>76</v>
      </c>
      <c r="AY328" s="260" t="s">
        <v>136</v>
      </c>
    </row>
    <row r="329" s="15" customFormat="1">
      <c r="A329" s="15"/>
      <c r="B329" s="261"/>
      <c r="C329" s="262"/>
      <c r="D329" s="241" t="s">
        <v>145</v>
      </c>
      <c r="E329" s="263" t="s">
        <v>1</v>
      </c>
      <c r="F329" s="264" t="s">
        <v>148</v>
      </c>
      <c r="G329" s="262"/>
      <c r="H329" s="265">
        <v>72</v>
      </c>
      <c r="I329" s="266"/>
      <c r="J329" s="262"/>
      <c r="K329" s="262"/>
      <c r="L329" s="267"/>
      <c r="M329" s="268"/>
      <c r="N329" s="269"/>
      <c r="O329" s="269"/>
      <c r="P329" s="269"/>
      <c r="Q329" s="269"/>
      <c r="R329" s="269"/>
      <c r="S329" s="269"/>
      <c r="T329" s="27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1" t="s">
        <v>145</v>
      </c>
      <c r="AU329" s="271" t="s">
        <v>85</v>
      </c>
      <c r="AV329" s="15" t="s">
        <v>143</v>
      </c>
      <c r="AW329" s="15" t="s">
        <v>32</v>
      </c>
      <c r="AX329" s="15" t="s">
        <v>83</v>
      </c>
      <c r="AY329" s="271" t="s">
        <v>136</v>
      </c>
    </row>
    <row r="330" s="12" customFormat="1" ht="22.8" customHeight="1">
      <c r="A330" s="12"/>
      <c r="B330" s="210"/>
      <c r="C330" s="211"/>
      <c r="D330" s="212" t="s">
        <v>75</v>
      </c>
      <c r="E330" s="224" t="s">
        <v>198</v>
      </c>
      <c r="F330" s="224" t="s">
        <v>199</v>
      </c>
      <c r="G330" s="211"/>
      <c r="H330" s="211"/>
      <c r="I330" s="214"/>
      <c r="J330" s="225">
        <f>BK330</f>
        <v>0</v>
      </c>
      <c r="K330" s="211"/>
      <c r="L330" s="216"/>
      <c r="M330" s="217"/>
      <c r="N330" s="218"/>
      <c r="O330" s="218"/>
      <c r="P330" s="219">
        <f>SUM(P331:P346)</f>
        <v>0</v>
      </c>
      <c r="Q330" s="218"/>
      <c r="R330" s="219">
        <f>SUM(R331:R346)</f>
        <v>0</v>
      </c>
      <c r="S330" s="218"/>
      <c r="T330" s="220">
        <f>SUM(T331:T346)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21" t="s">
        <v>83</v>
      </c>
      <c r="AT330" s="222" t="s">
        <v>75</v>
      </c>
      <c r="AU330" s="222" t="s">
        <v>83</v>
      </c>
      <c r="AY330" s="221" t="s">
        <v>136</v>
      </c>
      <c r="BK330" s="223">
        <f>SUM(BK331:BK346)</f>
        <v>0</v>
      </c>
    </row>
    <row r="331" s="2" customFormat="1" ht="16.5" customHeight="1">
      <c r="A331" s="38"/>
      <c r="B331" s="39"/>
      <c r="C331" s="226" t="s">
        <v>510</v>
      </c>
      <c r="D331" s="226" t="s">
        <v>138</v>
      </c>
      <c r="E331" s="227" t="s">
        <v>200</v>
      </c>
      <c r="F331" s="228" t="s">
        <v>201</v>
      </c>
      <c r="G331" s="229" t="s">
        <v>202</v>
      </c>
      <c r="H331" s="230">
        <v>11.5</v>
      </c>
      <c r="I331" s="231"/>
      <c r="J331" s="232">
        <f>ROUND(I331*H331,2)</f>
        <v>0</v>
      </c>
      <c r="K331" s="228" t="s">
        <v>142</v>
      </c>
      <c r="L331" s="44"/>
      <c r="M331" s="233" t="s">
        <v>1</v>
      </c>
      <c r="N331" s="234" t="s">
        <v>41</v>
      </c>
      <c r="O331" s="91"/>
      <c r="P331" s="235">
        <f>O331*H331</f>
        <v>0</v>
      </c>
      <c r="Q331" s="235">
        <v>0</v>
      </c>
      <c r="R331" s="235">
        <f>Q331*H331</f>
        <v>0</v>
      </c>
      <c r="S331" s="235">
        <v>0</v>
      </c>
      <c r="T331" s="23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7" t="s">
        <v>143</v>
      </c>
      <c r="AT331" s="237" t="s">
        <v>138</v>
      </c>
      <c r="AU331" s="237" t="s">
        <v>85</v>
      </c>
      <c r="AY331" s="17" t="s">
        <v>136</v>
      </c>
      <c r="BE331" s="238">
        <f>IF(N331="základní",J331,0)</f>
        <v>0</v>
      </c>
      <c r="BF331" s="238">
        <f>IF(N331="snížená",J331,0)</f>
        <v>0</v>
      </c>
      <c r="BG331" s="238">
        <f>IF(N331="zákl. přenesená",J331,0)</f>
        <v>0</v>
      </c>
      <c r="BH331" s="238">
        <f>IF(N331="sníž. přenesená",J331,0)</f>
        <v>0</v>
      </c>
      <c r="BI331" s="238">
        <f>IF(N331="nulová",J331,0)</f>
        <v>0</v>
      </c>
      <c r="BJ331" s="17" t="s">
        <v>83</v>
      </c>
      <c r="BK331" s="238">
        <f>ROUND(I331*H331,2)</f>
        <v>0</v>
      </c>
      <c r="BL331" s="17" t="s">
        <v>143</v>
      </c>
      <c r="BM331" s="237" t="s">
        <v>511</v>
      </c>
    </row>
    <row r="332" s="13" customFormat="1">
      <c r="A332" s="13"/>
      <c r="B332" s="239"/>
      <c r="C332" s="240"/>
      <c r="D332" s="241" t="s">
        <v>145</v>
      </c>
      <c r="E332" s="242" t="s">
        <v>1</v>
      </c>
      <c r="F332" s="243" t="s">
        <v>204</v>
      </c>
      <c r="G332" s="240"/>
      <c r="H332" s="242" t="s">
        <v>1</v>
      </c>
      <c r="I332" s="244"/>
      <c r="J332" s="240"/>
      <c r="K332" s="240"/>
      <c r="L332" s="245"/>
      <c r="M332" s="246"/>
      <c r="N332" s="247"/>
      <c r="O332" s="247"/>
      <c r="P332" s="247"/>
      <c r="Q332" s="247"/>
      <c r="R332" s="247"/>
      <c r="S332" s="247"/>
      <c r="T332" s="24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9" t="s">
        <v>145</v>
      </c>
      <c r="AU332" s="249" t="s">
        <v>85</v>
      </c>
      <c r="AV332" s="13" t="s">
        <v>83</v>
      </c>
      <c r="AW332" s="13" t="s">
        <v>32</v>
      </c>
      <c r="AX332" s="13" t="s">
        <v>76</v>
      </c>
      <c r="AY332" s="249" t="s">
        <v>136</v>
      </c>
    </row>
    <row r="333" s="14" customFormat="1">
      <c r="A333" s="14"/>
      <c r="B333" s="250"/>
      <c r="C333" s="251"/>
      <c r="D333" s="241" t="s">
        <v>145</v>
      </c>
      <c r="E333" s="252" t="s">
        <v>1</v>
      </c>
      <c r="F333" s="253" t="s">
        <v>512</v>
      </c>
      <c r="G333" s="251"/>
      <c r="H333" s="254">
        <v>11.5</v>
      </c>
      <c r="I333" s="255"/>
      <c r="J333" s="251"/>
      <c r="K333" s="251"/>
      <c r="L333" s="256"/>
      <c r="M333" s="257"/>
      <c r="N333" s="258"/>
      <c r="O333" s="258"/>
      <c r="P333" s="258"/>
      <c r="Q333" s="258"/>
      <c r="R333" s="258"/>
      <c r="S333" s="258"/>
      <c r="T333" s="25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0" t="s">
        <v>145</v>
      </c>
      <c r="AU333" s="260" t="s">
        <v>85</v>
      </c>
      <c r="AV333" s="14" t="s">
        <v>85</v>
      </c>
      <c r="AW333" s="14" t="s">
        <v>32</v>
      </c>
      <c r="AX333" s="14" t="s">
        <v>76</v>
      </c>
      <c r="AY333" s="260" t="s">
        <v>136</v>
      </c>
    </row>
    <row r="334" s="15" customFormat="1">
      <c r="A334" s="15"/>
      <c r="B334" s="261"/>
      <c r="C334" s="262"/>
      <c r="D334" s="241" t="s">
        <v>145</v>
      </c>
      <c r="E334" s="263" t="s">
        <v>1</v>
      </c>
      <c r="F334" s="264" t="s">
        <v>148</v>
      </c>
      <c r="G334" s="262"/>
      <c r="H334" s="265">
        <v>11.5</v>
      </c>
      <c r="I334" s="266"/>
      <c r="J334" s="262"/>
      <c r="K334" s="262"/>
      <c r="L334" s="267"/>
      <c r="M334" s="268"/>
      <c r="N334" s="269"/>
      <c r="O334" s="269"/>
      <c r="P334" s="269"/>
      <c r="Q334" s="269"/>
      <c r="R334" s="269"/>
      <c r="S334" s="269"/>
      <c r="T334" s="270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1" t="s">
        <v>145</v>
      </c>
      <c r="AU334" s="271" t="s">
        <v>85</v>
      </c>
      <c r="AV334" s="15" t="s">
        <v>143</v>
      </c>
      <c r="AW334" s="15" t="s">
        <v>32</v>
      </c>
      <c r="AX334" s="15" t="s">
        <v>83</v>
      </c>
      <c r="AY334" s="271" t="s">
        <v>136</v>
      </c>
    </row>
    <row r="335" s="2" customFormat="1" ht="16.5" customHeight="1">
      <c r="A335" s="38"/>
      <c r="B335" s="39"/>
      <c r="C335" s="226" t="s">
        <v>513</v>
      </c>
      <c r="D335" s="226" t="s">
        <v>138</v>
      </c>
      <c r="E335" s="227" t="s">
        <v>211</v>
      </c>
      <c r="F335" s="228" t="s">
        <v>212</v>
      </c>
      <c r="G335" s="229" t="s">
        <v>202</v>
      </c>
      <c r="H335" s="230">
        <v>161</v>
      </c>
      <c r="I335" s="231"/>
      <c r="J335" s="232">
        <f>ROUND(I335*H335,2)</f>
        <v>0</v>
      </c>
      <c r="K335" s="228" t="s">
        <v>142</v>
      </c>
      <c r="L335" s="44"/>
      <c r="M335" s="233" t="s">
        <v>1</v>
      </c>
      <c r="N335" s="234" t="s">
        <v>41</v>
      </c>
      <c r="O335" s="91"/>
      <c r="P335" s="235">
        <f>O335*H335</f>
        <v>0</v>
      </c>
      <c r="Q335" s="235">
        <v>0</v>
      </c>
      <c r="R335" s="235">
        <f>Q335*H335</f>
        <v>0</v>
      </c>
      <c r="S335" s="235">
        <v>0</v>
      </c>
      <c r="T335" s="23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7" t="s">
        <v>143</v>
      </c>
      <c r="AT335" s="237" t="s">
        <v>138</v>
      </c>
      <c r="AU335" s="237" t="s">
        <v>85</v>
      </c>
      <c r="AY335" s="17" t="s">
        <v>136</v>
      </c>
      <c r="BE335" s="238">
        <f>IF(N335="základní",J335,0)</f>
        <v>0</v>
      </c>
      <c r="BF335" s="238">
        <f>IF(N335="snížená",J335,0)</f>
        <v>0</v>
      </c>
      <c r="BG335" s="238">
        <f>IF(N335="zákl. přenesená",J335,0)</f>
        <v>0</v>
      </c>
      <c r="BH335" s="238">
        <f>IF(N335="sníž. přenesená",J335,0)</f>
        <v>0</v>
      </c>
      <c r="BI335" s="238">
        <f>IF(N335="nulová",J335,0)</f>
        <v>0</v>
      </c>
      <c r="BJ335" s="17" t="s">
        <v>83</v>
      </c>
      <c r="BK335" s="238">
        <f>ROUND(I335*H335,2)</f>
        <v>0</v>
      </c>
      <c r="BL335" s="17" t="s">
        <v>143</v>
      </c>
      <c r="BM335" s="237" t="s">
        <v>514</v>
      </c>
    </row>
    <row r="336" s="13" customFormat="1">
      <c r="A336" s="13"/>
      <c r="B336" s="239"/>
      <c r="C336" s="240"/>
      <c r="D336" s="241" t="s">
        <v>145</v>
      </c>
      <c r="E336" s="242" t="s">
        <v>1</v>
      </c>
      <c r="F336" s="243" t="s">
        <v>214</v>
      </c>
      <c r="G336" s="240"/>
      <c r="H336" s="242" t="s">
        <v>1</v>
      </c>
      <c r="I336" s="244"/>
      <c r="J336" s="240"/>
      <c r="K336" s="240"/>
      <c r="L336" s="245"/>
      <c r="M336" s="246"/>
      <c r="N336" s="247"/>
      <c r="O336" s="247"/>
      <c r="P336" s="247"/>
      <c r="Q336" s="247"/>
      <c r="R336" s="247"/>
      <c r="S336" s="247"/>
      <c r="T336" s="24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9" t="s">
        <v>145</v>
      </c>
      <c r="AU336" s="249" t="s">
        <v>85</v>
      </c>
      <c r="AV336" s="13" t="s">
        <v>83</v>
      </c>
      <c r="AW336" s="13" t="s">
        <v>32</v>
      </c>
      <c r="AX336" s="13" t="s">
        <v>76</v>
      </c>
      <c r="AY336" s="249" t="s">
        <v>136</v>
      </c>
    </row>
    <row r="337" s="14" customFormat="1">
      <c r="A337" s="14"/>
      <c r="B337" s="250"/>
      <c r="C337" s="251"/>
      <c r="D337" s="241" t="s">
        <v>145</v>
      </c>
      <c r="E337" s="252" t="s">
        <v>1</v>
      </c>
      <c r="F337" s="253" t="s">
        <v>515</v>
      </c>
      <c r="G337" s="251"/>
      <c r="H337" s="254">
        <v>161</v>
      </c>
      <c r="I337" s="255"/>
      <c r="J337" s="251"/>
      <c r="K337" s="251"/>
      <c r="L337" s="256"/>
      <c r="M337" s="257"/>
      <c r="N337" s="258"/>
      <c r="O337" s="258"/>
      <c r="P337" s="258"/>
      <c r="Q337" s="258"/>
      <c r="R337" s="258"/>
      <c r="S337" s="258"/>
      <c r="T337" s="25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0" t="s">
        <v>145</v>
      </c>
      <c r="AU337" s="260" t="s">
        <v>85</v>
      </c>
      <c r="AV337" s="14" t="s">
        <v>85</v>
      </c>
      <c r="AW337" s="14" t="s">
        <v>32</v>
      </c>
      <c r="AX337" s="14" t="s">
        <v>76</v>
      </c>
      <c r="AY337" s="260" t="s">
        <v>136</v>
      </c>
    </row>
    <row r="338" s="15" customFormat="1">
      <c r="A338" s="15"/>
      <c r="B338" s="261"/>
      <c r="C338" s="262"/>
      <c r="D338" s="241" t="s">
        <v>145</v>
      </c>
      <c r="E338" s="263" t="s">
        <v>1</v>
      </c>
      <c r="F338" s="264" t="s">
        <v>148</v>
      </c>
      <c r="G338" s="262"/>
      <c r="H338" s="265">
        <v>161</v>
      </c>
      <c r="I338" s="266"/>
      <c r="J338" s="262"/>
      <c r="K338" s="262"/>
      <c r="L338" s="267"/>
      <c r="M338" s="268"/>
      <c r="N338" s="269"/>
      <c r="O338" s="269"/>
      <c r="P338" s="269"/>
      <c r="Q338" s="269"/>
      <c r="R338" s="269"/>
      <c r="S338" s="269"/>
      <c r="T338" s="270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1" t="s">
        <v>145</v>
      </c>
      <c r="AU338" s="271" t="s">
        <v>85</v>
      </c>
      <c r="AV338" s="15" t="s">
        <v>143</v>
      </c>
      <c r="AW338" s="15" t="s">
        <v>32</v>
      </c>
      <c r="AX338" s="15" t="s">
        <v>83</v>
      </c>
      <c r="AY338" s="271" t="s">
        <v>136</v>
      </c>
    </row>
    <row r="339" s="2" customFormat="1" ht="16.5" customHeight="1">
      <c r="A339" s="38"/>
      <c r="B339" s="39"/>
      <c r="C339" s="226" t="s">
        <v>516</v>
      </c>
      <c r="D339" s="226" t="s">
        <v>138</v>
      </c>
      <c r="E339" s="227" t="s">
        <v>221</v>
      </c>
      <c r="F339" s="228" t="s">
        <v>222</v>
      </c>
      <c r="G339" s="229" t="s">
        <v>202</v>
      </c>
      <c r="H339" s="230">
        <v>11.5</v>
      </c>
      <c r="I339" s="231"/>
      <c r="J339" s="232">
        <f>ROUND(I339*H339,2)</f>
        <v>0</v>
      </c>
      <c r="K339" s="228" t="s">
        <v>142</v>
      </c>
      <c r="L339" s="44"/>
      <c r="M339" s="233" t="s">
        <v>1</v>
      </c>
      <c r="N339" s="234" t="s">
        <v>41</v>
      </c>
      <c r="O339" s="91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143</v>
      </c>
      <c r="AT339" s="237" t="s">
        <v>138</v>
      </c>
      <c r="AU339" s="237" t="s">
        <v>85</v>
      </c>
      <c r="AY339" s="17" t="s">
        <v>136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83</v>
      </c>
      <c r="BK339" s="238">
        <f>ROUND(I339*H339,2)</f>
        <v>0</v>
      </c>
      <c r="BL339" s="17" t="s">
        <v>143</v>
      </c>
      <c r="BM339" s="237" t="s">
        <v>517</v>
      </c>
    </row>
    <row r="340" s="13" customFormat="1">
      <c r="A340" s="13"/>
      <c r="B340" s="239"/>
      <c r="C340" s="240"/>
      <c r="D340" s="241" t="s">
        <v>145</v>
      </c>
      <c r="E340" s="242" t="s">
        <v>1</v>
      </c>
      <c r="F340" s="243" t="s">
        <v>204</v>
      </c>
      <c r="G340" s="240"/>
      <c r="H340" s="242" t="s">
        <v>1</v>
      </c>
      <c r="I340" s="244"/>
      <c r="J340" s="240"/>
      <c r="K340" s="240"/>
      <c r="L340" s="245"/>
      <c r="M340" s="246"/>
      <c r="N340" s="247"/>
      <c r="O340" s="247"/>
      <c r="P340" s="247"/>
      <c r="Q340" s="247"/>
      <c r="R340" s="247"/>
      <c r="S340" s="247"/>
      <c r="T340" s="24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9" t="s">
        <v>145</v>
      </c>
      <c r="AU340" s="249" t="s">
        <v>85</v>
      </c>
      <c r="AV340" s="13" t="s">
        <v>83</v>
      </c>
      <c r="AW340" s="13" t="s">
        <v>32</v>
      </c>
      <c r="AX340" s="13" t="s">
        <v>76</v>
      </c>
      <c r="AY340" s="249" t="s">
        <v>136</v>
      </c>
    </row>
    <row r="341" s="14" customFormat="1">
      <c r="A341" s="14"/>
      <c r="B341" s="250"/>
      <c r="C341" s="251"/>
      <c r="D341" s="241" t="s">
        <v>145</v>
      </c>
      <c r="E341" s="252" t="s">
        <v>1</v>
      </c>
      <c r="F341" s="253" t="s">
        <v>512</v>
      </c>
      <c r="G341" s="251"/>
      <c r="H341" s="254">
        <v>11.5</v>
      </c>
      <c r="I341" s="255"/>
      <c r="J341" s="251"/>
      <c r="K341" s="251"/>
      <c r="L341" s="256"/>
      <c r="M341" s="257"/>
      <c r="N341" s="258"/>
      <c r="O341" s="258"/>
      <c r="P341" s="258"/>
      <c r="Q341" s="258"/>
      <c r="R341" s="258"/>
      <c r="S341" s="258"/>
      <c r="T341" s="25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0" t="s">
        <v>145</v>
      </c>
      <c r="AU341" s="260" t="s">
        <v>85</v>
      </c>
      <c r="AV341" s="14" t="s">
        <v>85</v>
      </c>
      <c r="AW341" s="14" t="s">
        <v>32</v>
      </c>
      <c r="AX341" s="14" t="s">
        <v>76</v>
      </c>
      <c r="AY341" s="260" t="s">
        <v>136</v>
      </c>
    </row>
    <row r="342" s="15" customFormat="1">
      <c r="A342" s="15"/>
      <c r="B342" s="261"/>
      <c r="C342" s="262"/>
      <c r="D342" s="241" t="s">
        <v>145</v>
      </c>
      <c r="E342" s="263" t="s">
        <v>1</v>
      </c>
      <c r="F342" s="264" t="s">
        <v>148</v>
      </c>
      <c r="G342" s="262"/>
      <c r="H342" s="265">
        <v>11.5</v>
      </c>
      <c r="I342" s="266"/>
      <c r="J342" s="262"/>
      <c r="K342" s="262"/>
      <c r="L342" s="267"/>
      <c r="M342" s="268"/>
      <c r="N342" s="269"/>
      <c r="O342" s="269"/>
      <c r="P342" s="269"/>
      <c r="Q342" s="269"/>
      <c r="R342" s="269"/>
      <c r="S342" s="269"/>
      <c r="T342" s="270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1" t="s">
        <v>145</v>
      </c>
      <c r="AU342" s="271" t="s">
        <v>85</v>
      </c>
      <c r="AV342" s="15" t="s">
        <v>143</v>
      </c>
      <c r="AW342" s="15" t="s">
        <v>32</v>
      </c>
      <c r="AX342" s="15" t="s">
        <v>83</v>
      </c>
      <c r="AY342" s="271" t="s">
        <v>136</v>
      </c>
    </row>
    <row r="343" s="2" customFormat="1" ht="24.15" customHeight="1">
      <c r="A343" s="38"/>
      <c r="B343" s="39"/>
      <c r="C343" s="226" t="s">
        <v>518</v>
      </c>
      <c r="D343" s="226" t="s">
        <v>138</v>
      </c>
      <c r="E343" s="227" t="s">
        <v>256</v>
      </c>
      <c r="F343" s="228" t="s">
        <v>257</v>
      </c>
      <c r="G343" s="229" t="s">
        <v>202</v>
      </c>
      <c r="H343" s="230">
        <v>11.5</v>
      </c>
      <c r="I343" s="231"/>
      <c r="J343" s="232">
        <f>ROUND(I343*H343,2)</f>
        <v>0</v>
      </c>
      <c r="K343" s="228" t="s">
        <v>142</v>
      </c>
      <c r="L343" s="44"/>
      <c r="M343" s="233" t="s">
        <v>1</v>
      </c>
      <c r="N343" s="234" t="s">
        <v>41</v>
      </c>
      <c r="O343" s="91"/>
      <c r="P343" s="235">
        <f>O343*H343</f>
        <v>0</v>
      </c>
      <c r="Q343" s="235">
        <v>0</v>
      </c>
      <c r="R343" s="235">
        <f>Q343*H343</f>
        <v>0</v>
      </c>
      <c r="S343" s="235">
        <v>0</v>
      </c>
      <c r="T343" s="23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7" t="s">
        <v>143</v>
      </c>
      <c r="AT343" s="237" t="s">
        <v>138</v>
      </c>
      <c r="AU343" s="237" t="s">
        <v>85</v>
      </c>
      <c r="AY343" s="17" t="s">
        <v>136</v>
      </c>
      <c r="BE343" s="238">
        <f>IF(N343="základní",J343,0)</f>
        <v>0</v>
      </c>
      <c r="BF343" s="238">
        <f>IF(N343="snížená",J343,0)</f>
        <v>0</v>
      </c>
      <c r="BG343" s="238">
        <f>IF(N343="zákl. přenesená",J343,0)</f>
        <v>0</v>
      </c>
      <c r="BH343" s="238">
        <f>IF(N343="sníž. přenesená",J343,0)</f>
        <v>0</v>
      </c>
      <c r="BI343" s="238">
        <f>IF(N343="nulová",J343,0)</f>
        <v>0</v>
      </c>
      <c r="BJ343" s="17" t="s">
        <v>83</v>
      </c>
      <c r="BK343" s="238">
        <f>ROUND(I343*H343,2)</f>
        <v>0</v>
      </c>
      <c r="BL343" s="17" t="s">
        <v>143</v>
      </c>
      <c r="BM343" s="237" t="s">
        <v>519</v>
      </c>
    </row>
    <row r="344" s="13" customFormat="1">
      <c r="A344" s="13"/>
      <c r="B344" s="239"/>
      <c r="C344" s="240"/>
      <c r="D344" s="241" t="s">
        <v>145</v>
      </c>
      <c r="E344" s="242" t="s">
        <v>1</v>
      </c>
      <c r="F344" s="243" t="s">
        <v>520</v>
      </c>
      <c r="G344" s="240"/>
      <c r="H344" s="242" t="s">
        <v>1</v>
      </c>
      <c r="I344" s="244"/>
      <c r="J344" s="240"/>
      <c r="K344" s="240"/>
      <c r="L344" s="245"/>
      <c r="M344" s="246"/>
      <c r="N344" s="247"/>
      <c r="O344" s="247"/>
      <c r="P344" s="247"/>
      <c r="Q344" s="247"/>
      <c r="R344" s="247"/>
      <c r="S344" s="247"/>
      <c r="T344" s="24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9" t="s">
        <v>145</v>
      </c>
      <c r="AU344" s="249" t="s">
        <v>85</v>
      </c>
      <c r="AV344" s="13" t="s">
        <v>83</v>
      </c>
      <c r="AW344" s="13" t="s">
        <v>32</v>
      </c>
      <c r="AX344" s="13" t="s">
        <v>76</v>
      </c>
      <c r="AY344" s="249" t="s">
        <v>136</v>
      </c>
    </row>
    <row r="345" s="14" customFormat="1">
      <c r="A345" s="14"/>
      <c r="B345" s="250"/>
      <c r="C345" s="251"/>
      <c r="D345" s="241" t="s">
        <v>145</v>
      </c>
      <c r="E345" s="252" t="s">
        <v>1</v>
      </c>
      <c r="F345" s="253" t="s">
        <v>512</v>
      </c>
      <c r="G345" s="251"/>
      <c r="H345" s="254">
        <v>11.5</v>
      </c>
      <c r="I345" s="255"/>
      <c r="J345" s="251"/>
      <c r="K345" s="251"/>
      <c r="L345" s="256"/>
      <c r="M345" s="257"/>
      <c r="N345" s="258"/>
      <c r="O345" s="258"/>
      <c r="P345" s="258"/>
      <c r="Q345" s="258"/>
      <c r="R345" s="258"/>
      <c r="S345" s="258"/>
      <c r="T345" s="25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0" t="s">
        <v>145</v>
      </c>
      <c r="AU345" s="260" t="s">
        <v>85</v>
      </c>
      <c r="AV345" s="14" t="s">
        <v>85</v>
      </c>
      <c r="AW345" s="14" t="s">
        <v>32</v>
      </c>
      <c r="AX345" s="14" t="s">
        <v>76</v>
      </c>
      <c r="AY345" s="260" t="s">
        <v>136</v>
      </c>
    </row>
    <row r="346" s="15" customFormat="1">
      <c r="A346" s="15"/>
      <c r="B346" s="261"/>
      <c r="C346" s="262"/>
      <c r="D346" s="241" t="s">
        <v>145</v>
      </c>
      <c r="E346" s="263" t="s">
        <v>1</v>
      </c>
      <c r="F346" s="264" t="s">
        <v>148</v>
      </c>
      <c r="G346" s="262"/>
      <c r="H346" s="265">
        <v>11.5</v>
      </c>
      <c r="I346" s="266"/>
      <c r="J346" s="262"/>
      <c r="K346" s="262"/>
      <c r="L346" s="267"/>
      <c r="M346" s="268"/>
      <c r="N346" s="269"/>
      <c r="O346" s="269"/>
      <c r="P346" s="269"/>
      <c r="Q346" s="269"/>
      <c r="R346" s="269"/>
      <c r="S346" s="269"/>
      <c r="T346" s="270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1" t="s">
        <v>145</v>
      </c>
      <c r="AU346" s="271" t="s">
        <v>85</v>
      </c>
      <c r="AV346" s="15" t="s">
        <v>143</v>
      </c>
      <c r="AW346" s="15" t="s">
        <v>32</v>
      </c>
      <c r="AX346" s="15" t="s">
        <v>83</v>
      </c>
      <c r="AY346" s="271" t="s">
        <v>136</v>
      </c>
    </row>
    <row r="347" s="12" customFormat="1" ht="22.8" customHeight="1">
      <c r="A347" s="12"/>
      <c r="B347" s="210"/>
      <c r="C347" s="211"/>
      <c r="D347" s="212" t="s">
        <v>75</v>
      </c>
      <c r="E347" s="224" t="s">
        <v>261</v>
      </c>
      <c r="F347" s="224" t="s">
        <v>262</v>
      </c>
      <c r="G347" s="211"/>
      <c r="H347" s="211"/>
      <c r="I347" s="214"/>
      <c r="J347" s="225">
        <f>BK347</f>
        <v>0</v>
      </c>
      <c r="K347" s="211"/>
      <c r="L347" s="216"/>
      <c r="M347" s="217"/>
      <c r="N347" s="218"/>
      <c r="O347" s="218"/>
      <c r="P347" s="219">
        <f>SUM(P348:P349)</f>
        <v>0</v>
      </c>
      <c r="Q347" s="218"/>
      <c r="R347" s="219">
        <f>SUM(R348:R349)</f>
        <v>0</v>
      </c>
      <c r="S347" s="218"/>
      <c r="T347" s="220">
        <f>SUM(T348:T349)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21" t="s">
        <v>83</v>
      </c>
      <c r="AT347" s="222" t="s">
        <v>75</v>
      </c>
      <c r="AU347" s="222" t="s">
        <v>83</v>
      </c>
      <c r="AY347" s="221" t="s">
        <v>136</v>
      </c>
      <c r="BK347" s="223">
        <f>SUM(BK348:BK349)</f>
        <v>0</v>
      </c>
    </row>
    <row r="348" s="2" customFormat="1" ht="21.75" customHeight="1">
      <c r="A348" s="38"/>
      <c r="B348" s="39"/>
      <c r="C348" s="226" t="s">
        <v>521</v>
      </c>
      <c r="D348" s="226" t="s">
        <v>138</v>
      </c>
      <c r="E348" s="227" t="s">
        <v>264</v>
      </c>
      <c r="F348" s="228" t="s">
        <v>265</v>
      </c>
      <c r="G348" s="229" t="s">
        <v>202</v>
      </c>
      <c r="H348" s="230">
        <v>157.857</v>
      </c>
      <c r="I348" s="231"/>
      <c r="J348" s="232">
        <f>ROUND(I348*H348,2)</f>
        <v>0</v>
      </c>
      <c r="K348" s="228" t="s">
        <v>142</v>
      </c>
      <c r="L348" s="44"/>
      <c r="M348" s="233" t="s">
        <v>1</v>
      </c>
      <c r="N348" s="234" t="s">
        <v>41</v>
      </c>
      <c r="O348" s="91"/>
      <c r="P348" s="235">
        <f>O348*H348</f>
        <v>0</v>
      </c>
      <c r="Q348" s="235">
        <v>0</v>
      </c>
      <c r="R348" s="235">
        <f>Q348*H348</f>
        <v>0</v>
      </c>
      <c r="S348" s="235">
        <v>0</v>
      </c>
      <c r="T348" s="23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7" t="s">
        <v>143</v>
      </c>
      <c r="AT348" s="237" t="s">
        <v>138</v>
      </c>
      <c r="AU348" s="237" t="s">
        <v>85</v>
      </c>
      <c r="AY348" s="17" t="s">
        <v>136</v>
      </c>
      <c r="BE348" s="238">
        <f>IF(N348="základní",J348,0)</f>
        <v>0</v>
      </c>
      <c r="BF348" s="238">
        <f>IF(N348="snížená",J348,0)</f>
        <v>0</v>
      </c>
      <c r="BG348" s="238">
        <f>IF(N348="zákl. přenesená",J348,0)</f>
        <v>0</v>
      </c>
      <c r="BH348" s="238">
        <f>IF(N348="sníž. přenesená",J348,0)</f>
        <v>0</v>
      </c>
      <c r="BI348" s="238">
        <f>IF(N348="nulová",J348,0)</f>
        <v>0</v>
      </c>
      <c r="BJ348" s="17" t="s">
        <v>83</v>
      </c>
      <c r="BK348" s="238">
        <f>ROUND(I348*H348,2)</f>
        <v>0</v>
      </c>
      <c r="BL348" s="17" t="s">
        <v>143</v>
      </c>
      <c r="BM348" s="237" t="s">
        <v>522</v>
      </c>
    </row>
    <row r="349" s="2" customFormat="1" ht="21.75" customHeight="1">
      <c r="A349" s="38"/>
      <c r="B349" s="39"/>
      <c r="C349" s="226" t="s">
        <v>523</v>
      </c>
      <c r="D349" s="226" t="s">
        <v>138</v>
      </c>
      <c r="E349" s="227" t="s">
        <v>268</v>
      </c>
      <c r="F349" s="228" t="s">
        <v>269</v>
      </c>
      <c r="G349" s="229" t="s">
        <v>202</v>
      </c>
      <c r="H349" s="230">
        <v>157.857</v>
      </c>
      <c r="I349" s="231"/>
      <c r="J349" s="232">
        <f>ROUND(I349*H349,2)</f>
        <v>0</v>
      </c>
      <c r="K349" s="228" t="s">
        <v>142</v>
      </c>
      <c r="L349" s="44"/>
      <c r="M349" s="272" t="s">
        <v>1</v>
      </c>
      <c r="N349" s="273" t="s">
        <v>41</v>
      </c>
      <c r="O349" s="274"/>
      <c r="P349" s="275">
        <f>O349*H349</f>
        <v>0</v>
      </c>
      <c r="Q349" s="275">
        <v>0</v>
      </c>
      <c r="R349" s="275">
        <f>Q349*H349</f>
        <v>0</v>
      </c>
      <c r="S349" s="275">
        <v>0</v>
      </c>
      <c r="T349" s="27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143</v>
      </c>
      <c r="AT349" s="237" t="s">
        <v>138</v>
      </c>
      <c r="AU349" s="237" t="s">
        <v>85</v>
      </c>
      <c r="AY349" s="17" t="s">
        <v>136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83</v>
      </c>
      <c r="BK349" s="238">
        <f>ROUND(I349*H349,2)</f>
        <v>0</v>
      </c>
      <c r="BL349" s="17" t="s">
        <v>143</v>
      </c>
      <c r="BM349" s="237" t="s">
        <v>524</v>
      </c>
    </row>
    <row r="350" s="2" customFormat="1" ht="6.96" customHeight="1">
      <c r="A350" s="38"/>
      <c r="B350" s="66"/>
      <c r="C350" s="67"/>
      <c r="D350" s="67"/>
      <c r="E350" s="67"/>
      <c r="F350" s="67"/>
      <c r="G350" s="67"/>
      <c r="H350" s="67"/>
      <c r="I350" s="67"/>
      <c r="J350" s="67"/>
      <c r="K350" s="67"/>
      <c r="L350" s="44"/>
      <c r="M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</row>
  </sheetData>
  <sheetProtection sheet="1" autoFilter="0" formatColumns="0" formatRows="0" objects="1" scenarios="1" spinCount="100000" saltValue="i9KxwCAoXv8/mSnBD6DdNTKvOOsfzC5mISTZz/VLumZBVYMXY+Srb8UGk4/J8SNrxC9hYg3tr4+8KNx5LU7CHw==" hashValue="4wyOpUcRoRcZTaQ2Z9Zk3dSt0CmKuMBL9X6FFDVCRacTSG54O5vAv7WcGvHFXW0oF+yUb8mX1bcv++Ny5e/UKw==" algorithmName="SHA-512" password="CC35"/>
  <autoFilter ref="C126:K3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komunikace v ulici ČSA, Hradec Králové</v>
      </c>
      <c r="F7" s="150"/>
      <c r="G7" s="150"/>
      <c r="H7" s="150"/>
      <c r="L7" s="20"/>
    </row>
    <row r="8" s="1" customFormat="1" ht="12" customHeight="1">
      <c r="B8" s="20"/>
      <c r="D8" s="150" t="s">
        <v>106</v>
      </c>
      <c r="L8" s="20"/>
    </row>
    <row r="9" s="2" customFormat="1" ht="16.5" customHeight="1">
      <c r="A9" s="38"/>
      <c r="B9" s="44"/>
      <c r="C9" s="38"/>
      <c r="D9" s="38"/>
      <c r="E9" s="151" t="s">
        <v>525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109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5. 5. 2025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110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ROUND((SUM(BE126:BE349)),  2)</f>
        <v>0</v>
      </c>
      <c r="G35" s="38"/>
      <c r="H35" s="38"/>
      <c r="I35" s="164">
        <v>0.20999999999999999</v>
      </c>
      <c r="J35" s="163">
        <f>ROUND(((SUM(BE126:BE349))*I35),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ROUND((SUM(BF126:BF349)),  2)</f>
        <v>0</v>
      </c>
      <c r="G36" s="38"/>
      <c r="H36" s="38"/>
      <c r="I36" s="164">
        <v>0.12</v>
      </c>
      <c r="J36" s="163">
        <f>ROUND(((SUM(BF126:BF349))*I36),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ROUND((SUM(BG126:BG349)),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ROUND((SUM(BH126:BH349)),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ROUND((SUM(BI126:BI349)),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komunikace v ulici ČSA,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525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a - příprava území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5. 5. 2025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116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117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526</v>
      </c>
      <c r="E101" s="196"/>
      <c r="F101" s="196"/>
      <c r="G101" s="196"/>
      <c r="H101" s="196"/>
      <c r="I101" s="196"/>
      <c r="J101" s="197">
        <f>J216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118</v>
      </c>
      <c r="E102" s="196"/>
      <c r="F102" s="196"/>
      <c r="G102" s="196"/>
      <c r="H102" s="196"/>
      <c r="I102" s="196"/>
      <c r="J102" s="197">
        <f>J225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119</v>
      </c>
      <c r="E103" s="196"/>
      <c r="F103" s="196"/>
      <c r="G103" s="196"/>
      <c r="H103" s="196"/>
      <c r="I103" s="196"/>
      <c r="J103" s="197">
        <f>J266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120</v>
      </c>
      <c r="E104" s="196"/>
      <c r="F104" s="196"/>
      <c r="G104" s="196"/>
      <c r="H104" s="196"/>
      <c r="I104" s="196"/>
      <c r="J104" s="197">
        <f>J347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121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3" t="str">
        <f>E7</f>
        <v>Oprava komunikace v ulici ČSA, Hradec Králové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106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6.5" customHeight="1">
      <c r="A116" s="38"/>
      <c r="B116" s="39"/>
      <c r="C116" s="40"/>
      <c r="D116" s="40"/>
      <c r="E116" s="183" t="s">
        <v>525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108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E11</f>
        <v>a - příprava území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F14</f>
        <v>Hradec Králové</v>
      </c>
      <c r="G120" s="40"/>
      <c r="H120" s="40"/>
      <c r="I120" s="32" t="s">
        <v>22</v>
      </c>
      <c r="J120" s="79" t="str">
        <f>IF(J14="","",J14)</f>
        <v>5. 5. 2025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5.65" customHeight="1">
      <c r="A122" s="38"/>
      <c r="B122" s="39"/>
      <c r="C122" s="32" t="s">
        <v>24</v>
      </c>
      <c r="D122" s="40"/>
      <c r="E122" s="40"/>
      <c r="F122" s="27" t="str">
        <f>E17</f>
        <v xml:space="preserve"> </v>
      </c>
      <c r="G122" s="40"/>
      <c r="H122" s="40"/>
      <c r="I122" s="32" t="s">
        <v>30</v>
      </c>
      <c r="J122" s="36" t="str">
        <f>E23</f>
        <v>VIAPROJEKT s.r.o. HK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IF(E20="","",E20)</f>
        <v>Vyplň údaj</v>
      </c>
      <c r="G123" s="40"/>
      <c r="H123" s="40"/>
      <c r="I123" s="32" t="s">
        <v>33</v>
      </c>
      <c r="J123" s="36" t="str">
        <f>E26</f>
        <v>B.Burešová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122</v>
      </c>
      <c r="D125" s="202" t="s">
        <v>61</v>
      </c>
      <c r="E125" s="202" t="s">
        <v>57</v>
      </c>
      <c r="F125" s="202" t="s">
        <v>58</v>
      </c>
      <c r="G125" s="202" t="s">
        <v>123</v>
      </c>
      <c r="H125" s="202" t="s">
        <v>124</v>
      </c>
      <c r="I125" s="202" t="s">
        <v>125</v>
      </c>
      <c r="J125" s="202" t="s">
        <v>113</v>
      </c>
      <c r="K125" s="203" t="s">
        <v>126</v>
      </c>
      <c r="L125" s="204"/>
      <c r="M125" s="100" t="s">
        <v>1</v>
      </c>
      <c r="N125" s="101" t="s">
        <v>40</v>
      </c>
      <c r="O125" s="101" t="s">
        <v>127</v>
      </c>
      <c r="P125" s="101" t="s">
        <v>128</v>
      </c>
      <c r="Q125" s="101" t="s">
        <v>129</v>
      </c>
      <c r="R125" s="101" t="s">
        <v>130</v>
      </c>
      <c r="S125" s="101" t="s">
        <v>131</v>
      </c>
      <c r="T125" s="102" t="s">
        <v>132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133</v>
      </c>
      <c r="D126" s="40"/>
      <c r="E126" s="40"/>
      <c r="F126" s="40"/>
      <c r="G126" s="40"/>
      <c r="H126" s="40"/>
      <c r="I126" s="40"/>
      <c r="J126" s="205">
        <f>BK126</f>
        <v>0</v>
      </c>
      <c r="K126" s="40"/>
      <c r="L126" s="44"/>
      <c r="M126" s="103"/>
      <c r="N126" s="206"/>
      <c r="O126" s="104"/>
      <c r="P126" s="207">
        <f>P127</f>
        <v>0</v>
      </c>
      <c r="Q126" s="104"/>
      <c r="R126" s="207">
        <f>R127</f>
        <v>0.98022000000000009</v>
      </c>
      <c r="S126" s="104"/>
      <c r="T126" s="208">
        <f>T127</f>
        <v>1020.13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115</v>
      </c>
      <c r="BK126" s="209">
        <f>BK127</f>
        <v>0</v>
      </c>
    </row>
    <row r="127" s="12" customFormat="1" ht="25.92" customHeight="1">
      <c r="A127" s="12"/>
      <c r="B127" s="210"/>
      <c r="C127" s="211"/>
      <c r="D127" s="212" t="s">
        <v>75</v>
      </c>
      <c r="E127" s="213" t="s">
        <v>134</v>
      </c>
      <c r="F127" s="213" t="s">
        <v>135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P128+P216+P225+P266+P347</f>
        <v>0</v>
      </c>
      <c r="Q127" s="218"/>
      <c r="R127" s="219">
        <f>R128+R216+R225+R266+R347</f>
        <v>0.98022000000000009</v>
      </c>
      <c r="S127" s="218"/>
      <c r="T127" s="220">
        <f>T128+T216+T225+T266+T347</f>
        <v>1020.13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76</v>
      </c>
      <c r="AY127" s="221" t="s">
        <v>136</v>
      </c>
      <c r="BK127" s="223">
        <f>BK128+BK216+BK225+BK266+BK347</f>
        <v>0</v>
      </c>
    </row>
    <row r="128" s="12" customFormat="1" ht="22.8" customHeight="1">
      <c r="A128" s="12"/>
      <c r="B128" s="210"/>
      <c r="C128" s="211"/>
      <c r="D128" s="212" t="s">
        <v>75</v>
      </c>
      <c r="E128" s="224" t="s">
        <v>83</v>
      </c>
      <c r="F128" s="224" t="s">
        <v>137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SUM(P129:P215)</f>
        <v>0</v>
      </c>
      <c r="Q128" s="218"/>
      <c r="R128" s="219">
        <f>SUM(R129:R215)</f>
        <v>0.98022000000000009</v>
      </c>
      <c r="S128" s="218"/>
      <c r="T128" s="220">
        <f>SUM(T129:T215)</f>
        <v>1006.87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83</v>
      </c>
      <c r="AY128" s="221" t="s">
        <v>136</v>
      </c>
      <c r="BK128" s="223">
        <f>SUM(BK129:BK215)</f>
        <v>0</v>
      </c>
    </row>
    <row r="129" s="2" customFormat="1" ht="16.5" customHeight="1">
      <c r="A129" s="38"/>
      <c r="B129" s="39"/>
      <c r="C129" s="226" t="s">
        <v>83</v>
      </c>
      <c r="D129" s="226" t="s">
        <v>138</v>
      </c>
      <c r="E129" s="227" t="s">
        <v>527</v>
      </c>
      <c r="F129" s="228" t="s">
        <v>528</v>
      </c>
      <c r="G129" s="229" t="s">
        <v>141</v>
      </c>
      <c r="H129" s="230">
        <v>5</v>
      </c>
      <c r="I129" s="231"/>
      <c r="J129" s="232">
        <f>ROUND(I129*H129,2)</f>
        <v>0</v>
      </c>
      <c r="K129" s="228" t="s">
        <v>142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0.26000000000000001</v>
      </c>
      <c r="T129" s="236">
        <f>S129*H129</f>
        <v>1.3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143</v>
      </c>
      <c r="AT129" s="237" t="s">
        <v>138</v>
      </c>
      <c r="AU129" s="237" t="s">
        <v>85</v>
      </c>
      <c r="AY129" s="17" t="s">
        <v>136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143</v>
      </c>
      <c r="BM129" s="237" t="s">
        <v>529</v>
      </c>
    </row>
    <row r="130" s="13" customFormat="1">
      <c r="A130" s="13"/>
      <c r="B130" s="239"/>
      <c r="C130" s="240"/>
      <c r="D130" s="241" t="s">
        <v>145</v>
      </c>
      <c r="E130" s="242" t="s">
        <v>1</v>
      </c>
      <c r="F130" s="243" t="s">
        <v>530</v>
      </c>
      <c r="G130" s="240"/>
      <c r="H130" s="242" t="s">
        <v>1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9" t="s">
        <v>145</v>
      </c>
      <c r="AU130" s="249" t="s">
        <v>85</v>
      </c>
      <c r="AV130" s="13" t="s">
        <v>83</v>
      </c>
      <c r="AW130" s="13" t="s">
        <v>32</v>
      </c>
      <c r="AX130" s="13" t="s">
        <v>76</v>
      </c>
      <c r="AY130" s="249" t="s">
        <v>136</v>
      </c>
    </row>
    <row r="131" s="14" customFormat="1">
      <c r="A131" s="14"/>
      <c r="B131" s="250"/>
      <c r="C131" s="251"/>
      <c r="D131" s="241" t="s">
        <v>145</v>
      </c>
      <c r="E131" s="252" t="s">
        <v>1</v>
      </c>
      <c r="F131" s="253" t="s">
        <v>161</v>
      </c>
      <c r="G131" s="251"/>
      <c r="H131" s="254">
        <v>5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145</v>
      </c>
      <c r="AU131" s="260" t="s">
        <v>85</v>
      </c>
      <c r="AV131" s="14" t="s">
        <v>85</v>
      </c>
      <c r="AW131" s="14" t="s">
        <v>32</v>
      </c>
      <c r="AX131" s="14" t="s">
        <v>76</v>
      </c>
      <c r="AY131" s="260" t="s">
        <v>136</v>
      </c>
    </row>
    <row r="132" s="15" customFormat="1">
      <c r="A132" s="15"/>
      <c r="B132" s="261"/>
      <c r="C132" s="262"/>
      <c r="D132" s="241" t="s">
        <v>145</v>
      </c>
      <c r="E132" s="263" t="s">
        <v>1</v>
      </c>
      <c r="F132" s="264" t="s">
        <v>148</v>
      </c>
      <c r="G132" s="262"/>
      <c r="H132" s="265">
        <v>5</v>
      </c>
      <c r="I132" s="266"/>
      <c r="J132" s="262"/>
      <c r="K132" s="262"/>
      <c r="L132" s="267"/>
      <c r="M132" s="268"/>
      <c r="N132" s="269"/>
      <c r="O132" s="269"/>
      <c r="P132" s="269"/>
      <c r="Q132" s="269"/>
      <c r="R132" s="269"/>
      <c r="S132" s="269"/>
      <c r="T132" s="270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1" t="s">
        <v>145</v>
      </c>
      <c r="AU132" s="271" t="s">
        <v>85</v>
      </c>
      <c r="AV132" s="15" t="s">
        <v>143</v>
      </c>
      <c r="AW132" s="15" t="s">
        <v>32</v>
      </c>
      <c r="AX132" s="15" t="s">
        <v>83</v>
      </c>
      <c r="AY132" s="271" t="s">
        <v>136</v>
      </c>
    </row>
    <row r="133" s="2" customFormat="1" ht="16.5" customHeight="1">
      <c r="A133" s="38"/>
      <c r="B133" s="39"/>
      <c r="C133" s="226" t="s">
        <v>85</v>
      </c>
      <c r="D133" s="226" t="s">
        <v>138</v>
      </c>
      <c r="E133" s="227" t="s">
        <v>531</v>
      </c>
      <c r="F133" s="228" t="s">
        <v>532</v>
      </c>
      <c r="G133" s="229" t="s">
        <v>141</v>
      </c>
      <c r="H133" s="230">
        <v>85</v>
      </c>
      <c r="I133" s="231"/>
      <c r="J133" s="232">
        <f>ROUND(I133*H133,2)</f>
        <v>0</v>
      </c>
      <c r="K133" s="228" t="s">
        <v>142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0.28100000000000003</v>
      </c>
      <c r="T133" s="236">
        <f>S133*H133</f>
        <v>23.885000000000002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143</v>
      </c>
      <c r="AT133" s="237" t="s">
        <v>138</v>
      </c>
      <c r="AU133" s="237" t="s">
        <v>85</v>
      </c>
      <c r="AY133" s="17" t="s">
        <v>136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143</v>
      </c>
      <c r="BM133" s="237" t="s">
        <v>533</v>
      </c>
    </row>
    <row r="134" s="13" customFormat="1">
      <c r="A134" s="13"/>
      <c r="B134" s="239"/>
      <c r="C134" s="240"/>
      <c r="D134" s="241" t="s">
        <v>145</v>
      </c>
      <c r="E134" s="242" t="s">
        <v>1</v>
      </c>
      <c r="F134" s="243" t="s">
        <v>534</v>
      </c>
      <c r="G134" s="240"/>
      <c r="H134" s="242" t="s">
        <v>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145</v>
      </c>
      <c r="AU134" s="249" t="s">
        <v>85</v>
      </c>
      <c r="AV134" s="13" t="s">
        <v>83</v>
      </c>
      <c r="AW134" s="13" t="s">
        <v>32</v>
      </c>
      <c r="AX134" s="13" t="s">
        <v>76</v>
      </c>
      <c r="AY134" s="249" t="s">
        <v>136</v>
      </c>
    </row>
    <row r="135" s="14" customFormat="1">
      <c r="A135" s="14"/>
      <c r="B135" s="250"/>
      <c r="C135" s="251"/>
      <c r="D135" s="241" t="s">
        <v>145</v>
      </c>
      <c r="E135" s="252" t="s">
        <v>1</v>
      </c>
      <c r="F135" s="253" t="s">
        <v>535</v>
      </c>
      <c r="G135" s="251"/>
      <c r="H135" s="254">
        <v>85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145</v>
      </c>
      <c r="AU135" s="260" t="s">
        <v>85</v>
      </c>
      <c r="AV135" s="14" t="s">
        <v>85</v>
      </c>
      <c r="AW135" s="14" t="s">
        <v>32</v>
      </c>
      <c r="AX135" s="14" t="s">
        <v>76</v>
      </c>
      <c r="AY135" s="260" t="s">
        <v>136</v>
      </c>
    </row>
    <row r="136" s="15" customFormat="1">
      <c r="A136" s="15"/>
      <c r="B136" s="261"/>
      <c r="C136" s="262"/>
      <c r="D136" s="241" t="s">
        <v>145</v>
      </c>
      <c r="E136" s="263" t="s">
        <v>1</v>
      </c>
      <c r="F136" s="264" t="s">
        <v>148</v>
      </c>
      <c r="G136" s="262"/>
      <c r="H136" s="265">
        <v>85</v>
      </c>
      <c r="I136" s="266"/>
      <c r="J136" s="262"/>
      <c r="K136" s="262"/>
      <c r="L136" s="267"/>
      <c r="M136" s="268"/>
      <c r="N136" s="269"/>
      <c r="O136" s="269"/>
      <c r="P136" s="269"/>
      <c r="Q136" s="269"/>
      <c r="R136" s="269"/>
      <c r="S136" s="269"/>
      <c r="T136" s="270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1" t="s">
        <v>145</v>
      </c>
      <c r="AU136" s="271" t="s">
        <v>85</v>
      </c>
      <c r="AV136" s="15" t="s">
        <v>143</v>
      </c>
      <c r="AW136" s="15" t="s">
        <v>32</v>
      </c>
      <c r="AX136" s="15" t="s">
        <v>83</v>
      </c>
      <c r="AY136" s="271" t="s">
        <v>136</v>
      </c>
    </row>
    <row r="137" s="2" customFormat="1" ht="21.75" customHeight="1">
      <c r="A137" s="38"/>
      <c r="B137" s="39"/>
      <c r="C137" s="226" t="s">
        <v>152</v>
      </c>
      <c r="D137" s="226" t="s">
        <v>138</v>
      </c>
      <c r="E137" s="227" t="s">
        <v>536</v>
      </c>
      <c r="F137" s="228" t="s">
        <v>537</v>
      </c>
      <c r="G137" s="229" t="s">
        <v>141</v>
      </c>
      <c r="H137" s="230">
        <v>201.5</v>
      </c>
      <c r="I137" s="231"/>
      <c r="J137" s="232">
        <f>ROUND(I137*H137,2)</f>
        <v>0</v>
      </c>
      <c r="K137" s="228" t="s">
        <v>142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0.255</v>
      </c>
      <c r="T137" s="236">
        <f>S137*H137</f>
        <v>51.3825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143</v>
      </c>
      <c r="AT137" s="237" t="s">
        <v>138</v>
      </c>
      <c r="AU137" s="237" t="s">
        <v>85</v>
      </c>
      <c r="AY137" s="17" t="s">
        <v>136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143</v>
      </c>
      <c r="BM137" s="237" t="s">
        <v>538</v>
      </c>
    </row>
    <row r="138" s="13" customFormat="1">
      <c r="A138" s="13"/>
      <c r="B138" s="239"/>
      <c r="C138" s="240"/>
      <c r="D138" s="241" t="s">
        <v>145</v>
      </c>
      <c r="E138" s="242" t="s">
        <v>1</v>
      </c>
      <c r="F138" s="243" t="s">
        <v>539</v>
      </c>
      <c r="G138" s="240"/>
      <c r="H138" s="242" t="s">
        <v>1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145</v>
      </c>
      <c r="AU138" s="249" t="s">
        <v>85</v>
      </c>
      <c r="AV138" s="13" t="s">
        <v>83</v>
      </c>
      <c r="AW138" s="13" t="s">
        <v>32</v>
      </c>
      <c r="AX138" s="13" t="s">
        <v>76</v>
      </c>
      <c r="AY138" s="249" t="s">
        <v>136</v>
      </c>
    </row>
    <row r="139" s="14" customFormat="1">
      <c r="A139" s="14"/>
      <c r="B139" s="250"/>
      <c r="C139" s="251"/>
      <c r="D139" s="241" t="s">
        <v>145</v>
      </c>
      <c r="E139" s="252" t="s">
        <v>1</v>
      </c>
      <c r="F139" s="253" t="s">
        <v>540</v>
      </c>
      <c r="G139" s="251"/>
      <c r="H139" s="254">
        <v>201.5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145</v>
      </c>
      <c r="AU139" s="260" t="s">
        <v>85</v>
      </c>
      <c r="AV139" s="14" t="s">
        <v>85</v>
      </c>
      <c r="AW139" s="14" t="s">
        <v>32</v>
      </c>
      <c r="AX139" s="14" t="s">
        <v>76</v>
      </c>
      <c r="AY139" s="260" t="s">
        <v>136</v>
      </c>
    </row>
    <row r="140" s="15" customFormat="1">
      <c r="A140" s="15"/>
      <c r="B140" s="261"/>
      <c r="C140" s="262"/>
      <c r="D140" s="241" t="s">
        <v>145</v>
      </c>
      <c r="E140" s="263" t="s">
        <v>1</v>
      </c>
      <c r="F140" s="264" t="s">
        <v>148</v>
      </c>
      <c r="G140" s="262"/>
      <c r="H140" s="265">
        <v>201.5</v>
      </c>
      <c r="I140" s="266"/>
      <c r="J140" s="262"/>
      <c r="K140" s="262"/>
      <c r="L140" s="267"/>
      <c r="M140" s="268"/>
      <c r="N140" s="269"/>
      <c r="O140" s="269"/>
      <c r="P140" s="269"/>
      <c r="Q140" s="269"/>
      <c r="R140" s="269"/>
      <c r="S140" s="269"/>
      <c r="T140" s="270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1" t="s">
        <v>145</v>
      </c>
      <c r="AU140" s="271" t="s">
        <v>85</v>
      </c>
      <c r="AV140" s="15" t="s">
        <v>143</v>
      </c>
      <c r="AW140" s="15" t="s">
        <v>32</v>
      </c>
      <c r="AX140" s="15" t="s">
        <v>83</v>
      </c>
      <c r="AY140" s="271" t="s">
        <v>136</v>
      </c>
    </row>
    <row r="141" s="2" customFormat="1" ht="21.75" customHeight="1">
      <c r="A141" s="38"/>
      <c r="B141" s="39"/>
      <c r="C141" s="226" t="s">
        <v>143</v>
      </c>
      <c r="D141" s="226" t="s">
        <v>138</v>
      </c>
      <c r="E141" s="227" t="s">
        <v>536</v>
      </c>
      <c r="F141" s="228" t="s">
        <v>537</v>
      </c>
      <c r="G141" s="229" t="s">
        <v>141</v>
      </c>
      <c r="H141" s="230">
        <v>64.5</v>
      </c>
      <c r="I141" s="231"/>
      <c r="J141" s="232">
        <f>ROUND(I141*H141,2)</f>
        <v>0</v>
      </c>
      <c r="K141" s="228" t="s">
        <v>142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0.255</v>
      </c>
      <c r="T141" s="236">
        <f>S141*H141</f>
        <v>16.447500000000002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143</v>
      </c>
      <c r="AT141" s="237" t="s">
        <v>138</v>
      </c>
      <c r="AU141" s="237" t="s">
        <v>85</v>
      </c>
      <c r="AY141" s="17" t="s">
        <v>136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143</v>
      </c>
      <c r="BM141" s="237" t="s">
        <v>541</v>
      </c>
    </row>
    <row r="142" s="13" customFormat="1">
      <c r="A142" s="13"/>
      <c r="B142" s="239"/>
      <c r="C142" s="240"/>
      <c r="D142" s="241" t="s">
        <v>145</v>
      </c>
      <c r="E142" s="242" t="s">
        <v>1</v>
      </c>
      <c r="F142" s="243" t="s">
        <v>542</v>
      </c>
      <c r="G142" s="240"/>
      <c r="H142" s="242" t="s">
        <v>1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145</v>
      </c>
      <c r="AU142" s="249" t="s">
        <v>85</v>
      </c>
      <c r="AV142" s="13" t="s">
        <v>83</v>
      </c>
      <c r="AW142" s="13" t="s">
        <v>32</v>
      </c>
      <c r="AX142" s="13" t="s">
        <v>76</v>
      </c>
      <c r="AY142" s="249" t="s">
        <v>136</v>
      </c>
    </row>
    <row r="143" s="14" customFormat="1">
      <c r="A143" s="14"/>
      <c r="B143" s="250"/>
      <c r="C143" s="251"/>
      <c r="D143" s="241" t="s">
        <v>145</v>
      </c>
      <c r="E143" s="252" t="s">
        <v>1</v>
      </c>
      <c r="F143" s="253" t="s">
        <v>543</v>
      </c>
      <c r="G143" s="251"/>
      <c r="H143" s="254">
        <v>64.5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145</v>
      </c>
      <c r="AU143" s="260" t="s">
        <v>85</v>
      </c>
      <c r="AV143" s="14" t="s">
        <v>85</v>
      </c>
      <c r="AW143" s="14" t="s">
        <v>32</v>
      </c>
      <c r="AX143" s="14" t="s">
        <v>76</v>
      </c>
      <c r="AY143" s="260" t="s">
        <v>136</v>
      </c>
    </row>
    <row r="144" s="15" customFormat="1">
      <c r="A144" s="15"/>
      <c r="B144" s="261"/>
      <c r="C144" s="262"/>
      <c r="D144" s="241" t="s">
        <v>145</v>
      </c>
      <c r="E144" s="263" t="s">
        <v>1</v>
      </c>
      <c r="F144" s="264" t="s">
        <v>148</v>
      </c>
      <c r="G144" s="262"/>
      <c r="H144" s="265">
        <v>64.5</v>
      </c>
      <c r="I144" s="266"/>
      <c r="J144" s="262"/>
      <c r="K144" s="262"/>
      <c r="L144" s="267"/>
      <c r="M144" s="268"/>
      <c r="N144" s="269"/>
      <c r="O144" s="269"/>
      <c r="P144" s="269"/>
      <c r="Q144" s="269"/>
      <c r="R144" s="269"/>
      <c r="S144" s="269"/>
      <c r="T144" s="270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1" t="s">
        <v>145</v>
      </c>
      <c r="AU144" s="271" t="s">
        <v>85</v>
      </c>
      <c r="AV144" s="15" t="s">
        <v>143</v>
      </c>
      <c r="AW144" s="15" t="s">
        <v>32</v>
      </c>
      <c r="AX144" s="15" t="s">
        <v>83</v>
      </c>
      <c r="AY144" s="271" t="s">
        <v>136</v>
      </c>
    </row>
    <row r="145" s="2" customFormat="1" ht="16.5" customHeight="1">
      <c r="A145" s="38"/>
      <c r="B145" s="39"/>
      <c r="C145" s="226" t="s">
        <v>161</v>
      </c>
      <c r="D145" s="226" t="s">
        <v>138</v>
      </c>
      <c r="E145" s="227" t="s">
        <v>544</v>
      </c>
      <c r="F145" s="228" t="s">
        <v>545</v>
      </c>
      <c r="G145" s="229" t="s">
        <v>141</v>
      </c>
      <c r="H145" s="230">
        <v>14</v>
      </c>
      <c r="I145" s="231"/>
      <c r="J145" s="232">
        <f>ROUND(I145*H145,2)</f>
        <v>0</v>
      </c>
      <c r="K145" s="228" t="s">
        <v>142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0.32000000000000001</v>
      </c>
      <c r="T145" s="236">
        <f>S145*H145</f>
        <v>4.4800000000000004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143</v>
      </c>
      <c r="AT145" s="237" t="s">
        <v>138</v>
      </c>
      <c r="AU145" s="237" t="s">
        <v>85</v>
      </c>
      <c r="AY145" s="17" t="s">
        <v>136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143</v>
      </c>
      <c r="BM145" s="237" t="s">
        <v>546</v>
      </c>
    </row>
    <row r="146" s="13" customFormat="1">
      <c r="A146" s="13"/>
      <c r="B146" s="239"/>
      <c r="C146" s="240"/>
      <c r="D146" s="241" t="s">
        <v>145</v>
      </c>
      <c r="E146" s="242" t="s">
        <v>1</v>
      </c>
      <c r="F146" s="243" t="s">
        <v>547</v>
      </c>
      <c r="G146" s="240"/>
      <c r="H146" s="242" t="s">
        <v>1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145</v>
      </c>
      <c r="AU146" s="249" t="s">
        <v>85</v>
      </c>
      <c r="AV146" s="13" t="s">
        <v>83</v>
      </c>
      <c r="AW146" s="13" t="s">
        <v>32</v>
      </c>
      <c r="AX146" s="13" t="s">
        <v>76</v>
      </c>
      <c r="AY146" s="249" t="s">
        <v>136</v>
      </c>
    </row>
    <row r="147" s="14" customFormat="1">
      <c r="A147" s="14"/>
      <c r="B147" s="250"/>
      <c r="C147" s="251"/>
      <c r="D147" s="241" t="s">
        <v>145</v>
      </c>
      <c r="E147" s="252" t="s">
        <v>1</v>
      </c>
      <c r="F147" s="253" t="s">
        <v>548</v>
      </c>
      <c r="G147" s="251"/>
      <c r="H147" s="254">
        <v>14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145</v>
      </c>
      <c r="AU147" s="260" t="s">
        <v>85</v>
      </c>
      <c r="AV147" s="14" t="s">
        <v>85</v>
      </c>
      <c r="AW147" s="14" t="s">
        <v>32</v>
      </c>
      <c r="AX147" s="14" t="s">
        <v>76</v>
      </c>
      <c r="AY147" s="260" t="s">
        <v>136</v>
      </c>
    </row>
    <row r="148" s="15" customFormat="1">
      <c r="A148" s="15"/>
      <c r="B148" s="261"/>
      <c r="C148" s="262"/>
      <c r="D148" s="241" t="s">
        <v>145</v>
      </c>
      <c r="E148" s="263" t="s">
        <v>1</v>
      </c>
      <c r="F148" s="264" t="s">
        <v>148</v>
      </c>
      <c r="G148" s="262"/>
      <c r="H148" s="265">
        <v>14</v>
      </c>
      <c r="I148" s="266"/>
      <c r="J148" s="262"/>
      <c r="K148" s="262"/>
      <c r="L148" s="267"/>
      <c r="M148" s="268"/>
      <c r="N148" s="269"/>
      <c r="O148" s="269"/>
      <c r="P148" s="269"/>
      <c r="Q148" s="269"/>
      <c r="R148" s="269"/>
      <c r="S148" s="269"/>
      <c r="T148" s="27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1" t="s">
        <v>145</v>
      </c>
      <c r="AU148" s="271" t="s">
        <v>85</v>
      </c>
      <c r="AV148" s="15" t="s">
        <v>143</v>
      </c>
      <c r="AW148" s="15" t="s">
        <v>32</v>
      </c>
      <c r="AX148" s="15" t="s">
        <v>83</v>
      </c>
      <c r="AY148" s="271" t="s">
        <v>136</v>
      </c>
    </row>
    <row r="149" s="2" customFormat="1" ht="21.75" customHeight="1">
      <c r="A149" s="38"/>
      <c r="B149" s="39"/>
      <c r="C149" s="226" t="s">
        <v>169</v>
      </c>
      <c r="D149" s="226" t="s">
        <v>138</v>
      </c>
      <c r="E149" s="227" t="s">
        <v>549</v>
      </c>
      <c r="F149" s="228" t="s">
        <v>550</v>
      </c>
      <c r="G149" s="229" t="s">
        <v>141</v>
      </c>
      <c r="H149" s="230">
        <v>85</v>
      </c>
      <c r="I149" s="231"/>
      <c r="J149" s="232">
        <f>ROUND(I149*H149,2)</f>
        <v>0</v>
      </c>
      <c r="K149" s="228" t="s">
        <v>142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0.57999999999999996</v>
      </c>
      <c r="T149" s="236">
        <f>S149*H149</f>
        <v>49.299999999999997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143</v>
      </c>
      <c r="AT149" s="237" t="s">
        <v>138</v>
      </c>
      <c r="AU149" s="237" t="s">
        <v>85</v>
      </c>
      <c r="AY149" s="17" t="s">
        <v>136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143</v>
      </c>
      <c r="BM149" s="237" t="s">
        <v>551</v>
      </c>
    </row>
    <row r="150" s="13" customFormat="1">
      <c r="A150" s="13"/>
      <c r="B150" s="239"/>
      <c r="C150" s="240"/>
      <c r="D150" s="241" t="s">
        <v>145</v>
      </c>
      <c r="E150" s="242" t="s">
        <v>1</v>
      </c>
      <c r="F150" s="243" t="s">
        <v>552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145</v>
      </c>
      <c r="AU150" s="249" t="s">
        <v>85</v>
      </c>
      <c r="AV150" s="13" t="s">
        <v>83</v>
      </c>
      <c r="AW150" s="13" t="s">
        <v>32</v>
      </c>
      <c r="AX150" s="13" t="s">
        <v>76</v>
      </c>
      <c r="AY150" s="249" t="s">
        <v>136</v>
      </c>
    </row>
    <row r="151" s="14" customFormat="1">
      <c r="A151" s="14"/>
      <c r="B151" s="250"/>
      <c r="C151" s="251"/>
      <c r="D151" s="241" t="s">
        <v>145</v>
      </c>
      <c r="E151" s="252" t="s">
        <v>1</v>
      </c>
      <c r="F151" s="253" t="s">
        <v>535</v>
      </c>
      <c r="G151" s="251"/>
      <c r="H151" s="254">
        <v>85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145</v>
      </c>
      <c r="AU151" s="260" t="s">
        <v>85</v>
      </c>
      <c r="AV151" s="14" t="s">
        <v>85</v>
      </c>
      <c r="AW151" s="14" t="s">
        <v>32</v>
      </c>
      <c r="AX151" s="14" t="s">
        <v>76</v>
      </c>
      <c r="AY151" s="260" t="s">
        <v>136</v>
      </c>
    </row>
    <row r="152" s="15" customFormat="1">
      <c r="A152" s="15"/>
      <c r="B152" s="261"/>
      <c r="C152" s="262"/>
      <c r="D152" s="241" t="s">
        <v>145</v>
      </c>
      <c r="E152" s="263" t="s">
        <v>1</v>
      </c>
      <c r="F152" s="264" t="s">
        <v>148</v>
      </c>
      <c r="G152" s="262"/>
      <c r="H152" s="265">
        <v>85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1" t="s">
        <v>145</v>
      </c>
      <c r="AU152" s="271" t="s">
        <v>85</v>
      </c>
      <c r="AV152" s="15" t="s">
        <v>143</v>
      </c>
      <c r="AW152" s="15" t="s">
        <v>32</v>
      </c>
      <c r="AX152" s="15" t="s">
        <v>83</v>
      </c>
      <c r="AY152" s="271" t="s">
        <v>136</v>
      </c>
    </row>
    <row r="153" s="2" customFormat="1" ht="16.5" customHeight="1">
      <c r="A153" s="38"/>
      <c r="B153" s="39"/>
      <c r="C153" s="226" t="s">
        <v>176</v>
      </c>
      <c r="D153" s="226" t="s">
        <v>138</v>
      </c>
      <c r="E153" s="227" t="s">
        <v>139</v>
      </c>
      <c r="F153" s="228" t="s">
        <v>140</v>
      </c>
      <c r="G153" s="229" t="s">
        <v>141</v>
      </c>
      <c r="H153" s="230">
        <v>795</v>
      </c>
      <c r="I153" s="231"/>
      <c r="J153" s="232">
        <f>ROUND(I153*H153,2)</f>
        <v>0</v>
      </c>
      <c r="K153" s="228" t="s">
        <v>142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0.44</v>
      </c>
      <c r="T153" s="236">
        <f>S153*H153</f>
        <v>349.80000000000001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143</v>
      </c>
      <c r="AT153" s="237" t="s">
        <v>138</v>
      </c>
      <c r="AU153" s="237" t="s">
        <v>85</v>
      </c>
      <c r="AY153" s="17" t="s">
        <v>136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143</v>
      </c>
      <c r="BM153" s="237" t="s">
        <v>553</v>
      </c>
    </row>
    <row r="154" s="13" customFormat="1">
      <c r="A154" s="13"/>
      <c r="B154" s="239"/>
      <c r="C154" s="240"/>
      <c r="D154" s="241" t="s">
        <v>145</v>
      </c>
      <c r="E154" s="242" t="s">
        <v>1</v>
      </c>
      <c r="F154" s="243" t="s">
        <v>554</v>
      </c>
      <c r="G154" s="240"/>
      <c r="H154" s="242" t="s">
        <v>1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145</v>
      </c>
      <c r="AU154" s="249" t="s">
        <v>85</v>
      </c>
      <c r="AV154" s="13" t="s">
        <v>83</v>
      </c>
      <c r="AW154" s="13" t="s">
        <v>32</v>
      </c>
      <c r="AX154" s="13" t="s">
        <v>76</v>
      </c>
      <c r="AY154" s="249" t="s">
        <v>136</v>
      </c>
    </row>
    <row r="155" s="14" customFormat="1">
      <c r="A155" s="14"/>
      <c r="B155" s="250"/>
      <c r="C155" s="251"/>
      <c r="D155" s="241" t="s">
        <v>145</v>
      </c>
      <c r="E155" s="252" t="s">
        <v>1</v>
      </c>
      <c r="F155" s="253" t="s">
        <v>555</v>
      </c>
      <c r="G155" s="251"/>
      <c r="H155" s="254">
        <v>795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0" t="s">
        <v>145</v>
      </c>
      <c r="AU155" s="260" t="s">
        <v>85</v>
      </c>
      <c r="AV155" s="14" t="s">
        <v>85</v>
      </c>
      <c r="AW155" s="14" t="s">
        <v>32</v>
      </c>
      <c r="AX155" s="14" t="s">
        <v>76</v>
      </c>
      <c r="AY155" s="260" t="s">
        <v>136</v>
      </c>
    </row>
    <row r="156" s="15" customFormat="1">
      <c r="A156" s="15"/>
      <c r="B156" s="261"/>
      <c r="C156" s="262"/>
      <c r="D156" s="241" t="s">
        <v>145</v>
      </c>
      <c r="E156" s="263" t="s">
        <v>1</v>
      </c>
      <c r="F156" s="264" t="s">
        <v>148</v>
      </c>
      <c r="G156" s="262"/>
      <c r="H156" s="265">
        <v>795</v>
      </c>
      <c r="I156" s="266"/>
      <c r="J156" s="262"/>
      <c r="K156" s="262"/>
      <c r="L156" s="267"/>
      <c r="M156" s="268"/>
      <c r="N156" s="269"/>
      <c r="O156" s="269"/>
      <c r="P156" s="269"/>
      <c r="Q156" s="269"/>
      <c r="R156" s="269"/>
      <c r="S156" s="269"/>
      <c r="T156" s="270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1" t="s">
        <v>145</v>
      </c>
      <c r="AU156" s="271" t="s">
        <v>85</v>
      </c>
      <c r="AV156" s="15" t="s">
        <v>143</v>
      </c>
      <c r="AW156" s="15" t="s">
        <v>32</v>
      </c>
      <c r="AX156" s="15" t="s">
        <v>83</v>
      </c>
      <c r="AY156" s="271" t="s">
        <v>136</v>
      </c>
    </row>
    <row r="157" s="2" customFormat="1" ht="16.5" customHeight="1">
      <c r="A157" s="38"/>
      <c r="B157" s="39"/>
      <c r="C157" s="226" t="s">
        <v>182</v>
      </c>
      <c r="D157" s="226" t="s">
        <v>138</v>
      </c>
      <c r="E157" s="227" t="s">
        <v>149</v>
      </c>
      <c r="F157" s="228" t="s">
        <v>150</v>
      </c>
      <c r="G157" s="229" t="s">
        <v>141</v>
      </c>
      <c r="H157" s="230">
        <v>331</v>
      </c>
      <c r="I157" s="231"/>
      <c r="J157" s="232">
        <f>ROUND(I157*H157,2)</f>
        <v>0</v>
      </c>
      <c r="K157" s="228" t="s">
        <v>142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0.625</v>
      </c>
      <c r="T157" s="236">
        <f>S157*H157</f>
        <v>206.875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143</v>
      </c>
      <c r="AT157" s="237" t="s">
        <v>138</v>
      </c>
      <c r="AU157" s="237" t="s">
        <v>85</v>
      </c>
      <c r="AY157" s="17" t="s">
        <v>136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143</v>
      </c>
      <c r="BM157" s="237" t="s">
        <v>556</v>
      </c>
    </row>
    <row r="158" s="13" customFormat="1">
      <c r="A158" s="13"/>
      <c r="B158" s="239"/>
      <c r="C158" s="240"/>
      <c r="D158" s="241" t="s">
        <v>145</v>
      </c>
      <c r="E158" s="242" t="s">
        <v>1</v>
      </c>
      <c r="F158" s="243" t="s">
        <v>554</v>
      </c>
      <c r="G158" s="240"/>
      <c r="H158" s="242" t="s">
        <v>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145</v>
      </c>
      <c r="AU158" s="249" t="s">
        <v>85</v>
      </c>
      <c r="AV158" s="13" t="s">
        <v>83</v>
      </c>
      <c r="AW158" s="13" t="s">
        <v>32</v>
      </c>
      <c r="AX158" s="13" t="s">
        <v>76</v>
      </c>
      <c r="AY158" s="249" t="s">
        <v>136</v>
      </c>
    </row>
    <row r="159" s="14" customFormat="1">
      <c r="A159" s="14"/>
      <c r="B159" s="250"/>
      <c r="C159" s="251"/>
      <c r="D159" s="241" t="s">
        <v>145</v>
      </c>
      <c r="E159" s="252" t="s">
        <v>1</v>
      </c>
      <c r="F159" s="253" t="s">
        <v>557</v>
      </c>
      <c r="G159" s="251"/>
      <c r="H159" s="254">
        <v>331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145</v>
      </c>
      <c r="AU159" s="260" t="s">
        <v>85</v>
      </c>
      <c r="AV159" s="14" t="s">
        <v>85</v>
      </c>
      <c r="AW159" s="14" t="s">
        <v>32</v>
      </c>
      <c r="AX159" s="14" t="s">
        <v>76</v>
      </c>
      <c r="AY159" s="260" t="s">
        <v>136</v>
      </c>
    </row>
    <row r="160" s="15" customFormat="1">
      <c r="A160" s="15"/>
      <c r="B160" s="261"/>
      <c r="C160" s="262"/>
      <c r="D160" s="241" t="s">
        <v>145</v>
      </c>
      <c r="E160" s="263" t="s">
        <v>1</v>
      </c>
      <c r="F160" s="264" t="s">
        <v>148</v>
      </c>
      <c r="G160" s="262"/>
      <c r="H160" s="265">
        <v>331</v>
      </c>
      <c r="I160" s="266"/>
      <c r="J160" s="262"/>
      <c r="K160" s="262"/>
      <c r="L160" s="267"/>
      <c r="M160" s="268"/>
      <c r="N160" s="269"/>
      <c r="O160" s="269"/>
      <c r="P160" s="269"/>
      <c r="Q160" s="269"/>
      <c r="R160" s="269"/>
      <c r="S160" s="269"/>
      <c r="T160" s="27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1" t="s">
        <v>145</v>
      </c>
      <c r="AU160" s="271" t="s">
        <v>85</v>
      </c>
      <c r="AV160" s="15" t="s">
        <v>143</v>
      </c>
      <c r="AW160" s="15" t="s">
        <v>32</v>
      </c>
      <c r="AX160" s="15" t="s">
        <v>83</v>
      </c>
      <c r="AY160" s="271" t="s">
        <v>136</v>
      </c>
    </row>
    <row r="161" s="2" customFormat="1" ht="16.5" customHeight="1">
      <c r="A161" s="38"/>
      <c r="B161" s="39"/>
      <c r="C161" s="226" t="s">
        <v>167</v>
      </c>
      <c r="D161" s="226" t="s">
        <v>138</v>
      </c>
      <c r="E161" s="227" t="s">
        <v>558</v>
      </c>
      <c r="F161" s="228" t="s">
        <v>559</v>
      </c>
      <c r="G161" s="229" t="s">
        <v>141</v>
      </c>
      <c r="H161" s="230">
        <v>331</v>
      </c>
      <c r="I161" s="231"/>
      <c r="J161" s="232">
        <f>ROUND(I161*H161,2)</f>
        <v>0</v>
      </c>
      <c r="K161" s="228" t="s">
        <v>142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0.45000000000000001</v>
      </c>
      <c r="T161" s="236">
        <f>S161*H161</f>
        <v>148.95000000000002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143</v>
      </c>
      <c r="AT161" s="237" t="s">
        <v>138</v>
      </c>
      <c r="AU161" s="237" t="s">
        <v>85</v>
      </c>
      <c r="AY161" s="17" t="s">
        <v>136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143</v>
      </c>
      <c r="BM161" s="237" t="s">
        <v>560</v>
      </c>
    </row>
    <row r="162" s="13" customFormat="1">
      <c r="A162" s="13"/>
      <c r="B162" s="239"/>
      <c r="C162" s="240"/>
      <c r="D162" s="241" t="s">
        <v>145</v>
      </c>
      <c r="E162" s="242" t="s">
        <v>1</v>
      </c>
      <c r="F162" s="243" t="s">
        <v>554</v>
      </c>
      <c r="G162" s="240"/>
      <c r="H162" s="242" t="s">
        <v>1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145</v>
      </c>
      <c r="AU162" s="249" t="s">
        <v>85</v>
      </c>
      <c r="AV162" s="13" t="s">
        <v>83</v>
      </c>
      <c r="AW162" s="13" t="s">
        <v>32</v>
      </c>
      <c r="AX162" s="13" t="s">
        <v>76</v>
      </c>
      <c r="AY162" s="249" t="s">
        <v>136</v>
      </c>
    </row>
    <row r="163" s="14" customFormat="1">
      <c r="A163" s="14"/>
      <c r="B163" s="250"/>
      <c r="C163" s="251"/>
      <c r="D163" s="241" t="s">
        <v>145</v>
      </c>
      <c r="E163" s="252" t="s">
        <v>1</v>
      </c>
      <c r="F163" s="253" t="s">
        <v>557</v>
      </c>
      <c r="G163" s="251"/>
      <c r="H163" s="254">
        <v>331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145</v>
      </c>
      <c r="AU163" s="260" t="s">
        <v>85</v>
      </c>
      <c r="AV163" s="14" t="s">
        <v>85</v>
      </c>
      <c r="AW163" s="14" t="s">
        <v>32</v>
      </c>
      <c r="AX163" s="14" t="s">
        <v>76</v>
      </c>
      <c r="AY163" s="260" t="s">
        <v>136</v>
      </c>
    </row>
    <row r="164" s="15" customFormat="1">
      <c r="A164" s="15"/>
      <c r="B164" s="261"/>
      <c r="C164" s="262"/>
      <c r="D164" s="241" t="s">
        <v>145</v>
      </c>
      <c r="E164" s="263" t="s">
        <v>1</v>
      </c>
      <c r="F164" s="264" t="s">
        <v>148</v>
      </c>
      <c r="G164" s="262"/>
      <c r="H164" s="265">
        <v>331</v>
      </c>
      <c r="I164" s="266"/>
      <c r="J164" s="262"/>
      <c r="K164" s="262"/>
      <c r="L164" s="267"/>
      <c r="M164" s="268"/>
      <c r="N164" s="269"/>
      <c r="O164" s="269"/>
      <c r="P164" s="269"/>
      <c r="Q164" s="269"/>
      <c r="R164" s="269"/>
      <c r="S164" s="269"/>
      <c r="T164" s="27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1" t="s">
        <v>145</v>
      </c>
      <c r="AU164" s="271" t="s">
        <v>85</v>
      </c>
      <c r="AV164" s="15" t="s">
        <v>143</v>
      </c>
      <c r="AW164" s="15" t="s">
        <v>32</v>
      </c>
      <c r="AX164" s="15" t="s">
        <v>83</v>
      </c>
      <c r="AY164" s="271" t="s">
        <v>136</v>
      </c>
    </row>
    <row r="165" s="2" customFormat="1" ht="16.5" customHeight="1">
      <c r="A165" s="38"/>
      <c r="B165" s="39"/>
      <c r="C165" s="226" t="s">
        <v>190</v>
      </c>
      <c r="D165" s="226" t="s">
        <v>138</v>
      </c>
      <c r="E165" s="227" t="s">
        <v>561</v>
      </c>
      <c r="F165" s="228" t="s">
        <v>562</v>
      </c>
      <c r="G165" s="229" t="s">
        <v>141</v>
      </c>
      <c r="H165" s="230">
        <v>27</v>
      </c>
      <c r="I165" s="231"/>
      <c r="J165" s="232">
        <f>ROUND(I165*H165,2)</f>
        <v>0</v>
      </c>
      <c r="K165" s="228" t="s">
        <v>142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0.44</v>
      </c>
      <c r="T165" s="236">
        <f>S165*H165</f>
        <v>11.880000000000001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143</v>
      </c>
      <c r="AT165" s="237" t="s">
        <v>138</v>
      </c>
      <c r="AU165" s="237" t="s">
        <v>85</v>
      </c>
      <c r="AY165" s="17" t="s">
        <v>136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143</v>
      </c>
      <c r="BM165" s="237" t="s">
        <v>563</v>
      </c>
    </row>
    <row r="166" s="13" customFormat="1">
      <c r="A166" s="13"/>
      <c r="B166" s="239"/>
      <c r="C166" s="240"/>
      <c r="D166" s="241" t="s">
        <v>145</v>
      </c>
      <c r="E166" s="242" t="s">
        <v>1</v>
      </c>
      <c r="F166" s="243" t="s">
        <v>564</v>
      </c>
      <c r="G166" s="240"/>
      <c r="H166" s="242" t="s">
        <v>1</v>
      </c>
      <c r="I166" s="244"/>
      <c r="J166" s="240"/>
      <c r="K166" s="240"/>
      <c r="L166" s="245"/>
      <c r="M166" s="246"/>
      <c r="N166" s="247"/>
      <c r="O166" s="247"/>
      <c r="P166" s="247"/>
      <c r="Q166" s="247"/>
      <c r="R166" s="247"/>
      <c r="S166" s="247"/>
      <c r="T166" s="24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9" t="s">
        <v>145</v>
      </c>
      <c r="AU166" s="249" t="s">
        <v>85</v>
      </c>
      <c r="AV166" s="13" t="s">
        <v>83</v>
      </c>
      <c r="AW166" s="13" t="s">
        <v>32</v>
      </c>
      <c r="AX166" s="13" t="s">
        <v>76</v>
      </c>
      <c r="AY166" s="249" t="s">
        <v>136</v>
      </c>
    </row>
    <row r="167" s="14" customFormat="1">
      <c r="A167" s="14"/>
      <c r="B167" s="250"/>
      <c r="C167" s="251"/>
      <c r="D167" s="241" t="s">
        <v>145</v>
      </c>
      <c r="E167" s="252" t="s">
        <v>1</v>
      </c>
      <c r="F167" s="253" t="s">
        <v>565</v>
      </c>
      <c r="G167" s="251"/>
      <c r="H167" s="254">
        <v>27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145</v>
      </c>
      <c r="AU167" s="260" t="s">
        <v>85</v>
      </c>
      <c r="AV167" s="14" t="s">
        <v>85</v>
      </c>
      <c r="AW167" s="14" t="s">
        <v>32</v>
      </c>
      <c r="AX167" s="14" t="s">
        <v>76</v>
      </c>
      <c r="AY167" s="260" t="s">
        <v>136</v>
      </c>
    </row>
    <row r="168" s="15" customFormat="1">
      <c r="A168" s="15"/>
      <c r="B168" s="261"/>
      <c r="C168" s="262"/>
      <c r="D168" s="241" t="s">
        <v>145</v>
      </c>
      <c r="E168" s="263" t="s">
        <v>1</v>
      </c>
      <c r="F168" s="264" t="s">
        <v>148</v>
      </c>
      <c r="G168" s="262"/>
      <c r="H168" s="265">
        <v>27</v>
      </c>
      <c r="I168" s="266"/>
      <c r="J168" s="262"/>
      <c r="K168" s="262"/>
      <c r="L168" s="267"/>
      <c r="M168" s="268"/>
      <c r="N168" s="269"/>
      <c r="O168" s="269"/>
      <c r="P168" s="269"/>
      <c r="Q168" s="269"/>
      <c r="R168" s="269"/>
      <c r="S168" s="269"/>
      <c r="T168" s="27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1" t="s">
        <v>145</v>
      </c>
      <c r="AU168" s="271" t="s">
        <v>85</v>
      </c>
      <c r="AV168" s="15" t="s">
        <v>143</v>
      </c>
      <c r="AW168" s="15" t="s">
        <v>32</v>
      </c>
      <c r="AX168" s="15" t="s">
        <v>83</v>
      </c>
      <c r="AY168" s="271" t="s">
        <v>136</v>
      </c>
    </row>
    <row r="169" s="2" customFormat="1" ht="16.5" customHeight="1">
      <c r="A169" s="38"/>
      <c r="B169" s="39"/>
      <c r="C169" s="226" t="s">
        <v>195</v>
      </c>
      <c r="D169" s="226" t="s">
        <v>138</v>
      </c>
      <c r="E169" s="227" t="s">
        <v>566</v>
      </c>
      <c r="F169" s="228" t="s">
        <v>567</v>
      </c>
      <c r="G169" s="229" t="s">
        <v>141</v>
      </c>
      <c r="H169" s="230">
        <v>5</v>
      </c>
      <c r="I169" s="231"/>
      <c r="J169" s="232">
        <f>ROUND(I169*H169,2)</f>
        <v>0</v>
      </c>
      <c r="K169" s="228" t="s">
        <v>142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0.57999999999999996</v>
      </c>
      <c r="T169" s="236">
        <f>S169*H169</f>
        <v>2.8999999999999999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143</v>
      </c>
      <c r="AT169" s="237" t="s">
        <v>138</v>
      </c>
      <c r="AU169" s="237" t="s">
        <v>85</v>
      </c>
      <c r="AY169" s="17" t="s">
        <v>136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143</v>
      </c>
      <c r="BM169" s="237" t="s">
        <v>568</v>
      </c>
    </row>
    <row r="170" s="13" customFormat="1">
      <c r="A170" s="13"/>
      <c r="B170" s="239"/>
      <c r="C170" s="240"/>
      <c r="D170" s="241" t="s">
        <v>145</v>
      </c>
      <c r="E170" s="242" t="s">
        <v>1</v>
      </c>
      <c r="F170" s="243" t="s">
        <v>569</v>
      </c>
      <c r="G170" s="240"/>
      <c r="H170" s="242" t="s">
        <v>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145</v>
      </c>
      <c r="AU170" s="249" t="s">
        <v>85</v>
      </c>
      <c r="AV170" s="13" t="s">
        <v>83</v>
      </c>
      <c r="AW170" s="13" t="s">
        <v>32</v>
      </c>
      <c r="AX170" s="13" t="s">
        <v>76</v>
      </c>
      <c r="AY170" s="249" t="s">
        <v>136</v>
      </c>
    </row>
    <row r="171" s="14" customFormat="1">
      <c r="A171" s="14"/>
      <c r="B171" s="250"/>
      <c r="C171" s="251"/>
      <c r="D171" s="241" t="s">
        <v>145</v>
      </c>
      <c r="E171" s="252" t="s">
        <v>1</v>
      </c>
      <c r="F171" s="253" t="s">
        <v>161</v>
      </c>
      <c r="G171" s="251"/>
      <c r="H171" s="254">
        <v>5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145</v>
      </c>
      <c r="AU171" s="260" t="s">
        <v>85</v>
      </c>
      <c r="AV171" s="14" t="s">
        <v>85</v>
      </c>
      <c r="AW171" s="14" t="s">
        <v>32</v>
      </c>
      <c r="AX171" s="14" t="s">
        <v>76</v>
      </c>
      <c r="AY171" s="260" t="s">
        <v>136</v>
      </c>
    </row>
    <row r="172" s="15" customFormat="1">
      <c r="A172" s="15"/>
      <c r="B172" s="261"/>
      <c r="C172" s="262"/>
      <c r="D172" s="241" t="s">
        <v>145</v>
      </c>
      <c r="E172" s="263" t="s">
        <v>1</v>
      </c>
      <c r="F172" s="264" t="s">
        <v>148</v>
      </c>
      <c r="G172" s="262"/>
      <c r="H172" s="265">
        <v>5</v>
      </c>
      <c r="I172" s="266"/>
      <c r="J172" s="262"/>
      <c r="K172" s="262"/>
      <c r="L172" s="267"/>
      <c r="M172" s="268"/>
      <c r="N172" s="269"/>
      <c r="O172" s="269"/>
      <c r="P172" s="269"/>
      <c r="Q172" s="269"/>
      <c r="R172" s="269"/>
      <c r="S172" s="269"/>
      <c r="T172" s="270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1" t="s">
        <v>145</v>
      </c>
      <c r="AU172" s="271" t="s">
        <v>85</v>
      </c>
      <c r="AV172" s="15" t="s">
        <v>143</v>
      </c>
      <c r="AW172" s="15" t="s">
        <v>32</v>
      </c>
      <c r="AX172" s="15" t="s">
        <v>83</v>
      </c>
      <c r="AY172" s="271" t="s">
        <v>136</v>
      </c>
    </row>
    <row r="173" s="2" customFormat="1" ht="16.5" customHeight="1">
      <c r="A173" s="38"/>
      <c r="B173" s="39"/>
      <c r="C173" s="226" t="s">
        <v>8</v>
      </c>
      <c r="D173" s="226" t="s">
        <v>138</v>
      </c>
      <c r="E173" s="227" t="s">
        <v>566</v>
      </c>
      <c r="F173" s="228" t="s">
        <v>567</v>
      </c>
      <c r="G173" s="229" t="s">
        <v>141</v>
      </c>
      <c r="H173" s="230">
        <v>14</v>
      </c>
      <c r="I173" s="231"/>
      <c r="J173" s="232">
        <f>ROUND(I173*H173,2)</f>
        <v>0</v>
      </c>
      <c r="K173" s="228" t="s">
        <v>142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0.57999999999999996</v>
      </c>
      <c r="T173" s="236">
        <f>S173*H173</f>
        <v>8.1199999999999992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143</v>
      </c>
      <c r="AT173" s="237" t="s">
        <v>138</v>
      </c>
      <c r="AU173" s="237" t="s">
        <v>85</v>
      </c>
      <c r="AY173" s="17" t="s">
        <v>136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143</v>
      </c>
      <c r="BM173" s="237" t="s">
        <v>570</v>
      </c>
    </row>
    <row r="174" s="13" customFormat="1">
      <c r="A174" s="13"/>
      <c r="B174" s="239"/>
      <c r="C174" s="240"/>
      <c r="D174" s="241" t="s">
        <v>145</v>
      </c>
      <c r="E174" s="242" t="s">
        <v>1</v>
      </c>
      <c r="F174" s="243" t="s">
        <v>571</v>
      </c>
      <c r="G174" s="240"/>
      <c r="H174" s="242" t="s">
        <v>1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145</v>
      </c>
      <c r="AU174" s="249" t="s">
        <v>85</v>
      </c>
      <c r="AV174" s="13" t="s">
        <v>83</v>
      </c>
      <c r="AW174" s="13" t="s">
        <v>32</v>
      </c>
      <c r="AX174" s="13" t="s">
        <v>76</v>
      </c>
      <c r="AY174" s="249" t="s">
        <v>136</v>
      </c>
    </row>
    <row r="175" s="14" customFormat="1">
      <c r="A175" s="14"/>
      <c r="B175" s="250"/>
      <c r="C175" s="251"/>
      <c r="D175" s="241" t="s">
        <v>145</v>
      </c>
      <c r="E175" s="252" t="s">
        <v>1</v>
      </c>
      <c r="F175" s="253" t="s">
        <v>548</v>
      </c>
      <c r="G175" s="251"/>
      <c r="H175" s="254">
        <v>14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145</v>
      </c>
      <c r="AU175" s="260" t="s">
        <v>85</v>
      </c>
      <c r="AV175" s="14" t="s">
        <v>85</v>
      </c>
      <c r="AW175" s="14" t="s">
        <v>32</v>
      </c>
      <c r="AX175" s="14" t="s">
        <v>76</v>
      </c>
      <c r="AY175" s="260" t="s">
        <v>136</v>
      </c>
    </row>
    <row r="176" s="15" customFormat="1">
      <c r="A176" s="15"/>
      <c r="B176" s="261"/>
      <c r="C176" s="262"/>
      <c r="D176" s="241" t="s">
        <v>145</v>
      </c>
      <c r="E176" s="263" t="s">
        <v>1</v>
      </c>
      <c r="F176" s="264" t="s">
        <v>148</v>
      </c>
      <c r="G176" s="262"/>
      <c r="H176" s="265">
        <v>14</v>
      </c>
      <c r="I176" s="266"/>
      <c r="J176" s="262"/>
      <c r="K176" s="262"/>
      <c r="L176" s="267"/>
      <c r="M176" s="268"/>
      <c r="N176" s="269"/>
      <c r="O176" s="269"/>
      <c r="P176" s="269"/>
      <c r="Q176" s="269"/>
      <c r="R176" s="269"/>
      <c r="S176" s="269"/>
      <c r="T176" s="27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1" t="s">
        <v>145</v>
      </c>
      <c r="AU176" s="271" t="s">
        <v>85</v>
      </c>
      <c r="AV176" s="15" t="s">
        <v>143</v>
      </c>
      <c r="AW176" s="15" t="s">
        <v>32</v>
      </c>
      <c r="AX176" s="15" t="s">
        <v>83</v>
      </c>
      <c r="AY176" s="271" t="s">
        <v>136</v>
      </c>
    </row>
    <row r="177" s="2" customFormat="1" ht="16.5" customHeight="1">
      <c r="A177" s="38"/>
      <c r="B177" s="39"/>
      <c r="C177" s="226" t="s">
        <v>206</v>
      </c>
      <c r="D177" s="226" t="s">
        <v>138</v>
      </c>
      <c r="E177" s="227" t="s">
        <v>572</v>
      </c>
      <c r="F177" s="228" t="s">
        <v>573</v>
      </c>
      <c r="G177" s="229" t="s">
        <v>141</v>
      </c>
      <c r="H177" s="230">
        <v>27</v>
      </c>
      <c r="I177" s="231"/>
      <c r="J177" s="232">
        <f>ROUND(I177*H177,2)</f>
        <v>0</v>
      </c>
      <c r="K177" s="228" t="s">
        <v>142</v>
      </c>
      <c r="L177" s="44"/>
      <c r="M177" s="233" t="s">
        <v>1</v>
      </c>
      <c r="N177" s="234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0.22</v>
      </c>
      <c r="T177" s="236">
        <f>S177*H177</f>
        <v>5.9400000000000004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143</v>
      </c>
      <c r="AT177" s="237" t="s">
        <v>138</v>
      </c>
      <c r="AU177" s="237" t="s">
        <v>85</v>
      </c>
      <c r="AY177" s="17" t="s">
        <v>136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143</v>
      </c>
      <c r="BM177" s="237" t="s">
        <v>574</v>
      </c>
    </row>
    <row r="178" s="13" customFormat="1">
      <c r="A178" s="13"/>
      <c r="B178" s="239"/>
      <c r="C178" s="240"/>
      <c r="D178" s="241" t="s">
        <v>145</v>
      </c>
      <c r="E178" s="242" t="s">
        <v>1</v>
      </c>
      <c r="F178" s="243" t="s">
        <v>575</v>
      </c>
      <c r="G178" s="240"/>
      <c r="H178" s="242" t="s">
        <v>1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145</v>
      </c>
      <c r="AU178" s="249" t="s">
        <v>85</v>
      </c>
      <c r="AV178" s="13" t="s">
        <v>83</v>
      </c>
      <c r="AW178" s="13" t="s">
        <v>32</v>
      </c>
      <c r="AX178" s="13" t="s">
        <v>76</v>
      </c>
      <c r="AY178" s="249" t="s">
        <v>136</v>
      </c>
    </row>
    <row r="179" s="14" customFormat="1">
      <c r="A179" s="14"/>
      <c r="B179" s="250"/>
      <c r="C179" s="251"/>
      <c r="D179" s="241" t="s">
        <v>145</v>
      </c>
      <c r="E179" s="252" t="s">
        <v>1</v>
      </c>
      <c r="F179" s="253" t="s">
        <v>565</v>
      </c>
      <c r="G179" s="251"/>
      <c r="H179" s="254">
        <v>27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145</v>
      </c>
      <c r="AU179" s="260" t="s">
        <v>85</v>
      </c>
      <c r="AV179" s="14" t="s">
        <v>85</v>
      </c>
      <c r="AW179" s="14" t="s">
        <v>32</v>
      </c>
      <c r="AX179" s="14" t="s">
        <v>76</v>
      </c>
      <c r="AY179" s="260" t="s">
        <v>136</v>
      </c>
    </row>
    <row r="180" s="15" customFormat="1">
      <c r="A180" s="15"/>
      <c r="B180" s="261"/>
      <c r="C180" s="262"/>
      <c r="D180" s="241" t="s">
        <v>145</v>
      </c>
      <c r="E180" s="263" t="s">
        <v>1</v>
      </c>
      <c r="F180" s="264" t="s">
        <v>148</v>
      </c>
      <c r="G180" s="262"/>
      <c r="H180" s="265">
        <v>27</v>
      </c>
      <c r="I180" s="266"/>
      <c r="J180" s="262"/>
      <c r="K180" s="262"/>
      <c r="L180" s="267"/>
      <c r="M180" s="268"/>
      <c r="N180" s="269"/>
      <c r="O180" s="269"/>
      <c r="P180" s="269"/>
      <c r="Q180" s="269"/>
      <c r="R180" s="269"/>
      <c r="S180" s="269"/>
      <c r="T180" s="27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1" t="s">
        <v>145</v>
      </c>
      <c r="AU180" s="271" t="s">
        <v>85</v>
      </c>
      <c r="AV180" s="15" t="s">
        <v>143</v>
      </c>
      <c r="AW180" s="15" t="s">
        <v>32</v>
      </c>
      <c r="AX180" s="15" t="s">
        <v>83</v>
      </c>
      <c r="AY180" s="271" t="s">
        <v>136</v>
      </c>
    </row>
    <row r="181" s="2" customFormat="1" ht="16.5" customHeight="1">
      <c r="A181" s="38"/>
      <c r="B181" s="39"/>
      <c r="C181" s="226" t="s">
        <v>210</v>
      </c>
      <c r="D181" s="226" t="s">
        <v>138</v>
      </c>
      <c r="E181" s="227" t="s">
        <v>576</v>
      </c>
      <c r="F181" s="228" t="s">
        <v>577</v>
      </c>
      <c r="G181" s="229" t="s">
        <v>172</v>
      </c>
      <c r="H181" s="230">
        <v>578</v>
      </c>
      <c r="I181" s="231"/>
      <c r="J181" s="232">
        <f>ROUND(I181*H181,2)</f>
        <v>0</v>
      </c>
      <c r="K181" s="228" t="s">
        <v>142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0.20499999999999999</v>
      </c>
      <c r="T181" s="236">
        <f>S181*H181</f>
        <v>118.49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143</v>
      </c>
      <c r="AT181" s="237" t="s">
        <v>138</v>
      </c>
      <c r="AU181" s="237" t="s">
        <v>85</v>
      </c>
      <c r="AY181" s="17" t="s">
        <v>136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143</v>
      </c>
      <c r="BM181" s="237" t="s">
        <v>578</v>
      </c>
    </row>
    <row r="182" s="13" customFormat="1">
      <c r="A182" s="13"/>
      <c r="B182" s="239"/>
      <c r="C182" s="240"/>
      <c r="D182" s="241" t="s">
        <v>145</v>
      </c>
      <c r="E182" s="242" t="s">
        <v>1</v>
      </c>
      <c r="F182" s="243" t="s">
        <v>579</v>
      </c>
      <c r="G182" s="240"/>
      <c r="H182" s="242" t="s">
        <v>1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9" t="s">
        <v>145</v>
      </c>
      <c r="AU182" s="249" t="s">
        <v>85</v>
      </c>
      <c r="AV182" s="13" t="s">
        <v>83</v>
      </c>
      <c r="AW182" s="13" t="s">
        <v>32</v>
      </c>
      <c r="AX182" s="13" t="s">
        <v>76</v>
      </c>
      <c r="AY182" s="249" t="s">
        <v>136</v>
      </c>
    </row>
    <row r="183" s="14" customFormat="1">
      <c r="A183" s="14"/>
      <c r="B183" s="250"/>
      <c r="C183" s="251"/>
      <c r="D183" s="241" t="s">
        <v>145</v>
      </c>
      <c r="E183" s="252" t="s">
        <v>1</v>
      </c>
      <c r="F183" s="253" t="s">
        <v>580</v>
      </c>
      <c r="G183" s="251"/>
      <c r="H183" s="254">
        <v>578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0" t="s">
        <v>145</v>
      </c>
      <c r="AU183" s="260" t="s">
        <v>85</v>
      </c>
      <c r="AV183" s="14" t="s">
        <v>85</v>
      </c>
      <c r="AW183" s="14" t="s">
        <v>32</v>
      </c>
      <c r="AX183" s="14" t="s">
        <v>76</v>
      </c>
      <c r="AY183" s="260" t="s">
        <v>136</v>
      </c>
    </row>
    <row r="184" s="15" customFormat="1">
      <c r="A184" s="15"/>
      <c r="B184" s="261"/>
      <c r="C184" s="262"/>
      <c r="D184" s="241" t="s">
        <v>145</v>
      </c>
      <c r="E184" s="263" t="s">
        <v>1</v>
      </c>
      <c r="F184" s="264" t="s">
        <v>148</v>
      </c>
      <c r="G184" s="262"/>
      <c r="H184" s="265">
        <v>578</v>
      </c>
      <c r="I184" s="266"/>
      <c r="J184" s="262"/>
      <c r="K184" s="262"/>
      <c r="L184" s="267"/>
      <c r="M184" s="268"/>
      <c r="N184" s="269"/>
      <c r="O184" s="269"/>
      <c r="P184" s="269"/>
      <c r="Q184" s="269"/>
      <c r="R184" s="269"/>
      <c r="S184" s="269"/>
      <c r="T184" s="27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1" t="s">
        <v>145</v>
      </c>
      <c r="AU184" s="271" t="s">
        <v>85</v>
      </c>
      <c r="AV184" s="15" t="s">
        <v>143</v>
      </c>
      <c r="AW184" s="15" t="s">
        <v>32</v>
      </c>
      <c r="AX184" s="15" t="s">
        <v>83</v>
      </c>
      <c r="AY184" s="271" t="s">
        <v>136</v>
      </c>
    </row>
    <row r="185" s="2" customFormat="1" ht="16.5" customHeight="1">
      <c r="A185" s="38"/>
      <c r="B185" s="39"/>
      <c r="C185" s="226" t="s">
        <v>216</v>
      </c>
      <c r="D185" s="226" t="s">
        <v>138</v>
      </c>
      <c r="E185" s="227" t="s">
        <v>576</v>
      </c>
      <c r="F185" s="228" t="s">
        <v>577</v>
      </c>
      <c r="G185" s="229" t="s">
        <v>172</v>
      </c>
      <c r="H185" s="230">
        <v>14</v>
      </c>
      <c r="I185" s="231"/>
      <c r="J185" s="232">
        <f>ROUND(I185*H185,2)</f>
        <v>0</v>
      </c>
      <c r="K185" s="228" t="s">
        <v>142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0.20499999999999999</v>
      </c>
      <c r="T185" s="236">
        <f>S185*H185</f>
        <v>2.8699999999999997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143</v>
      </c>
      <c r="AT185" s="237" t="s">
        <v>138</v>
      </c>
      <c r="AU185" s="237" t="s">
        <v>85</v>
      </c>
      <c r="AY185" s="17" t="s">
        <v>136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143</v>
      </c>
      <c r="BM185" s="237" t="s">
        <v>581</v>
      </c>
    </row>
    <row r="186" s="13" customFormat="1">
      <c r="A186" s="13"/>
      <c r="B186" s="239"/>
      <c r="C186" s="240"/>
      <c r="D186" s="241" t="s">
        <v>145</v>
      </c>
      <c r="E186" s="242" t="s">
        <v>1</v>
      </c>
      <c r="F186" s="243" t="s">
        <v>582</v>
      </c>
      <c r="G186" s="240"/>
      <c r="H186" s="242" t="s">
        <v>1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9" t="s">
        <v>145</v>
      </c>
      <c r="AU186" s="249" t="s">
        <v>85</v>
      </c>
      <c r="AV186" s="13" t="s">
        <v>83</v>
      </c>
      <c r="AW186" s="13" t="s">
        <v>32</v>
      </c>
      <c r="AX186" s="13" t="s">
        <v>76</v>
      </c>
      <c r="AY186" s="249" t="s">
        <v>136</v>
      </c>
    </row>
    <row r="187" s="14" customFormat="1">
      <c r="A187" s="14"/>
      <c r="B187" s="250"/>
      <c r="C187" s="251"/>
      <c r="D187" s="241" t="s">
        <v>145</v>
      </c>
      <c r="E187" s="252" t="s">
        <v>1</v>
      </c>
      <c r="F187" s="253" t="s">
        <v>210</v>
      </c>
      <c r="G187" s="251"/>
      <c r="H187" s="254">
        <v>14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145</v>
      </c>
      <c r="AU187" s="260" t="s">
        <v>85</v>
      </c>
      <c r="AV187" s="14" t="s">
        <v>85</v>
      </c>
      <c r="AW187" s="14" t="s">
        <v>32</v>
      </c>
      <c r="AX187" s="14" t="s">
        <v>76</v>
      </c>
      <c r="AY187" s="260" t="s">
        <v>136</v>
      </c>
    </row>
    <row r="188" s="15" customFormat="1">
      <c r="A188" s="15"/>
      <c r="B188" s="261"/>
      <c r="C188" s="262"/>
      <c r="D188" s="241" t="s">
        <v>145</v>
      </c>
      <c r="E188" s="263" t="s">
        <v>1</v>
      </c>
      <c r="F188" s="264" t="s">
        <v>148</v>
      </c>
      <c r="G188" s="262"/>
      <c r="H188" s="265">
        <v>14</v>
      </c>
      <c r="I188" s="266"/>
      <c r="J188" s="262"/>
      <c r="K188" s="262"/>
      <c r="L188" s="267"/>
      <c r="M188" s="268"/>
      <c r="N188" s="269"/>
      <c r="O188" s="269"/>
      <c r="P188" s="269"/>
      <c r="Q188" s="269"/>
      <c r="R188" s="269"/>
      <c r="S188" s="269"/>
      <c r="T188" s="270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1" t="s">
        <v>145</v>
      </c>
      <c r="AU188" s="271" t="s">
        <v>85</v>
      </c>
      <c r="AV188" s="15" t="s">
        <v>143</v>
      </c>
      <c r="AW188" s="15" t="s">
        <v>32</v>
      </c>
      <c r="AX188" s="15" t="s">
        <v>83</v>
      </c>
      <c r="AY188" s="271" t="s">
        <v>136</v>
      </c>
    </row>
    <row r="189" s="2" customFormat="1" ht="16.5" customHeight="1">
      <c r="A189" s="38"/>
      <c r="B189" s="39"/>
      <c r="C189" s="226" t="s">
        <v>220</v>
      </c>
      <c r="D189" s="226" t="s">
        <v>138</v>
      </c>
      <c r="E189" s="227" t="s">
        <v>576</v>
      </c>
      <c r="F189" s="228" t="s">
        <v>577</v>
      </c>
      <c r="G189" s="229" t="s">
        <v>172</v>
      </c>
      <c r="H189" s="230">
        <v>14</v>
      </c>
      <c r="I189" s="231"/>
      <c r="J189" s="232">
        <f>ROUND(I189*H189,2)</f>
        <v>0</v>
      </c>
      <c r="K189" s="228" t="s">
        <v>142</v>
      </c>
      <c r="L189" s="44"/>
      <c r="M189" s="233" t="s">
        <v>1</v>
      </c>
      <c r="N189" s="234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0.20499999999999999</v>
      </c>
      <c r="T189" s="236">
        <f>S189*H189</f>
        <v>2.8699999999999997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143</v>
      </c>
      <c r="AT189" s="237" t="s">
        <v>138</v>
      </c>
      <c r="AU189" s="237" t="s">
        <v>85</v>
      </c>
      <c r="AY189" s="17" t="s">
        <v>136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143</v>
      </c>
      <c r="BM189" s="237" t="s">
        <v>583</v>
      </c>
    </row>
    <row r="190" s="13" customFormat="1">
      <c r="A190" s="13"/>
      <c r="B190" s="239"/>
      <c r="C190" s="240"/>
      <c r="D190" s="241" t="s">
        <v>145</v>
      </c>
      <c r="E190" s="242" t="s">
        <v>1</v>
      </c>
      <c r="F190" s="243" t="s">
        <v>584</v>
      </c>
      <c r="G190" s="240"/>
      <c r="H190" s="242" t="s">
        <v>1</v>
      </c>
      <c r="I190" s="244"/>
      <c r="J190" s="240"/>
      <c r="K190" s="240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145</v>
      </c>
      <c r="AU190" s="249" t="s">
        <v>85</v>
      </c>
      <c r="AV190" s="13" t="s">
        <v>83</v>
      </c>
      <c r="AW190" s="13" t="s">
        <v>32</v>
      </c>
      <c r="AX190" s="13" t="s">
        <v>76</v>
      </c>
      <c r="AY190" s="249" t="s">
        <v>136</v>
      </c>
    </row>
    <row r="191" s="14" customFormat="1">
      <c r="A191" s="14"/>
      <c r="B191" s="250"/>
      <c r="C191" s="251"/>
      <c r="D191" s="241" t="s">
        <v>145</v>
      </c>
      <c r="E191" s="252" t="s">
        <v>1</v>
      </c>
      <c r="F191" s="253" t="s">
        <v>210</v>
      </c>
      <c r="G191" s="251"/>
      <c r="H191" s="254">
        <v>14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145</v>
      </c>
      <c r="AU191" s="260" t="s">
        <v>85</v>
      </c>
      <c r="AV191" s="14" t="s">
        <v>85</v>
      </c>
      <c r="AW191" s="14" t="s">
        <v>32</v>
      </c>
      <c r="AX191" s="14" t="s">
        <v>76</v>
      </c>
      <c r="AY191" s="260" t="s">
        <v>136</v>
      </c>
    </row>
    <row r="192" s="15" customFormat="1">
      <c r="A192" s="15"/>
      <c r="B192" s="261"/>
      <c r="C192" s="262"/>
      <c r="D192" s="241" t="s">
        <v>145</v>
      </c>
      <c r="E192" s="263" t="s">
        <v>1</v>
      </c>
      <c r="F192" s="264" t="s">
        <v>148</v>
      </c>
      <c r="G192" s="262"/>
      <c r="H192" s="265">
        <v>14</v>
      </c>
      <c r="I192" s="266"/>
      <c r="J192" s="262"/>
      <c r="K192" s="262"/>
      <c r="L192" s="267"/>
      <c r="M192" s="268"/>
      <c r="N192" s="269"/>
      <c r="O192" s="269"/>
      <c r="P192" s="269"/>
      <c r="Q192" s="269"/>
      <c r="R192" s="269"/>
      <c r="S192" s="269"/>
      <c r="T192" s="270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1" t="s">
        <v>145</v>
      </c>
      <c r="AU192" s="271" t="s">
        <v>85</v>
      </c>
      <c r="AV192" s="15" t="s">
        <v>143</v>
      </c>
      <c r="AW192" s="15" t="s">
        <v>32</v>
      </c>
      <c r="AX192" s="15" t="s">
        <v>83</v>
      </c>
      <c r="AY192" s="271" t="s">
        <v>136</v>
      </c>
    </row>
    <row r="193" s="2" customFormat="1" ht="16.5" customHeight="1">
      <c r="A193" s="38"/>
      <c r="B193" s="39"/>
      <c r="C193" s="226" t="s">
        <v>224</v>
      </c>
      <c r="D193" s="226" t="s">
        <v>138</v>
      </c>
      <c r="E193" s="227" t="s">
        <v>585</v>
      </c>
      <c r="F193" s="228" t="s">
        <v>586</v>
      </c>
      <c r="G193" s="229" t="s">
        <v>172</v>
      </c>
      <c r="H193" s="230">
        <v>12</v>
      </c>
      <c r="I193" s="231"/>
      <c r="J193" s="232">
        <f>ROUND(I193*H193,2)</f>
        <v>0</v>
      </c>
      <c r="K193" s="228" t="s">
        <v>142</v>
      </c>
      <c r="L193" s="44"/>
      <c r="M193" s="233" t="s">
        <v>1</v>
      </c>
      <c r="N193" s="234" t="s">
        <v>41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0.11500000000000001</v>
      </c>
      <c r="T193" s="236">
        <f>S193*H193</f>
        <v>1.3800000000000001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143</v>
      </c>
      <c r="AT193" s="237" t="s">
        <v>138</v>
      </c>
      <c r="AU193" s="237" t="s">
        <v>85</v>
      </c>
      <c r="AY193" s="17" t="s">
        <v>136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83</v>
      </c>
      <c r="BK193" s="238">
        <f>ROUND(I193*H193,2)</f>
        <v>0</v>
      </c>
      <c r="BL193" s="17" t="s">
        <v>143</v>
      </c>
      <c r="BM193" s="237" t="s">
        <v>587</v>
      </c>
    </row>
    <row r="194" s="13" customFormat="1">
      <c r="A194" s="13"/>
      <c r="B194" s="239"/>
      <c r="C194" s="240"/>
      <c r="D194" s="241" t="s">
        <v>145</v>
      </c>
      <c r="E194" s="242" t="s">
        <v>1</v>
      </c>
      <c r="F194" s="243" t="s">
        <v>588</v>
      </c>
      <c r="G194" s="240"/>
      <c r="H194" s="242" t="s">
        <v>1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145</v>
      </c>
      <c r="AU194" s="249" t="s">
        <v>85</v>
      </c>
      <c r="AV194" s="13" t="s">
        <v>83</v>
      </c>
      <c r="AW194" s="13" t="s">
        <v>32</v>
      </c>
      <c r="AX194" s="13" t="s">
        <v>76</v>
      </c>
      <c r="AY194" s="249" t="s">
        <v>136</v>
      </c>
    </row>
    <row r="195" s="14" customFormat="1">
      <c r="A195" s="14"/>
      <c r="B195" s="250"/>
      <c r="C195" s="251"/>
      <c r="D195" s="241" t="s">
        <v>145</v>
      </c>
      <c r="E195" s="252" t="s">
        <v>1</v>
      </c>
      <c r="F195" s="253" t="s">
        <v>8</v>
      </c>
      <c r="G195" s="251"/>
      <c r="H195" s="254">
        <v>12</v>
      </c>
      <c r="I195" s="255"/>
      <c r="J195" s="251"/>
      <c r="K195" s="251"/>
      <c r="L195" s="256"/>
      <c r="M195" s="257"/>
      <c r="N195" s="258"/>
      <c r="O195" s="258"/>
      <c r="P195" s="258"/>
      <c r="Q195" s="258"/>
      <c r="R195" s="258"/>
      <c r="S195" s="258"/>
      <c r="T195" s="25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0" t="s">
        <v>145</v>
      </c>
      <c r="AU195" s="260" t="s">
        <v>85</v>
      </c>
      <c r="AV195" s="14" t="s">
        <v>85</v>
      </c>
      <c r="AW195" s="14" t="s">
        <v>32</v>
      </c>
      <c r="AX195" s="14" t="s">
        <v>76</v>
      </c>
      <c r="AY195" s="260" t="s">
        <v>136</v>
      </c>
    </row>
    <row r="196" s="15" customFormat="1">
      <c r="A196" s="15"/>
      <c r="B196" s="261"/>
      <c r="C196" s="262"/>
      <c r="D196" s="241" t="s">
        <v>145</v>
      </c>
      <c r="E196" s="263" t="s">
        <v>1</v>
      </c>
      <c r="F196" s="264" t="s">
        <v>148</v>
      </c>
      <c r="G196" s="262"/>
      <c r="H196" s="265">
        <v>12</v>
      </c>
      <c r="I196" s="266"/>
      <c r="J196" s="262"/>
      <c r="K196" s="262"/>
      <c r="L196" s="267"/>
      <c r="M196" s="268"/>
      <c r="N196" s="269"/>
      <c r="O196" s="269"/>
      <c r="P196" s="269"/>
      <c r="Q196" s="269"/>
      <c r="R196" s="269"/>
      <c r="S196" s="269"/>
      <c r="T196" s="270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1" t="s">
        <v>145</v>
      </c>
      <c r="AU196" s="271" t="s">
        <v>85</v>
      </c>
      <c r="AV196" s="15" t="s">
        <v>143</v>
      </c>
      <c r="AW196" s="15" t="s">
        <v>32</v>
      </c>
      <c r="AX196" s="15" t="s">
        <v>83</v>
      </c>
      <c r="AY196" s="271" t="s">
        <v>136</v>
      </c>
    </row>
    <row r="197" s="2" customFormat="1" ht="16.5" customHeight="1">
      <c r="A197" s="38"/>
      <c r="B197" s="39"/>
      <c r="C197" s="226" t="s">
        <v>226</v>
      </c>
      <c r="D197" s="226" t="s">
        <v>138</v>
      </c>
      <c r="E197" s="227" t="s">
        <v>589</v>
      </c>
      <c r="F197" s="228" t="s">
        <v>590</v>
      </c>
      <c r="G197" s="229" t="s">
        <v>141</v>
      </c>
      <c r="H197" s="230">
        <v>114</v>
      </c>
      <c r="I197" s="231"/>
      <c r="J197" s="232">
        <f>ROUND(I197*H197,2)</f>
        <v>0</v>
      </c>
      <c r="K197" s="228" t="s">
        <v>142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143</v>
      </c>
      <c r="AT197" s="237" t="s">
        <v>138</v>
      </c>
      <c r="AU197" s="237" t="s">
        <v>85</v>
      </c>
      <c r="AY197" s="17" t="s">
        <v>136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143</v>
      </c>
      <c r="BM197" s="237" t="s">
        <v>591</v>
      </c>
    </row>
    <row r="198" s="13" customFormat="1">
      <c r="A198" s="13"/>
      <c r="B198" s="239"/>
      <c r="C198" s="240"/>
      <c r="D198" s="241" t="s">
        <v>145</v>
      </c>
      <c r="E198" s="242" t="s">
        <v>1</v>
      </c>
      <c r="F198" s="243" t="s">
        <v>592</v>
      </c>
      <c r="G198" s="240"/>
      <c r="H198" s="242" t="s">
        <v>1</v>
      </c>
      <c r="I198" s="244"/>
      <c r="J198" s="240"/>
      <c r="K198" s="240"/>
      <c r="L198" s="245"/>
      <c r="M198" s="246"/>
      <c r="N198" s="247"/>
      <c r="O198" s="247"/>
      <c r="P198" s="247"/>
      <c r="Q198" s="247"/>
      <c r="R198" s="247"/>
      <c r="S198" s="247"/>
      <c r="T198" s="24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9" t="s">
        <v>145</v>
      </c>
      <c r="AU198" s="249" t="s">
        <v>85</v>
      </c>
      <c r="AV198" s="13" t="s">
        <v>83</v>
      </c>
      <c r="AW198" s="13" t="s">
        <v>32</v>
      </c>
      <c r="AX198" s="13" t="s">
        <v>76</v>
      </c>
      <c r="AY198" s="249" t="s">
        <v>136</v>
      </c>
    </row>
    <row r="199" s="14" customFormat="1">
      <c r="A199" s="14"/>
      <c r="B199" s="250"/>
      <c r="C199" s="251"/>
      <c r="D199" s="241" t="s">
        <v>145</v>
      </c>
      <c r="E199" s="252" t="s">
        <v>1</v>
      </c>
      <c r="F199" s="253" t="s">
        <v>340</v>
      </c>
      <c r="G199" s="251"/>
      <c r="H199" s="254">
        <v>114</v>
      </c>
      <c r="I199" s="255"/>
      <c r="J199" s="251"/>
      <c r="K199" s="251"/>
      <c r="L199" s="256"/>
      <c r="M199" s="257"/>
      <c r="N199" s="258"/>
      <c r="O199" s="258"/>
      <c r="P199" s="258"/>
      <c r="Q199" s="258"/>
      <c r="R199" s="258"/>
      <c r="S199" s="258"/>
      <c r="T199" s="25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0" t="s">
        <v>145</v>
      </c>
      <c r="AU199" s="260" t="s">
        <v>85</v>
      </c>
      <c r="AV199" s="14" t="s">
        <v>85</v>
      </c>
      <c r="AW199" s="14" t="s">
        <v>32</v>
      </c>
      <c r="AX199" s="14" t="s">
        <v>76</v>
      </c>
      <c r="AY199" s="260" t="s">
        <v>136</v>
      </c>
    </row>
    <row r="200" s="15" customFormat="1">
      <c r="A200" s="15"/>
      <c r="B200" s="261"/>
      <c r="C200" s="262"/>
      <c r="D200" s="241" t="s">
        <v>145</v>
      </c>
      <c r="E200" s="263" t="s">
        <v>1</v>
      </c>
      <c r="F200" s="264" t="s">
        <v>148</v>
      </c>
      <c r="G200" s="262"/>
      <c r="H200" s="265">
        <v>114</v>
      </c>
      <c r="I200" s="266"/>
      <c r="J200" s="262"/>
      <c r="K200" s="262"/>
      <c r="L200" s="267"/>
      <c r="M200" s="268"/>
      <c r="N200" s="269"/>
      <c r="O200" s="269"/>
      <c r="P200" s="269"/>
      <c r="Q200" s="269"/>
      <c r="R200" s="269"/>
      <c r="S200" s="269"/>
      <c r="T200" s="27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1" t="s">
        <v>145</v>
      </c>
      <c r="AU200" s="271" t="s">
        <v>85</v>
      </c>
      <c r="AV200" s="15" t="s">
        <v>143</v>
      </c>
      <c r="AW200" s="15" t="s">
        <v>32</v>
      </c>
      <c r="AX200" s="15" t="s">
        <v>83</v>
      </c>
      <c r="AY200" s="271" t="s">
        <v>136</v>
      </c>
    </row>
    <row r="201" s="2" customFormat="1" ht="16.5" customHeight="1">
      <c r="A201" s="38"/>
      <c r="B201" s="39"/>
      <c r="C201" s="226" t="s">
        <v>232</v>
      </c>
      <c r="D201" s="226" t="s">
        <v>138</v>
      </c>
      <c r="E201" s="227" t="s">
        <v>593</v>
      </c>
      <c r="F201" s="228" t="s">
        <v>594</v>
      </c>
      <c r="G201" s="229" t="s">
        <v>141</v>
      </c>
      <c r="H201" s="230">
        <v>866</v>
      </c>
      <c r="I201" s="231"/>
      <c r="J201" s="232">
        <f>ROUND(I201*H201,2)</f>
        <v>0</v>
      </c>
      <c r="K201" s="228" t="s">
        <v>142</v>
      </c>
      <c r="L201" s="44"/>
      <c r="M201" s="233" t="s">
        <v>1</v>
      </c>
      <c r="N201" s="234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143</v>
      </c>
      <c r="AT201" s="237" t="s">
        <v>138</v>
      </c>
      <c r="AU201" s="237" t="s">
        <v>85</v>
      </c>
      <c r="AY201" s="17" t="s">
        <v>136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83</v>
      </c>
      <c r="BK201" s="238">
        <f>ROUND(I201*H201,2)</f>
        <v>0</v>
      </c>
      <c r="BL201" s="17" t="s">
        <v>143</v>
      </c>
      <c r="BM201" s="237" t="s">
        <v>595</v>
      </c>
    </row>
    <row r="202" s="13" customFormat="1">
      <c r="A202" s="13"/>
      <c r="B202" s="239"/>
      <c r="C202" s="240"/>
      <c r="D202" s="241" t="s">
        <v>145</v>
      </c>
      <c r="E202" s="242" t="s">
        <v>1</v>
      </c>
      <c r="F202" s="243" t="s">
        <v>596</v>
      </c>
      <c r="G202" s="240"/>
      <c r="H202" s="242" t="s">
        <v>1</v>
      </c>
      <c r="I202" s="244"/>
      <c r="J202" s="240"/>
      <c r="K202" s="240"/>
      <c r="L202" s="245"/>
      <c r="M202" s="246"/>
      <c r="N202" s="247"/>
      <c r="O202" s="247"/>
      <c r="P202" s="247"/>
      <c r="Q202" s="247"/>
      <c r="R202" s="247"/>
      <c r="S202" s="247"/>
      <c r="T202" s="24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9" t="s">
        <v>145</v>
      </c>
      <c r="AU202" s="249" t="s">
        <v>85</v>
      </c>
      <c r="AV202" s="13" t="s">
        <v>83</v>
      </c>
      <c r="AW202" s="13" t="s">
        <v>32</v>
      </c>
      <c r="AX202" s="13" t="s">
        <v>76</v>
      </c>
      <c r="AY202" s="249" t="s">
        <v>136</v>
      </c>
    </row>
    <row r="203" s="14" customFormat="1">
      <c r="A203" s="14"/>
      <c r="B203" s="250"/>
      <c r="C203" s="251"/>
      <c r="D203" s="241" t="s">
        <v>145</v>
      </c>
      <c r="E203" s="252" t="s">
        <v>1</v>
      </c>
      <c r="F203" s="253" t="s">
        <v>345</v>
      </c>
      <c r="G203" s="251"/>
      <c r="H203" s="254">
        <v>866</v>
      </c>
      <c r="I203" s="255"/>
      <c r="J203" s="251"/>
      <c r="K203" s="251"/>
      <c r="L203" s="256"/>
      <c r="M203" s="257"/>
      <c r="N203" s="258"/>
      <c r="O203" s="258"/>
      <c r="P203" s="258"/>
      <c r="Q203" s="258"/>
      <c r="R203" s="258"/>
      <c r="S203" s="258"/>
      <c r="T203" s="25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0" t="s">
        <v>145</v>
      </c>
      <c r="AU203" s="260" t="s">
        <v>85</v>
      </c>
      <c r="AV203" s="14" t="s">
        <v>85</v>
      </c>
      <c r="AW203" s="14" t="s">
        <v>32</v>
      </c>
      <c r="AX203" s="14" t="s">
        <v>76</v>
      </c>
      <c r="AY203" s="260" t="s">
        <v>136</v>
      </c>
    </row>
    <row r="204" s="15" customFormat="1">
      <c r="A204" s="15"/>
      <c r="B204" s="261"/>
      <c r="C204" s="262"/>
      <c r="D204" s="241" t="s">
        <v>145</v>
      </c>
      <c r="E204" s="263" t="s">
        <v>1</v>
      </c>
      <c r="F204" s="264" t="s">
        <v>148</v>
      </c>
      <c r="G204" s="262"/>
      <c r="H204" s="265">
        <v>866</v>
      </c>
      <c r="I204" s="266"/>
      <c r="J204" s="262"/>
      <c r="K204" s="262"/>
      <c r="L204" s="267"/>
      <c r="M204" s="268"/>
      <c r="N204" s="269"/>
      <c r="O204" s="269"/>
      <c r="P204" s="269"/>
      <c r="Q204" s="269"/>
      <c r="R204" s="269"/>
      <c r="S204" s="269"/>
      <c r="T204" s="270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1" t="s">
        <v>145</v>
      </c>
      <c r="AU204" s="271" t="s">
        <v>85</v>
      </c>
      <c r="AV204" s="15" t="s">
        <v>143</v>
      </c>
      <c r="AW204" s="15" t="s">
        <v>32</v>
      </c>
      <c r="AX204" s="15" t="s">
        <v>83</v>
      </c>
      <c r="AY204" s="271" t="s">
        <v>136</v>
      </c>
    </row>
    <row r="205" s="2" customFormat="1" ht="21.75" customHeight="1">
      <c r="A205" s="38"/>
      <c r="B205" s="39"/>
      <c r="C205" s="226" t="s">
        <v>238</v>
      </c>
      <c r="D205" s="226" t="s">
        <v>138</v>
      </c>
      <c r="E205" s="227" t="s">
        <v>295</v>
      </c>
      <c r="F205" s="228" t="s">
        <v>296</v>
      </c>
      <c r="G205" s="229" t="s">
        <v>281</v>
      </c>
      <c r="H205" s="230">
        <v>98</v>
      </c>
      <c r="I205" s="231"/>
      <c r="J205" s="232">
        <f>ROUND(I205*H205,2)</f>
        <v>0</v>
      </c>
      <c r="K205" s="228" t="s">
        <v>142</v>
      </c>
      <c r="L205" s="44"/>
      <c r="M205" s="233" t="s">
        <v>1</v>
      </c>
      <c r="N205" s="234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143</v>
      </c>
      <c r="AT205" s="237" t="s">
        <v>138</v>
      </c>
      <c r="AU205" s="237" t="s">
        <v>85</v>
      </c>
      <c r="AY205" s="17" t="s">
        <v>136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83</v>
      </c>
      <c r="BK205" s="238">
        <f>ROUND(I205*H205,2)</f>
        <v>0</v>
      </c>
      <c r="BL205" s="17" t="s">
        <v>143</v>
      </c>
      <c r="BM205" s="237" t="s">
        <v>597</v>
      </c>
    </row>
    <row r="206" s="13" customFormat="1">
      <c r="A206" s="13"/>
      <c r="B206" s="239"/>
      <c r="C206" s="240"/>
      <c r="D206" s="241" t="s">
        <v>145</v>
      </c>
      <c r="E206" s="242" t="s">
        <v>1</v>
      </c>
      <c r="F206" s="243" t="s">
        <v>598</v>
      </c>
      <c r="G206" s="240"/>
      <c r="H206" s="242" t="s">
        <v>1</v>
      </c>
      <c r="I206" s="244"/>
      <c r="J206" s="240"/>
      <c r="K206" s="240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145</v>
      </c>
      <c r="AU206" s="249" t="s">
        <v>85</v>
      </c>
      <c r="AV206" s="13" t="s">
        <v>83</v>
      </c>
      <c r="AW206" s="13" t="s">
        <v>32</v>
      </c>
      <c r="AX206" s="13" t="s">
        <v>76</v>
      </c>
      <c r="AY206" s="249" t="s">
        <v>136</v>
      </c>
    </row>
    <row r="207" s="14" customFormat="1">
      <c r="A207" s="14"/>
      <c r="B207" s="250"/>
      <c r="C207" s="251"/>
      <c r="D207" s="241" t="s">
        <v>145</v>
      </c>
      <c r="E207" s="252" t="s">
        <v>1</v>
      </c>
      <c r="F207" s="253" t="s">
        <v>599</v>
      </c>
      <c r="G207" s="251"/>
      <c r="H207" s="254">
        <v>98</v>
      </c>
      <c r="I207" s="255"/>
      <c r="J207" s="251"/>
      <c r="K207" s="251"/>
      <c r="L207" s="256"/>
      <c r="M207" s="257"/>
      <c r="N207" s="258"/>
      <c r="O207" s="258"/>
      <c r="P207" s="258"/>
      <c r="Q207" s="258"/>
      <c r="R207" s="258"/>
      <c r="S207" s="258"/>
      <c r="T207" s="25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0" t="s">
        <v>145</v>
      </c>
      <c r="AU207" s="260" t="s">
        <v>85</v>
      </c>
      <c r="AV207" s="14" t="s">
        <v>85</v>
      </c>
      <c r="AW207" s="14" t="s">
        <v>32</v>
      </c>
      <c r="AX207" s="14" t="s">
        <v>76</v>
      </c>
      <c r="AY207" s="260" t="s">
        <v>136</v>
      </c>
    </row>
    <row r="208" s="15" customFormat="1">
      <c r="A208" s="15"/>
      <c r="B208" s="261"/>
      <c r="C208" s="262"/>
      <c r="D208" s="241" t="s">
        <v>145</v>
      </c>
      <c r="E208" s="263" t="s">
        <v>1</v>
      </c>
      <c r="F208" s="264" t="s">
        <v>148</v>
      </c>
      <c r="G208" s="262"/>
      <c r="H208" s="265">
        <v>98</v>
      </c>
      <c r="I208" s="266"/>
      <c r="J208" s="262"/>
      <c r="K208" s="262"/>
      <c r="L208" s="267"/>
      <c r="M208" s="268"/>
      <c r="N208" s="269"/>
      <c r="O208" s="269"/>
      <c r="P208" s="269"/>
      <c r="Q208" s="269"/>
      <c r="R208" s="269"/>
      <c r="S208" s="269"/>
      <c r="T208" s="270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1" t="s">
        <v>145</v>
      </c>
      <c r="AU208" s="271" t="s">
        <v>85</v>
      </c>
      <c r="AV208" s="15" t="s">
        <v>143</v>
      </c>
      <c r="AW208" s="15" t="s">
        <v>32</v>
      </c>
      <c r="AX208" s="15" t="s">
        <v>83</v>
      </c>
      <c r="AY208" s="271" t="s">
        <v>136</v>
      </c>
    </row>
    <row r="209" s="2" customFormat="1" ht="16.5" customHeight="1">
      <c r="A209" s="38"/>
      <c r="B209" s="39"/>
      <c r="C209" s="226" t="s">
        <v>7</v>
      </c>
      <c r="D209" s="226" t="s">
        <v>138</v>
      </c>
      <c r="E209" s="227" t="s">
        <v>332</v>
      </c>
      <c r="F209" s="228" t="s">
        <v>333</v>
      </c>
      <c r="G209" s="229" t="s">
        <v>281</v>
      </c>
      <c r="H209" s="230">
        <v>98</v>
      </c>
      <c r="I209" s="231"/>
      <c r="J209" s="232">
        <f>ROUND(I209*H209,2)</f>
        <v>0</v>
      </c>
      <c r="K209" s="228" t="s">
        <v>142</v>
      </c>
      <c r="L209" s="44"/>
      <c r="M209" s="233" t="s">
        <v>1</v>
      </c>
      <c r="N209" s="234" t="s">
        <v>41</v>
      </c>
      <c r="O209" s="91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143</v>
      </c>
      <c r="AT209" s="237" t="s">
        <v>138</v>
      </c>
      <c r="AU209" s="237" t="s">
        <v>85</v>
      </c>
      <c r="AY209" s="17" t="s">
        <v>136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83</v>
      </c>
      <c r="BK209" s="238">
        <f>ROUND(I209*H209,2)</f>
        <v>0</v>
      </c>
      <c r="BL209" s="17" t="s">
        <v>143</v>
      </c>
      <c r="BM209" s="237" t="s">
        <v>600</v>
      </c>
    </row>
    <row r="210" s="13" customFormat="1">
      <c r="A210" s="13"/>
      <c r="B210" s="239"/>
      <c r="C210" s="240"/>
      <c r="D210" s="241" t="s">
        <v>145</v>
      </c>
      <c r="E210" s="242" t="s">
        <v>1</v>
      </c>
      <c r="F210" s="243" t="s">
        <v>601</v>
      </c>
      <c r="G210" s="240"/>
      <c r="H210" s="242" t="s">
        <v>1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9" t="s">
        <v>145</v>
      </c>
      <c r="AU210" s="249" t="s">
        <v>85</v>
      </c>
      <c r="AV210" s="13" t="s">
        <v>83</v>
      </c>
      <c r="AW210" s="13" t="s">
        <v>32</v>
      </c>
      <c r="AX210" s="13" t="s">
        <v>76</v>
      </c>
      <c r="AY210" s="249" t="s">
        <v>136</v>
      </c>
    </row>
    <row r="211" s="14" customFormat="1">
      <c r="A211" s="14"/>
      <c r="B211" s="250"/>
      <c r="C211" s="251"/>
      <c r="D211" s="241" t="s">
        <v>145</v>
      </c>
      <c r="E211" s="252" t="s">
        <v>1</v>
      </c>
      <c r="F211" s="253" t="s">
        <v>599</v>
      </c>
      <c r="G211" s="251"/>
      <c r="H211" s="254">
        <v>98</v>
      </c>
      <c r="I211" s="255"/>
      <c r="J211" s="251"/>
      <c r="K211" s="251"/>
      <c r="L211" s="256"/>
      <c r="M211" s="257"/>
      <c r="N211" s="258"/>
      <c r="O211" s="258"/>
      <c r="P211" s="258"/>
      <c r="Q211" s="258"/>
      <c r="R211" s="258"/>
      <c r="S211" s="258"/>
      <c r="T211" s="25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0" t="s">
        <v>145</v>
      </c>
      <c r="AU211" s="260" t="s">
        <v>85</v>
      </c>
      <c r="AV211" s="14" t="s">
        <v>85</v>
      </c>
      <c r="AW211" s="14" t="s">
        <v>32</v>
      </c>
      <c r="AX211" s="14" t="s">
        <v>76</v>
      </c>
      <c r="AY211" s="260" t="s">
        <v>136</v>
      </c>
    </row>
    <row r="212" s="15" customFormat="1">
      <c r="A212" s="15"/>
      <c r="B212" s="261"/>
      <c r="C212" s="262"/>
      <c r="D212" s="241" t="s">
        <v>145</v>
      </c>
      <c r="E212" s="263" t="s">
        <v>1</v>
      </c>
      <c r="F212" s="264" t="s">
        <v>148</v>
      </c>
      <c r="G212" s="262"/>
      <c r="H212" s="265">
        <v>98</v>
      </c>
      <c r="I212" s="266"/>
      <c r="J212" s="262"/>
      <c r="K212" s="262"/>
      <c r="L212" s="267"/>
      <c r="M212" s="268"/>
      <c r="N212" s="269"/>
      <c r="O212" s="269"/>
      <c r="P212" s="269"/>
      <c r="Q212" s="269"/>
      <c r="R212" s="269"/>
      <c r="S212" s="269"/>
      <c r="T212" s="270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1" t="s">
        <v>145</v>
      </c>
      <c r="AU212" s="271" t="s">
        <v>85</v>
      </c>
      <c r="AV212" s="15" t="s">
        <v>143</v>
      </c>
      <c r="AW212" s="15" t="s">
        <v>32</v>
      </c>
      <c r="AX212" s="15" t="s">
        <v>83</v>
      </c>
      <c r="AY212" s="271" t="s">
        <v>136</v>
      </c>
    </row>
    <row r="213" s="2" customFormat="1" ht="16.5" customHeight="1">
      <c r="A213" s="38"/>
      <c r="B213" s="39"/>
      <c r="C213" s="226" t="s">
        <v>249</v>
      </c>
      <c r="D213" s="226" t="s">
        <v>138</v>
      </c>
      <c r="E213" s="227" t="s">
        <v>602</v>
      </c>
      <c r="F213" s="228" t="s">
        <v>603</v>
      </c>
      <c r="G213" s="229" t="s">
        <v>495</v>
      </c>
      <c r="H213" s="230">
        <v>51</v>
      </c>
      <c r="I213" s="231"/>
      <c r="J213" s="232">
        <f>ROUND(I213*H213,2)</f>
        <v>0</v>
      </c>
      <c r="K213" s="228" t="s">
        <v>142</v>
      </c>
      <c r="L213" s="44"/>
      <c r="M213" s="233" t="s">
        <v>1</v>
      </c>
      <c r="N213" s="234" t="s">
        <v>41</v>
      </c>
      <c r="O213" s="91"/>
      <c r="P213" s="235">
        <f>O213*H213</f>
        <v>0</v>
      </c>
      <c r="Q213" s="235">
        <v>0.019220000000000001</v>
      </c>
      <c r="R213" s="235">
        <f>Q213*H213</f>
        <v>0.98022000000000009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143</v>
      </c>
      <c r="AT213" s="237" t="s">
        <v>138</v>
      </c>
      <c r="AU213" s="237" t="s">
        <v>85</v>
      </c>
      <c r="AY213" s="17" t="s">
        <v>136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83</v>
      </c>
      <c r="BK213" s="238">
        <f>ROUND(I213*H213,2)</f>
        <v>0</v>
      </c>
      <c r="BL213" s="17" t="s">
        <v>143</v>
      </c>
      <c r="BM213" s="237" t="s">
        <v>604</v>
      </c>
    </row>
    <row r="214" s="13" customFormat="1">
      <c r="A214" s="13"/>
      <c r="B214" s="239"/>
      <c r="C214" s="240"/>
      <c r="D214" s="241" t="s">
        <v>145</v>
      </c>
      <c r="E214" s="242" t="s">
        <v>1</v>
      </c>
      <c r="F214" s="243" t="s">
        <v>605</v>
      </c>
      <c r="G214" s="240"/>
      <c r="H214" s="242" t="s">
        <v>1</v>
      </c>
      <c r="I214" s="244"/>
      <c r="J214" s="240"/>
      <c r="K214" s="240"/>
      <c r="L214" s="245"/>
      <c r="M214" s="246"/>
      <c r="N214" s="247"/>
      <c r="O214" s="247"/>
      <c r="P214" s="247"/>
      <c r="Q214" s="247"/>
      <c r="R214" s="247"/>
      <c r="S214" s="247"/>
      <c r="T214" s="24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9" t="s">
        <v>145</v>
      </c>
      <c r="AU214" s="249" t="s">
        <v>85</v>
      </c>
      <c r="AV214" s="13" t="s">
        <v>83</v>
      </c>
      <c r="AW214" s="13" t="s">
        <v>32</v>
      </c>
      <c r="AX214" s="13" t="s">
        <v>76</v>
      </c>
      <c r="AY214" s="249" t="s">
        <v>136</v>
      </c>
    </row>
    <row r="215" s="14" customFormat="1">
      <c r="A215" s="14"/>
      <c r="B215" s="250"/>
      <c r="C215" s="251"/>
      <c r="D215" s="241" t="s">
        <v>145</v>
      </c>
      <c r="E215" s="252" t="s">
        <v>1</v>
      </c>
      <c r="F215" s="253" t="s">
        <v>513</v>
      </c>
      <c r="G215" s="251"/>
      <c r="H215" s="254">
        <v>51</v>
      </c>
      <c r="I215" s="255"/>
      <c r="J215" s="251"/>
      <c r="K215" s="251"/>
      <c r="L215" s="256"/>
      <c r="M215" s="257"/>
      <c r="N215" s="258"/>
      <c r="O215" s="258"/>
      <c r="P215" s="258"/>
      <c r="Q215" s="258"/>
      <c r="R215" s="258"/>
      <c r="S215" s="258"/>
      <c r="T215" s="25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0" t="s">
        <v>145</v>
      </c>
      <c r="AU215" s="260" t="s">
        <v>85</v>
      </c>
      <c r="AV215" s="14" t="s">
        <v>85</v>
      </c>
      <c r="AW215" s="14" t="s">
        <v>32</v>
      </c>
      <c r="AX215" s="14" t="s">
        <v>83</v>
      </c>
      <c r="AY215" s="260" t="s">
        <v>136</v>
      </c>
    </row>
    <row r="216" s="12" customFormat="1" ht="22.8" customHeight="1">
      <c r="A216" s="12"/>
      <c r="B216" s="210"/>
      <c r="C216" s="211"/>
      <c r="D216" s="212" t="s">
        <v>75</v>
      </c>
      <c r="E216" s="224" t="s">
        <v>182</v>
      </c>
      <c r="F216" s="224" t="s">
        <v>606</v>
      </c>
      <c r="G216" s="211"/>
      <c r="H216" s="211"/>
      <c r="I216" s="214"/>
      <c r="J216" s="225">
        <f>BK216</f>
        <v>0</v>
      </c>
      <c r="K216" s="211"/>
      <c r="L216" s="216"/>
      <c r="M216" s="217"/>
      <c r="N216" s="218"/>
      <c r="O216" s="218"/>
      <c r="P216" s="219">
        <f>SUM(P217:P224)</f>
        <v>0</v>
      </c>
      <c r="Q216" s="218"/>
      <c r="R216" s="219">
        <f>SUM(R217:R224)</f>
        <v>0</v>
      </c>
      <c r="S216" s="218"/>
      <c r="T216" s="220">
        <f>SUM(T217:T224)</f>
        <v>13.26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1" t="s">
        <v>83</v>
      </c>
      <c r="AT216" s="222" t="s">
        <v>75</v>
      </c>
      <c r="AU216" s="222" t="s">
        <v>83</v>
      </c>
      <c r="AY216" s="221" t="s">
        <v>136</v>
      </c>
      <c r="BK216" s="223">
        <f>SUM(BK217:BK224)</f>
        <v>0</v>
      </c>
    </row>
    <row r="217" s="2" customFormat="1" ht="16.5" customHeight="1">
      <c r="A217" s="38"/>
      <c r="B217" s="39"/>
      <c r="C217" s="226" t="s">
        <v>255</v>
      </c>
      <c r="D217" s="226" t="s">
        <v>138</v>
      </c>
      <c r="E217" s="227" t="s">
        <v>607</v>
      </c>
      <c r="F217" s="228" t="s">
        <v>608</v>
      </c>
      <c r="G217" s="229" t="s">
        <v>281</v>
      </c>
      <c r="H217" s="230">
        <v>15.6</v>
      </c>
      <c r="I217" s="231"/>
      <c r="J217" s="232">
        <f>ROUND(I217*H217,2)</f>
        <v>0</v>
      </c>
      <c r="K217" s="228" t="s">
        <v>142</v>
      </c>
      <c r="L217" s="44"/>
      <c r="M217" s="233" t="s">
        <v>1</v>
      </c>
      <c r="N217" s="234" t="s">
        <v>41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0.59999999999999998</v>
      </c>
      <c r="T217" s="236">
        <f>S217*H217</f>
        <v>9.3599999999999994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143</v>
      </c>
      <c r="AT217" s="237" t="s">
        <v>138</v>
      </c>
      <c r="AU217" s="237" t="s">
        <v>85</v>
      </c>
      <c r="AY217" s="17" t="s">
        <v>136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83</v>
      </c>
      <c r="BK217" s="238">
        <f>ROUND(I217*H217,2)</f>
        <v>0</v>
      </c>
      <c r="BL217" s="17" t="s">
        <v>143</v>
      </c>
      <c r="BM217" s="237" t="s">
        <v>609</v>
      </c>
    </row>
    <row r="218" s="13" customFormat="1">
      <c r="A218" s="13"/>
      <c r="B218" s="239"/>
      <c r="C218" s="240"/>
      <c r="D218" s="241" t="s">
        <v>145</v>
      </c>
      <c r="E218" s="242" t="s">
        <v>1</v>
      </c>
      <c r="F218" s="243" t="s">
        <v>610</v>
      </c>
      <c r="G218" s="240"/>
      <c r="H218" s="242" t="s">
        <v>1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9" t="s">
        <v>145</v>
      </c>
      <c r="AU218" s="249" t="s">
        <v>85</v>
      </c>
      <c r="AV218" s="13" t="s">
        <v>83</v>
      </c>
      <c r="AW218" s="13" t="s">
        <v>32</v>
      </c>
      <c r="AX218" s="13" t="s">
        <v>76</v>
      </c>
      <c r="AY218" s="249" t="s">
        <v>136</v>
      </c>
    </row>
    <row r="219" s="14" customFormat="1">
      <c r="A219" s="14"/>
      <c r="B219" s="250"/>
      <c r="C219" s="251"/>
      <c r="D219" s="241" t="s">
        <v>145</v>
      </c>
      <c r="E219" s="252" t="s">
        <v>1</v>
      </c>
      <c r="F219" s="253" t="s">
        <v>611</v>
      </c>
      <c r="G219" s="251"/>
      <c r="H219" s="254">
        <v>15.6</v>
      </c>
      <c r="I219" s="255"/>
      <c r="J219" s="251"/>
      <c r="K219" s="251"/>
      <c r="L219" s="256"/>
      <c r="M219" s="257"/>
      <c r="N219" s="258"/>
      <c r="O219" s="258"/>
      <c r="P219" s="258"/>
      <c r="Q219" s="258"/>
      <c r="R219" s="258"/>
      <c r="S219" s="258"/>
      <c r="T219" s="25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0" t="s">
        <v>145</v>
      </c>
      <c r="AU219" s="260" t="s">
        <v>85</v>
      </c>
      <c r="AV219" s="14" t="s">
        <v>85</v>
      </c>
      <c r="AW219" s="14" t="s">
        <v>32</v>
      </c>
      <c r="AX219" s="14" t="s">
        <v>76</v>
      </c>
      <c r="AY219" s="260" t="s">
        <v>136</v>
      </c>
    </row>
    <row r="220" s="15" customFormat="1">
      <c r="A220" s="15"/>
      <c r="B220" s="261"/>
      <c r="C220" s="262"/>
      <c r="D220" s="241" t="s">
        <v>145</v>
      </c>
      <c r="E220" s="263" t="s">
        <v>1</v>
      </c>
      <c r="F220" s="264" t="s">
        <v>148</v>
      </c>
      <c r="G220" s="262"/>
      <c r="H220" s="265">
        <v>15.6</v>
      </c>
      <c r="I220" s="266"/>
      <c r="J220" s="262"/>
      <c r="K220" s="262"/>
      <c r="L220" s="267"/>
      <c r="M220" s="268"/>
      <c r="N220" s="269"/>
      <c r="O220" s="269"/>
      <c r="P220" s="269"/>
      <c r="Q220" s="269"/>
      <c r="R220" s="269"/>
      <c r="S220" s="269"/>
      <c r="T220" s="270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1" t="s">
        <v>145</v>
      </c>
      <c r="AU220" s="271" t="s">
        <v>85</v>
      </c>
      <c r="AV220" s="15" t="s">
        <v>143</v>
      </c>
      <c r="AW220" s="15" t="s">
        <v>32</v>
      </c>
      <c r="AX220" s="15" t="s">
        <v>83</v>
      </c>
      <c r="AY220" s="271" t="s">
        <v>136</v>
      </c>
    </row>
    <row r="221" s="2" customFormat="1" ht="16.5" customHeight="1">
      <c r="A221" s="38"/>
      <c r="B221" s="39"/>
      <c r="C221" s="226" t="s">
        <v>263</v>
      </c>
      <c r="D221" s="226" t="s">
        <v>138</v>
      </c>
      <c r="E221" s="227" t="s">
        <v>612</v>
      </c>
      <c r="F221" s="228" t="s">
        <v>613</v>
      </c>
      <c r="G221" s="229" t="s">
        <v>495</v>
      </c>
      <c r="H221" s="230">
        <v>26</v>
      </c>
      <c r="I221" s="231"/>
      <c r="J221" s="232">
        <f>ROUND(I221*H221,2)</f>
        <v>0</v>
      </c>
      <c r="K221" s="228" t="s">
        <v>142</v>
      </c>
      <c r="L221" s="44"/>
      <c r="M221" s="233" t="s">
        <v>1</v>
      </c>
      <c r="N221" s="234" t="s">
        <v>41</v>
      </c>
      <c r="O221" s="91"/>
      <c r="P221" s="235">
        <f>O221*H221</f>
        <v>0</v>
      </c>
      <c r="Q221" s="235">
        <v>0</v>
      </c>
      <c r="R221" s="235">
        <f>Q221*H221</f>
        <v>0</v>
      </c>
      <c r="S221" s="235">
        <v>0.14999999999999999</v>
      </c>
      <c r="T221" s="236">
        <f>S221*H221</f>
        <v>3.8999999999999999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143</v>
      </c>
      <c r="AT221" s="237" t="s">
        <v>138</v>
      </c>
      <c r="AU221" s="237" t="s">
        <v>85</v>
      </c>
      <c r="AY221" s="17" t="s">
        <v>136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83</v>
      </c>
      <c r="BK221" s="238">
        <f>ROUND(I221*H221,2)</f>
        <v>0</v>
      </c>
      <c r="BL221" s="17" t="s">
        <v>143</v>
      </c>
      <c r="BM221" s="237" t="s">
        <v>614</v>
      </c>
    </row>
    <row r="222" s="13" customFormat="1">
      <c r="A222" s="13"/>
      <c r="B222" s="239"/>
      <c r="C222" s="240"/>
      <c r="D222" s="241" t="s">
        <v>145</v>
      </c>
      <c r="E222" s="242" t="s">
        <v>1</v>
      </c>
      <c r="F222" s="243" t="s">
        <v>615</v>
      </c>
      <c r="G222" s="240"/>
      <c r="H222" s="242" t="s">
        <v>1</v>
      </c>
      <c r="I222" s="244"/>
      <c r="J222" s="240"/>
      <c r="K222" s="240"/>
      <c r="L222" s="245"/>
      <c r="M222" s="246"/>
      <c r="N222" s="247"/>
      <c r="O222" s="247"/>
      <c r="P222" s="247"/>
      <c r="Q222" s="247"/>
      <c r="R222" s="247"/>
      <c r="S222" s="247"/>
      <c r="T222" s="24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9" t="s">
        <v>145</v>
      </c>
      <c r="AU222" s="249" t="s">
        <v>85</v>
      </c>
      <c r="AV222" s="13" t="s">
        <v>83</v>
      </c>
      <c r="AW222" s="13" t="s">
        <v>32</v>
      </c>
      <c r="AX222" s="13" t="s">
        <v>76</v>
      </c>
      <c r="AY222" s="249" t="s">
        <v>136</v>
      </c>
    </row>
    <row r="223" s="14" customFormat="1">
      <c r="A223" s="14"/>
      <c r="B223" s="250"/>
      <c r="C223" s="251"/>
      <c r="D223" s="241" t="s">
        <v>145</v>
      </c>
      <c r="E223" s="252" t="s">
        <v>1</v>
      </c>
      <c r="F223" s="253" t="s">
        <v>387</v>
      </c>
      <c r="G223" s="251"/>
      <c r="H223" s="254">
        <v>26</v>
      </c>
      <c r="I223" s="255"/>
      <c r="J223" s="251"/>
      <c r="K223" s="251"/>
      <c r="L223" s="256"/>
      <c r="M223" s="257"/>
      <c r="N223" s="258"/>
      <c r="O223" s="258"/>
      <c r="P223" s="258"/>
      <c r="Q223" s="258"/>
      <c r="R223" s="258"/>
      <c r="S223" s="258"/>
      <c r="T223" s="25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0" t="s">
        <v>145</v>
      </c>
      <c r="AU223" s="260" t="s">
        <v>85</v>
      </c>
      <c r="AV223" s="14" t="s">
        <v>85</v>
      </c>
      <c r="AW223" s="14" t="s">
        <v>32</v>
      </c>
      <c r="AX223" s="14" t="s">
        <v>76</v>
      </c>
      <c r="AY223" s="260" t="s">
        <v>136</v>
      </c>
    </row>
    <row r="224" s="15" customFormat="1">
      <c r="A224" s="15"/>
      <c r="B224" s="261"/>
      <c r="C224" s="262"/>
      <c r="D224" s="241" t="s">
        <v>145</v>
      </c>
      <c r="E224" s="263" t="s">
        <v>1</v>
      </c>
      <c r="F224" s="264" t="s">
        <v>148</v>
      </c>
      <c r="G224" s="262"/>
      <c r="H224" s="265">
        <v>26</v>
      </c>
      <c r="I224" s="266"/>
      <c r="J224" s="262"/>
      <c r="K224" s="262"/>
      <c r="L224" s="267"/>
      <c r="M224" s="268"/>
      <c r="N224" s="269"/>
      <c r="O224" s="269"/>
      <c r="P224" s="269"/>
      <c r="Q224" s="269"/>
      <c r="R224" s="269"/>
      <c r="S224" s="269"/>
      <c r="T224" s="270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1" t="s">
        <v>145</v>
      </c>
      <c r="AU224" s="271" t="s">
        <v>85</v>
      </c>
      <c r="AV224" s="15" t="s">
        <v>143</v>
      </c>
      <c r="AW224" s="15" t="s">
        <v>32</v>
      </c>
      <c r="AX224" s="15" t="s">
        <v>83</v>
      </c>
      <c r="AY224" s="271" t="s">
        <v>136</v>
      </c>
    </row>
    <row r="225" s="12" customFormat="1" ht="22.8" customHeight="1">
      <c r="A225" s="12"/>
      <c r="B225" s="210"/>
      <c r="C225" s="211"/>
      <c r="D225" s="212" t="s">
        <v>75</v>
      </c>
      <c r="E225" s="224" t="s">
        <v>167</v>
      </c>
      <c r="F225" s="224" t="s">
        <v>168</v>
      </c>
      <c r="G225" s="211"/>
      <c r="H225" s="211"/>
      <c r="I225" s="214"/>
      <c r="J225" s="225">
        <f>BK225</f>
        <v>0</v>
      </c>
      <c r="K225" s="211"/>
      <c r="L225" s="216"/>
      <c r="M225" s="217"/>
      <c r="N225" s="218"/>
      <c r="O225" s="218"/>
      <c r="P225" s="219">
        <f>SUM(P226:P265)</f>
        <v>0</v>
      </c>
      <c r="Q225" s="218"/>
      <c r="R225" s="219">
        <f>SUM(R226:R265)</f>
        <v>0</v>
      </c>
      <c r="S225" s="218"/>
      <c r="T225" s="220">
        <f>SUM(T226:T265)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1" t="s">
        <v>83</v>
      </c>
      <c r="AT225" s="222" t="s">
        <v>75</v>
      </c>
      <c r="AU225" s="222" t="s">
        <v>83</v>
      </c>
      <c r="AY225" s="221" t="s">
        <v>136</v>
      </c>
      <c r="BK225" s="223">
        <f>SUM(BK226:BK265)</f>
        <v>0</v>
      </c>
    </row>
    <row r="226" s="2" customFormat="1" ht="16.5" customHeight="1">
      <c r="A226" s="38"/>
      <c r="B226" s="39"/>
      <c r="C226" s="226" t="s">
        <v>267</v>
      </c>
      <c r="D226" s="226" t="s">
        <v>138</v>
      </c>
      <c r="E226" s="227" t="s">
        <v>177</v>
      </c>
      <c r="F226" s="228" t="s">
        <v>178</v>
      </c>
      <c r="G226" s="229" t="s">
        <v>172</v>
      </c>
      <c r="H226" s="230">
        <v>15.5</v>
      </c>
      <c r="I226" s="231"/>
      <c r="J226" s="232">
        <f>ROUND(I226*H226,2)</f>
        <v>0</v>
      </c>
      <c r="K226" s="228" t="s">
        <v>142</v>
      </c>
      <c r="L226" s="44"/>
      <c r="M226" s="233" t="s">
        <v>1</v>
      </c>
      <c r="N226" s="234" t="s">
        <v>41</v>
      </c>
      <c r="O226" s="91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143</v>
      </c>
      <c r="AT226" s="237" t="s">
        <v>138</v>
      </c>
      <c r="AU226" s="237" t="s">
        <v>85</v>
      </c>
      <c r="AY226" s="17" t="s">
        <v>136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83</v>
      </c>
      <c r="BK226" s="238">
        <f>ROUND(I226*H226,2)</f>
        <v>0</v>
      </c>
      <c r="BL226" s="17" t="s">
        <v>143</v>
      </c>
      <c r="BM226" s="237" t="s">
        <v>616</v>
      </c>
    </row>
    <row r="227" s="13" customFormat="1">
      <c r="A227" s="13"/>
      <c r="B227" s="239"/>
      <c r="C227" s="240"/>
      <c r="D227" s="241" t="s">
        <v>145</v>
      </c>
      <c r="E227" s="242" t="s">
        <v>1</v>
      </c>
      <c r="F227" s="243" t="s">
        <v>617</v>
      </c>
      <c r="G227" s="240"/>
      <c r="H227" s="242" t="s">
        <v>1</v>
      </c>
      <c r="I227" s="244"/>
      <c r="J227" s="240"/>
      <c r="K227" s="240"/>
      <c r="L227" s="245"/>
      <c r="M227" s="246"/>
      <c r="N227" s="247"/>
      <c r="O227" s="247"/>
      <c r="P227" s="247"/>
      <c r="Q227" s="247"/>
      <c r="R227" s="247"/>
      <c r="S227" s="247"/>
      <c r="T227" s="24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9" t="s">
        <v>145</v>
      </c>
      <c r="AU227" s="249" t="s">
        <v>85</v>
      </c>
      <c r="AV227" s="13" t="s">
        <v>83</v>
      </c>
      <c r="AW227" s="13" t="s">
        <v>32</v>
      </c>
      <c r="AX227" s="13" t="s">
        <v>76</v>
      </c>
      <c r="AY227" s="249" t="s">
        <v>136</v>
      </c>
    </row>
    <row r="228" s="14" customFormat="1">
      <c r="A228" s="14"/>
      <c r="B228" s="250"/>
      <c r="C228" s="251"/>
      <c r="D228" s="241" t="s">
        <v>145</v>
      </c>
      <c r="E228" s="252" t="s">
        <v>1</v>
      </c>
      <c r="F228" s="253" t="s">
        <v>618</v>
      </c>
      <c r="G228" s="251"/>
      <c r="H228" s="254">
        <v>15.5</v>
      </c>
      <c r="I228" s="255"/>
      <c r="J228" s="251"/>
      <c r="K228" s="251"/>
      <c r="L228" s="256"/>
      <c r="M228" s="257"/>
      <c r="N228" s="258"/>
      <c r="O228" s="258"/>
      <c r="P228" s="258"/>
      <c r="Q228" s="258"/>
      <c r="R228" s="258"/>
      <c r="S228" s="258"/>
      <c r="T228" s="25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0" t="s">
        <v>145</v>
      </c>
      <c r="AU228" s="260" t="s">
        <v>85</v>
      </c>
      <c r="AV228" s="14" t="s">
        <v>85</v>
      </c>
      <c r="AW228" s="14" t="s">
        <v>32</v>
      </c>
      <c r="AX228" s="14" t="s">
        <v>76</v>
      </c>
      <c r="AY228" s="260" t="s">
        <v>136</v>
      </c>
    </row>
    <row r="229" s="15" customFormat="1">
      <c r="A229" s="15"/>
      <c r="B229" s="261"/>
      <c r="C229" s="262"/>
      <c r="D229" s="241" t="s">
        <v>145</v>
      </c>
      <c r="E229" s="263" t="s">
        <v>1</v>
      </c>
      <c r="F229" s="264" t="s">
        <v>148</v>
      </c>
      <c r="G229" s="262"/>
      <c r="H229" s="265">
        <v>15.5</v>
      </c>
      <c r="I229" s="266"/>
      <c r="J229" s="262"/>
      <c r="K229" s="262"/>
      <c r="L229" s="267"/>
      <c r="M229" s="268"/>
      <c r="N229" s="269"/>
      <c r="O229" s="269"/>
      <c r="P229" s="269"/>
      <c r="Q229" s="269"/>
      <c r="R229" s="269"/>
      <c r="S229" s="269"/>
      <c r="T229" s="27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1" t="s">
        <v>145</v>
      </c>
      <c r="AU229" s="271" t="s">
        <v>85</v>
      </c>
      <c r="AV229" s="15" t="s">
        <v>143</v>
      </c>
      <c r="AW229" s="15" t="s">
        <v>32</v>
      </c>
      <c r="AX229" s="15" t="s">
        <v>83</v>
      </c>
      <c r="AY229" s="271" t="s">
        <v>136</v>
      </c>
    </row>
    <row r="230" s="2" customFormat="1" ht="16.5" customHeight="1">
      <c r="A230" s="38"/>
      <c r="B230" s="39"/>
      <c r="C230" s="226" t="s">
        <v>387</v>
      </c>
      <c r="D230" s="226" t="s">
        <v>138</v>
      </c>
      <c r="E230" s="227" t="s">
        <v>619</v>
      </c>
      <c r="F230" s="228" t="s">
        <v>620</v>
      </c>
      <c r="G230" s="229" t="s">
        <v>172</v>
      </c>
      <c r="H230" s="230">
        <v>665</v>
      </c>
      <c r="I230" s="231"/>
      <c r="J230" s="232">
        <f>ROUND(I230*H230,2)</f>
        <v>0</v>
      </c>
      <c r="K230" s="228" t="s">
        <v>142</v>
      </c>
      <c r="L230" s="44"/>
      <c r="M230" s="233" t="s">
        <v>1</v>
      </c>
      <c r="N230" s="234" t="s">
        <v>41</v>
      </c>
      <c r="O230" s="91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143</v>
      </c>
      <c r="AT230" s="237" t="s">
        <v>138</v>
      </c>
      <c r="AU230" s="237" t="s">
        <v>85</v>
      </c>
      <c r="AY230" s="17" t="s">
        <v>136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83</v>
      </c>
      <c r="BK230" s="238">
        <f>ROUND(I230*H230,2)</f>
        <v>0</v>
      </c>
      <c r="BL230" s="17" t="s">
        <v>143</v>
      </c>
      <c r="BM230" s="237" t="s">
        <v>621</v>
      </c>
    </row>
    <row r="231" s="13" customFormat="1">
      <c r="A231" s="13"/>
      <c r="B231" s="239"/>
      <c r="C231" s="240"/>
      <c r="D231" s="241" t="s">
        <v>145</v>
      </c>
      <c r="E231" s="242" t="s">
        <v>1</v>
      </c>
      <c r="F231" s="243" t="s">
        <v>622</v>
      </c>
      <c r="G231" s="240"/>
      <c r="H231" s="242" t="s">
        <v>1</v>
      </c>
      <c r="I231" s="244"/>
      <c r="J231" s="240"/>
      <c r="K231" s="240"/>
      <c r="L231" s="245"/>
      <c r="M231" s="246"/>
      <c r="N231" s="247"/>
      <c r="O231" s="247"/>
      <c r="P231" s="247"/>
      <c r="Q231" s="247"/>
      <c r="R231" s="247"/>
      <c r="S231" s="247"/>
      <c r="T231" s="24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9" t="s">
        <v>145</v>
      </c>
      <c r="AU231" s="249" t="s">
        <v>85</v>
      </c>
      <c r="AV231" s="13" t="s">
        <v>83</v>
      </c>
      <c r="AW231" s="13" t="s">
        <v>32</v>
      </c>
      <c r="AX231" s="13" t="s">
        <v>76</v>
      </c>
      <c r="AY231" s="249" t="s">
        <v>136</v>
      </c>
    </row>
    <row r="232" s="14" customFormat="1">
      <c r="A232" s="14"/>
      <c r="B232" s="250"/>
      <c r="C232" s="251"/>
      <c r="D232" s="241" t="s">
        <v>145</v>
      </c>
      <c r="E232" s="252" t="s">
        <v>1</v>
      </c>
      <c r="F232" s="253" t="s">
        <v>623</v>
      </c>
      <c r="G232" s="251"/>
      <c r="H232" s="254">
        <v>665</v>
      </c>
      <c r="I232" s="255"/>
      <c r="J232" s="251"/>
      <c r="K232" s="251"/>
      <c r="L232" s="256"/>
      <c r="M232" s="257"/>
      <c r="N232" s="258"/>
      <c r="O232" s="258"/>
      <c r="P232" s="258"/>
      <c r="Q232" s="258"/>
      <c r="R232" s="258"/>
      <c r="S232" s="258"/>
      <c r="T232" s="25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0" t="s">
        <v>145</v>
      </c>
      <c r="AU232" s="260" t="s">
        <v>85</v>
      </c>
      <c r="AV232" s="14" t="s">
        <v>85</v>
      </c>
      <c r="AW232" s="14" t="s">
        <v>32</v>
      </c>
      <c r="AX232" s="14" t="s">
        <v>76</v>
      </c>
      <c r="AY232" s="260" t="s">
        <v>136</v>
      </c>
    </row>
    <row r="233" s="15" customFormat="1">
      <c r="A233" s="15"/>
      <c r="B233" s="261"/>
      <c r="C233" s="262"/>
      <c r="D233" s="241" t="s">
        <v>145</v>
      </c>
      <c r="E233" s="263" t="s">
        <v>1</v>
      </c>
      <c r="F233" s="264" t="s">
        <v>148</v>
      </c>
      <c r="G233" s="262"/>
      <c r="H233" s="265">
        <v>665</v>
      </c>
      <c r="I233" s="266"/>
      <c r="J233" s="262"/>
      <c r="K233" s="262"/>
      <c r="L233" s="267"/>
      <c r="M233" s="268"/>
      <c r="N233" s="269"/>
      <c r="O233" s="269"/>
      <c r="P233" s="269"/>
      <c r="Q233" s="269"/>
      <c r="R233" s="269"/>
      <c r="S233" s="269"/>
      <c r="T233" s="27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1" t="s">
        <v>145</v>
      </c>
      <c r="AU233" s="271" t="s">
        <v>85</v>
      </c>
      <c r="AV233" s="15" t="s">
        <v>143</v>
      </c>
      <c r="AW233" s="15" t="s">
        <v>32</v>
      </c>
      <c r="AX233" s="15" t="s">
        <v>83</v>
      </c>
      <c r="AY233" s="271" t="s">
        <v>136</v>
      </c>
    </row>
    <row r="234" s="2" customFormat="1" ht="16.5" customHeight="1">
      <c r="A234" s="38"/>
      <c r="B234" s="39"/>
      <c r="C234" s="226" t="s">
        <v>392</v>
      </c>
      <c r="D234" s="226" t="s">
        <v>138</v>
      </c>
      <c r="E234" s="227" t="s">
        <v>191</v>
      </c>
      <c r="F234" s="228" t="s">
        <v>192</v>
      </c>
      <c r="G234" s="229" t="s">
        <v>172</v>
      </c>
      <c r="H234" s="230">
        <v>15.5</v>
      </c>
      <c r="I234" s="231"/>
      <c r="J234" s="232">
        <f>ROUND(I234*H234,2)</f>
        <v>0</v>
      </c>
      <c r="K234" s="228" t="s">
        <v>142</v>
      </c>
      <c r="L234" s="44"/>
      <c r="M234" s="233" t="s">
        <v>1</v>
      </c>
      <c r="N234" s="234" t="s">
        <v>41</v>
      </c>
      <c r="O234" s="91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143</v>
      </c>
      <c r="AT234" s="237" t="s">
        <v>138</v>
      </c>
      <c r="AU234" s="237" t="s">
        <v>85</v>
      </c>
      <c r="AY234" s="17" t="s">
        <v>136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83</v>
      </c>
      <c r="BK234" s="238">
        <f>ROUND(I234*H234,2)</f>
        <v>0</v>
      </c>
      <c r="BL234" s="17" t="s">
        <v>143</v>
      </c>
      <c r="BM234" s="237" t="s">
        <v>624</v>
      </c>
    </row>
    <row r="235" s="13" customFormat="1">
      <c r="A235" s="13"/>
      <c r="B235" s="239"/>
      <c r="C235" s="240"/>
      <c r="D235" s="241" t="s">
        <v>145</v>
      </c>
      <c r="E235" s="242" t="s">
        <v>1</v>
      </c>
      <c r="F235" s="243" t="s">
        <v>625</v>
      </c>
      <c r="G235" s="240"/>
      <c r="H235" s="242" t="s">
        <v>1</v>
      </c>
      <c r="I235" s="244"/>
      <c r="J235" s="240"/>
      <c r="K235" s="240"/>
      <c r="L235" s="245"/>
      <c r="M235" s="246"/>
      <c r="N235" s="247"/>
      <c r="O235" s="247"/>
      <c r="P235" s="247"/>
      <c r="Q235" s="247"/>
      <c r="R235" s="247"/>
      <c r="S235" s="247"/>
      <c r="T235" s="24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9" t="s">
        <v>145</v>
      </c>
      <c r="AU235" s="249" t="s">
        <v>85</v>
      </c>
      <c r="AV235" s="13" t="s">
        <v>83</v>
      </c>
      <c r="AW235" s="13" t="s">
        <v>32</v>
      </c>
      <c r="AX235" s="13" t="s">
        <v>76</v>
      </c>
      <c r="AY235" s="249" t="s">
        <v>136</v>
      </c>
    </row>
    <row r="236" s="14" customFormat="1">
      <c r="A236" s="14"/>
      <c r="B236" s="250"/>
      <c r="C236" s="251"/>
      <c r="D236" s="241" t="s">
        <v>145</v>
      </c>
      <c r="E236" s="252" t="s">
        <v>1</v>
      </c>
      <c r="F236" s="253" t="s">
        <v>618</v>
      </c>
      <c r="G236" s="251"/>
      <c r="H236" s="254">
        <v>15.5</v>
      </c>
      <c r="I236" s="255"/>
      <c r="J236" s="251"/>
      <c r="K236" s="251"/>
      <c r="L236" s="256"/>
      <c r="M236" s="257"/>
      <c r="N236" s="258"/>
      <c r="O236" s="258"/>
      <c r="P236" s="258"/>
      <c r="Q236" s="258"/>
      <c r="R236" s="258"/>
      <c r="S236" s="258"/>
      <c r="T236" s="25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0" t="s">
        <v>145</v>
      </c>
      <c r="AU236" s="260" t="s">
        <v>85</v>
      </c>
      <c r="AV236" s="14" t="s">
        <v>85</v>
      </c>
      <c r="AW236" s="14" t="s">
        <v>32</v>
      </c>
      <c r="AX236" s="14" t="s">
        <v>76</v>
      </c>
      <c r="AY236" s="260" t="s">
        <v>136</v>
      </c>
    </row>
    <row r="237" s="15" customFormat="1">
      <c r="A237" s="15"/>
      <c r="B237" s="261"/>
      <c r="C237" s="262"/>
      <c r="D237" s="241" t="s">
        <v>145</v>
      </c>
      <c r="E237" s="263" t="s">
        <v>1</v>
      </c>
      <c r="F237" s="264" t="s">
        <v>148</v>
      </c>
      <c r="G237" s="262"/>
      <c r="H237" s="265">
        <v>15.5</v>
      </c>
      <c r="I237" s="266"/>
      <c r="J237" s="262"/>
      <c r="K237" s="262"/>
      <c r="L237" s="267"/>
      <c r="M237" s="268"/>
      <c r="N237" s="269"/>
      <c r="O237" s="269"/>
      <c r="P237" s="269"/>
      <c r="Q237" s="269"/>
      <c r="R237" s="269"/>
      <c r="S237" s="269"/>
      <c r="T237" s="270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1" t="s">
        <v>145</v>
      </c>
      <c r="AU237" s="271" t="s">
        <v>85</v>
      </c>
      <c r="AV237" s="15" t="s">
        <v>143</v>
      </c>
      <c r="AW237" s="15" t="s">
        <v>32</v>
      </c>
      <c r="AX237" s="15" t="s">
        <v>83</v>
      </c>
      <c r="AY237" s="271" t="s">
        <v>136</v>
      </c>
    </row>
    <row r="238" s="2" customFormat="1" ht="16.5" customHeight="1">
      <c r="A238" s="38"/>
      <c r="B238" s="39"/>
      <c r="C238" s="226" t="s">
        <v>397</v>
      </c>
      <c r="D238" s="226" t="s">
        <v>138</v>
      </c>
      <c r="E238" s="227" t="s">
        <v>626</v>
      </c>
      <c r="F238" s="228" t="s">
        <v>627</v>
      </c>
      <c r="G238" s="229" t="s">
        <v>172</v>
      </c>
      <c r="H238" s="230">
        <v>665</v>
      </c>
      <c r="I238" s="231"/>
      <c r="J238" s="232">
        <f>ROUND(I238*H238,2)</f>
        <v>0</v>
      </c>
      <c r="K238" s="228" t="s">
        <v>142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143</v>
      </c>
      <c r="AT238" s="237" t="s">
        <v>138</v>
      </c>
      <c r="AU238" s="237" t="s">
        <v>85</v>
      </c>
      <c r="AY238" s="17" t="s">
        <v>136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143</v>
      </c>
      <c r="BM238" s="237" t="s">
        <v>628</v>
      </c>
    </row>
    <row r="239" s="13" customFormat="1">
      <c r="A239" s="13"/>
      <c r="B239" s="239"/>
      <c r="C239" s="240"/>
      <c r="D239" s="241" t="s">
        <v>145</v>
      </c>
      <c r="E239" s="242" t="s">
        <v>1</v>
      </c>
      <c r="F239" s="243" t="s">
        <v>629</v>
      </c>
      <c r="G239" s="240"/>
      <c r="H239" s="242" t="s">
        <v>1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9" t="s">
        <v>145</v>
      </c>
      <c r="AU239" s="249" t="s">
        <v>85</v>
      </c>
      <c r="AV239" s="13" t="s">
        <v>83</v>
      </c>
      <c r="AW239" s="13" t="s">
        <v>32</v>
      </c>
      <c r="AX239" s="13" t="s">
        <v>76</v>
      </c>
      <c r="AY239" s="249" t="s">
        <v>136</v>
      </c>
    </row>
    <row r="240" s="14" customFormat="1">
      <c r="A240" s="14"/>
      <c r="B240" s="250"/>
      <c r="C240" s="251"/>
      <c r="D240" s="241" t="s">
        <v>145</v>
      </c>
      <c r="E240" s="252" t="s">
        <v>1</v>
      </c>
      <c r="F240" s="253" t="s">
        <v>623</v>
      </c>
      <c r="G240" s="251"/>
      <c r="H240" s="254">
        <v>665</v>
      </c>
      <c r="I240" s="255"/>
      <c r="J240" s="251"/>
      <c r="K240" s="251"/>
      <c r="L240" s="256"/>
      <c r="M240" s="257"/>
      <c r="N240" s="258"/>
      <c r="O240" s="258"/>
      <c r="P240" s="258"/>
      <c r="Q240" s="258"/>
      <c r="R240" s="258"/>
      <c r="S240" s="258"/>
      <c r="T240" s="25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0" t="s">
        <v>145</v>
      </c>
      <c r="AU240" s="260" t="s">
        <v>85</v>
      </c>
      <c r="AV240" s="14" t="s">
        <v>85</v>
      </c>
      <c r="AW240" s="14" t="s">
        <v>32</v>
      </c>
      <c r="AX240" s="14" t="s">
        <v>76</v>
      </c>
      <c r="AY240" s="260" t="s">
        <v>136</v>
      </c>
    </row>
    <row r="241" s="15" customFormat="1">
      <c r="A241" s="15"/>
      <c r="B241" s="261"/>
      <c r="C241" s="262"/>
      <c r="D241" s="241" t="s">
        <v>145</v>
      </c>
      <c r="E241" s="263" t="s">
        <v>1</v>
      </c>
      <c r="F241" s="264" t="s">
        <v>148</v>
      </c>
      <c r="G241" s="262"/>
      <c r="H241" s="265">
        <v>665</v>
      </c>
      <c r="I241" s="266"/>
      <c r="J241" s="262"/>
      <c r="K241" s="262"/>
      <c r="L241" s="267"/>
      <c r="M241" s="268"/>
      <c r="N241" s="269"/>
      <c r="O241" s="269"/>
      <c r="P241" s="269"/>
      <c r="Q241" s="269"/>
      <c r="R241" s="269"/>
      <c r="S241" s="269"/>
      <c r="T241" s="27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71" t="s">
        <v>145</v>
      </c>
      <c r="AU241" s="271" t="s">
        <v>85</v>
      </c>
      <c r="AV241" s="15" t="s">
        <v>143</v>
      </c>
      <c r="AW241" s="15" t="s">
        <v>32</v>
      </c>
      <c r="AX241" s="15" t="s">
        <v>83</v>
      </c>
      <c r="AY241" s="271" t="s">
        <v>136</v>
      </c>
    </row>
    <row r="242" s="2" customFormat="1" ht="16.5" customHeight="1">
      <c r="A242" s="38"/>
      <c r="B242" s="39"/>
      <c r="C242" s="226" t="s">
        <v>401</v>
      </c>
      <c r="D242" s="226" t="s">
        <v>138</v>
      </c>
      <c r="E242" s="227" t="s">
        <v>630</v>
      </c>
      <c r="F242" s="228" t="s">
        <v>631</v>
      </c>
      <c r="G242" s="229" t="s">
        <v>172</v>
      </c>
      <c r="H242" s="230">
        <v>578</v>
      </c>
      <c r="I242" s="231"/>
      <c r="J242" s="232">
        <f>ROUND(I242*H242,2)</f>
        <v>0</v>
      </c>
      <c r="K242" s="228" t="s">
        <v>142</v>
      </c>
      <c r="L242" s="44"/>
      <c r="M242" s="233" t="s">
        <v>1</v>
      </c>
      <c r="N242" s="234" t="s">
        <v>41</v>
      </c>
      <c r="O242" s="91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143</v>
      </c>
      <c r="AT242" s="237" t="s">
        <v>138</v>
      </c>
      <c r="AU242" s="237" t="s">
        <v>85</v>
      </c>
      <c r="AY242" s="17" t="s">
        <v>136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83</v>
      </c>
      <c r="BK242" s="238">
        <f>ROUND(I242*H242,2)</f>
        <v>0</v>
      </c>
      <c r="BL242" s="17" t="s">
        <v>143</v>
      </c>
      <c r="BM242" s="237" t="s">
        <v>632</v>
      </c>
    </row>
    <row r="243" s="13" customFormat="1">
      <c r="A243" s="13"/>
      <c r="B243" s="239"/>
      <c r="C243" s="240"/>
      <c r="D243" s="241" t="s">
        <v>145</v>
      </c>
      <c r="E243" s="242" t="s">
        <v>1</v>
      </c>
      <c r="F243" s="243" t="s">
        <v>633</v>
      </c>
      <c r="G243" s="240"/>
      <c r="H243" s="242" t="s">
        <v>1</v>
      </c>
      <c r="I243" s="244"/>
      <c r="J243" s="240"/>
      <c r="K243" s="240"/>
      <c r="L243" s="245"/>
      <c r="M243" s="246"/>
      <c r="N243" s="247"/>
      <c r="O243" s="247"/>
      <c r="P243" s="247"/>
      <c r="Q243" s="247"/>
      <c r="R243" s="247"/>
      <c r="S243" s="247"/>
      <c r="T243" s="24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9" t="s">
        <v>145</v>
      </c>
      <c r="AU243" s="249" t="s">
        <v>85</v>
      </c>
      <c r="AV243" s="13" t="s">
        <v>83</v>
      </c>
      <c r="AW243" s="13" t="s">
        <v>32</v>
      </c>
      <c r="AX243" s="13" t="s">
        <v>76</v>
      </c>
      <c r="AY243" s="249" t="s">
        <v>136</v>
      </c>
    </row>
    <row r="244" s="14" customFormat="1">
      <c r="A244" s="14"/>
      <c r="B244" s="250"/>
      <c r="C244" s="251"/>
      <c r="D244" s="241" t="s">
        <v>145</v>
      </c>
      <c r="E244" s="252" t="s">
        <v>1</v>
      </c>
      <c r="F244" s="253" t="s">
        <v>580</v>
      </c>
      <c r="G244" s="251"/>
      <c r="H244" s="254">
        <v>578</v>
      </c>
      <c r="I244" s="255"/>
      <c r="J244" s="251"/>
      <c r="K244" s="251"/>
      <c r="L244" s="256"/>
      <c r="M244" s="257"/>
      <c r="N244" s="258"/>
      <c r="O244" s="258"/>
      <c r="P244" s="258"/>
      <c r="Q244" s="258"/>
      <c r="R244" s="258"/>
      <c r="S244" s="258"/>
      <c r="T244" s="25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0" t="s">
        <v>145</v>
      </c>
      <c r="AU244" s="260" t="s">
        <v>85</v>
      </c>
      <c r="AV244" s="14" t="s">
        <v>85</v>
      </c>
      <c r="AW244" s="14" t="s">
        <v>32</v>
      </c>
      <c r="AX244" s="14" t="s">
        <v>76</v>
      </c>
      <c r="AY244" s="260" t="s">
        <v>136</v>
      </c>
    </row>
    <row r="245" s="15" customFormat="1">
      <c r="A245" s="15"/>
      <c r="B245" s="261"/>
      <c r="C245" s="262"/>
      <c r="D245" s="241" t="s">
        <v>145</v>
      </c>
      <c r="E245" s="263" t="s">
        <v>1</v>
      </c>
      <c r="F245" s="264" t="s">
        <v>148</v>
      </c>
      <c r="G245" s="262"/>
      <c r="H245" s="265">
        <v>578</v>
      </c>
      <c r="I245" s="266"/>
      <c r="J245" s="262"/>
      <c r="K245" s="262"/>
      <c r="L245" s="267"/>
      <c r="M245" s="268"/>
      <c r="N245" s="269"/>
      <c r="O245" s="269"/>
      <c r="P245" s="269"/>
      <c r="Q245" s="269"/>
      <c r="R245" s="269"/>
      <c r="S245" s="269"/>
      <c r="T245" s="270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1" t="s">
        <v>145</v>
      </c>
      <c r="AU245" s="271" t="s">
        <v>85</v>
      </c>
      <c r="AV245" s="15" t="s">
        <v>143</v>
      </c>
      <c r="AW245" s="15" t="s">
        <v>32</v>
      </c>
      <c r="AX245" s="15" t="s">
        <v>83</v>
      </c>
      <c r="AY245" s="271" t="s">
        <v>136</v>
      </c>
    </row>
    <row r="246" s="2" customFormat="1" ht="16.5" customHeight="1">
      <c r="A246" s="38"/>
      <c r="B246" s="39"/>
      <c r="C246" s="226" t="s">
        <v>407</v>
      </c>
      <c r="D246" s="226" t="s">
        <v>138</v>
      </c>
      <c r="E246" s="227" t="s">
        <v>630</v>
      </c>
      <c r="F246" s="228" t="s">
        <v>631</v>
      </c>
      <c r="G246" s="229" t="s">
        <v>172</v>
      </c>
      <c r="H246" s="230">
        <v>14</v>
      </c>
      <c r="I246" s="231"/>
      <c r="J246" s="232">
        <f>ROUND(I246*H246,2)</f>
        <v>0</v>
      </c>
      <c r="K246" s="228" t="s">
        <v>142</v>
      </c>
      <c r="L246" s="44"/>
      <c r="M246" s="233" t="s">
        <v>1</v>
      </c>
      <c r="N246" s="234" t="s">
        <v>41</v>
      </c>
      <c r="O246" s="91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143</v>
      </c>
      <c r="AT246" s="237" t="s">
        <v>138</v>
      </c>
      <c r="AU246" s="237" t="s">
        <v>85</v>
      </c>
      <c r="AY246" s="17" t="s">
        <v>136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83</v>
      </c>
      <c r="BK246" s="238">
        <f>ROUND(I246*H246,2)</f>
        <v>0</v>
      </c>
      <c r="BL246" s="17" t="s">
        <v>143</v>
      </c>
      <c r="BM246" s="237" t="s">
        <v>634</v>
      </c>
    </row>
    <row r="247" s="13" customFormat="1">
      <c r="A247" s="13"/>
      <c r="B247" s="239"/>
      <c r="C247" s="240"/>
      <c r="D247" s="241" t="s">
        <v>145</v>
      </c>
      <c r="E247" s="242" t="s">
        <v>1</v>
      </c>
      <c r="F247" s="243" t="s">
        <v>635</v>
      </c>
      <c r="G247" s="240"/>
      <c r="H247" s="242" t="s">
        <v>1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145</v>
      </c>
      <c r="AU247" s="249" t="s">
        <v>85</v>
      </c>
      <c r="AV247" s="13" t="s">
        <v>83</v>
      </c>
      <c r="AW247" s="13" t="s">
        <v>32</v>
      </c>
      <c r="AX247" s="13" t="s">
        <v>76</v>
      </c>
      <c r="AY247" s="249" t="s">
        <v>136</v>
      </c>
    </row>
    <row r="248" s="14" customFormat="1">
      <c r="A248" s="14"/>
      <c r="B248" s="250"/>
      <c r="C248" s="251"/>
      <c r="D248" s="241" t="s">
        <v>145</v>
      </c>
      <c r="E248" s="252" t="s">
        <v>1</v>
      </c>
      <c r="F248" s="253" t="s">
        <v>210</v>
      </c>
      <c r="G248" s="251"/>
      <c r="H248" s="254">
        <v>14</v>
      </c>
      <c r="I248" s="255"/>
      <c r="J248" s="251"/>
      <c r="K248" s="251"/>
      <c r="L248" s="256"/>
      <c r="M248" s="257"/>
      <c r="N248" s="258"/>
      <c r="O248" s="258"/>
      <c r="P248" s="258"/>
      <c r="Q248" s="258"/>
      <c r="R248" s="258"/>
      <c r="S248" s="258"/>
      <c r="T248" s="25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0" t="s">
        <v>145</v>
      </c>
      <c r="AU248" s="260" t="s">
        <v>85</v>
      </c>
      <c r="AV248" s="14" t="s">
        <v>85</v>
      </c>
      <c r="AW248" s="14" t="s">
        <v>32</v>
      </c>
      <c r="AX248" s="14" t="s">
        <v>76</v>
      </c>
      <c r="AY248" s="260" t="s">
        <v>136</v>
      </c>
    </row>
    <row r="249" s="15" customFormat="1">
      <c r="A249" s="15"/>
      <c r="B249" s="261"/>
      <c r="C249" s="262"/>
      <c r="D249" s="241" t="s">
        <v>145</v>
      </c>
      <c r="E249" s="263" t="s">
        <v>1</v>
      </c>
      <c r="F249" s="264" t="s">
        <v>148</v>
      </c>
      <c r="G249" s="262"/>
      <c r="H249" s="265">
        <v>14</v>
      </c>
      <c r="I249" s="266"/>
      <c r="J249" s="262"/>
      <c r="K249" s="262"/>
      <c r="L249" s="267"/>
      <c r="M249" s="268"/>
      <c r="N249" s="269"/>
      <c r="O249" s="269"/>
      <c r="P249" s="269"/>
      <c r="Q249" s="269"/>
      <c r="R249" s="269"/>
      <c r="S249" s="269"/>
      <c r="T249" s="270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1" t="s">
        <v>145</v>
      </c>
      <c r="AU249" s="271" t="s">
        <v>85</v>
      </c>
      <c r="AV249" s="15" t="s">
        <v>143</v>
      </c>
      <c r="AW249" s="15" t="s">
        <v>32</v>
      </c>
      <c r="AX249" s="15" t="s">
        <v>83</v>
      </c>
      <c r="AY249" s="271" t="s">
        <v>136</v>
      </c>
    </row>
    <row r="250" s="2" customFormat="1" ht="16.5" customHeight="1">
      <c r="A250" s="38"/>
      <c r="B250" s="39"/>
      <c r="C250" s="226" t="s">
        <v>411</v>
      </c>
      <c r="D250" s="226" t="s">
        <v>138</v>
      </c>
      <c r="E250" s="227" t="s">
        <v>636</v>
      </c>
      <c r="F250" s="228" t="s">
        <v>637</v>
      </c>
      <c r="G250" s="229" t="s">
        <v>141</v>
      </c>
      <c r="H250" s="230">
        <v>5</v>
      </c>
      <c r="I250" s="231"/>
      <c r="J250" s="232">
        <f>ROUND(I250*H250,2)</f>
        <v>0</v>
      </c>
      <c r="K250" s="228" t="s">
        <v>142</v>
      </c>
      <c r="L250" s="44"/>
      <c r="M250" s="233" t="s">
        <v>1</v>
      </c>
      <c r="N250" s="234" t="s">
        <v>41</v>
      </c>
      <c r="O250" s="91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143</v>
      </c>
      <c r="AT250" s="237" t="s">
        <v>138</v>
      </c>
      <c r="AU250" s="237" t="s">
        <v>85</v>
      </c>
      <c r="AY250" s="17" t="s">
        <v>136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83</v>
      </c>
      <c r="BK250" s="238">
        <f>ROUND(I250*H250,2)</f>
        <v>0</v>
      </c>
      <c r="BL250" s="17" t="s">
        <v>143</v>
      </c>
      <c r="BM250" s="237" t="s">
        <v>638</v>
      </c>
    </row>
    <row r="251" s="13" customFormat="1">
      <c r="A251" s="13"/>
      <c r="B251" s="239"/>
      <c r="C251" s="240"/>
      <c r="D251" s="241" t="s">
        <v>145</v>
      </c>
      <c r="E251" s="242" t="s">
        <v>1</v>
      </c>
      <c r="F251" s="243" t="s">
        <v>569</v>
      </c>
      <c r="G251" s="240"/>
      <c r="H251" s="242" t="s">
        <v>1</v>
      </c>
      <c r="I251" s="244"/>
      <c r="J251" s="240"/>
      <c r="K251" s="240"/>
      <c r="L251" s="245"/>
      <c r="M251" s="246"/>
      <c r="N251" s="247"/>
      <c r="O251" s="247"/>
      <c r="P251" s="247"/>
      <c r="Q251" s="247"/>
      <c r="R251" s="247"/>
      <c r="S251" s="247"/>
      <c r="T251" s="24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9" t="s">
        <v>145</v>
      </c>
      <c r="AU251" s="249" t="s">
        <v>85</v>
      </c>
      <c r="AV251" s="13" t="s">
        <v>83</v>
      </c>
      <c r="AW251" s="13" t="s">
        <v>32</v>
      </c>
      <c r="AX251" s="13" t="s">
        <v>76</v>
      </c>
      <c r="AY251" s="249" t="s">
        <v>136</v>
      </c>
    </row>
    <row r="252" s="14" customFormat="1">
      <c r="A252" s="14"/>
      <c r="B252" s="250"/>
      <c r="C252" s="251"/>
      <c r="D252" s="241" t="s">
        <v>145</v>
      </c>
      <c r="E252" s="252" t="s">
        <v>1</v>
      </c>
      <c r="F252" s="253" t="s">
        <v>161</v>
      </c>
      <c r="G252" s="251"/>
      <c r="H252" s="254">
        <v>5</v>
      </c>
      <c r="I252" s="255"/>
      <c r="J252" s="251"/>
      <c r="K252" s="251"/>
      <c r="L252" s="256"/>
      <c r="M252" s="257"/>
      <c r="N252" s="258"/>
      <c r="O252" s="258"/>
      <c r="P252" s="258"/>
      <c r="Q252" s="258"/>
      <c r="R252" s="258"/>
      <c r="S252" s="258"/>
      <c r="T252" s="25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0" t="s">
        <v>145</v>
      </c>
      <c r="AU252" s="260" t="s">
        <v>85</v>
      </c>
      <c r="AV252" s="14" t="s">
        <v>85</v>
      </c>
      <c r="AW252" s="14" t="s">
        <v>32</v>
      </c>
      <c r="AX252" s="14" t="s">
        <v>76</v>
      </c>
      <c r="AY252" s="260" t="s">
        <v>136</v>
      </c>
    </row>
    <row r="253" s="15" customFormat="1">
      <c r="A253" s="15"/>
      <c r="B253" s="261"/>
      <c r="C253" s="262"/>
      <c r="D253" s="241" t="s">
        <v>145</v>
      </c>
      <c r="E253" s="263" t="s">
        <v>1</v>
      </c>
      <c r="F253" s="264" t="s">
        <v>148</v>
      </c>
      <c r="G253" s="262"/>
      <c r="H253" s="265">
        <v>5</v>
      </c>
      <c r="I253" s="266"/>
      <c r="J253" s="262"/>
      <c r="K253" s="262"/>
      <c r="L253" s="267"/>
      <c r="M253" s="268"/>
      <c r="N253" s="269"/>
      <c r="O253" s="269"/>
      <c r="P253" s="269"/>
      <c r="Q253" s="269"/>
      <c r="R253" s="269"/>
      <c r="S253" s="269"/>
      <c r="T253" s="270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1" t="s">
        <v>145</v>
      </c>
      <c r="AU253" s="271" t="s">
        <v>85</v>
      </c>
      <c r="AV253" s="15" t="s">
        <v>143</v>
      </c>
      <c r="AW253" s="15" t="s">
        <v>32</v>
      </c>
      <c r="AX253" s="15" t="s">
        <v>83</v>
      </c>
      <c r="AY253" s="271" t="s">
        <v>136</v>
      </c>
    </row>
    <row r="254" s="2" customFormat="1" ht="16.5" customHeight="1">
      <c r="A254" s="38"/>
      <c r="B254" s="39"/>
      <c r="C254" s="226" t="s">
        <v>185</v>
      </c>
      <c r="D254" s="226" t="s">
        <v>138</v>
      </c>
      <c r="E254" s="227" t="s">
        <v>639</v>
      </c>
      <c r="F254" s="228" t="s">
        <v>640</v>
      </c>
      <c r="G254" s="229" t="s">
        <v>141</v>
      </c>
      <c r="H254" s="230">
        <v>14</v>
      </c>
      <c r="I254" s="231"/>
      <c r="J254" s="232">
        <f>ROUND(I254*H254,2)</f>
        <v>0</v>
      </c>
      <c r="K254" s="228" t="s">
        <v>142</v>
      </c>
      <c r="L254" s="44"/>
      <c r="M254" s="233" t="s">
        <v>1</v>
      </c>
      <c r="N254" s="234" t="s">
        <v>41</v>
      </c>
      <c r="O254" s="91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143</v>
      </c>
      <c r="AT254" s="237" t="s">
        <v>138</v>
      </c>
      <c r="AU254" s="237" t="s">
        <v>85</v>
      </c>
      <c r="AY254" s="17" t="s">
        <v>136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83</v>
      </c>
      <c r="BK254" s="238">
        <f>ROUND(I254*H254,2)</f>
        <v>0</v>
      </c>
      <c r="BL254" s="17" t="s">
        <v>143</v>
      </c>
      <c r="BM254" s="237" t="s">
        <v>641</v>
      </c>
    </row>
    <row r="255" s="13" customFormat="1">
      <c r="A255" s="13"/>
      <c r="B255" s="239"/>
      <c r="C255" s="240"/>
      <c r="D255" s="241" t="s">
        <v>145</v>
      </c>
      <c r="E255" s="242" t="s">
        <v>1</v>
      </c>
      <c r="F255" s="243" t="s">
        <v>642</v>
      </c>
      <c r="G255" s="240"/>
      <c r="H255" s="242" t="s">
        <v>1</v>
      </c>
      <c r="I255" s="244"/>
      <c r="J255" s="240"/>
      <c r="K255" s="240"/>
      <c r="L255" s="245"/>
      <c r="M255" s="246"/>
      <c r="N255" s="247"/>
      <c r="O255" s="247"/>
      <c r="P255" s="247"/>
      <c r="Q255" s="247"/>
      <c r="R255" s="247"/>
      <c r="S255" s="247"/>
      <c r="T255" s="24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9" t="s">
        <v>145</v>
      </c>
      <c r="AU255" s="249" t="s">
        <v>85</v>
      </c>
      <c r="AV255" s="13" t="s">
        <v>83</v>
      </c>
      <c r="AW255" s="13" t="s">
        <v>32</v>
      </c>
      <c r="AX255" s="13" t="s">
        <v>76</v>
      </c>
      <c r="AY255" s="249" t="s">
        <v>136</v>
      </c>
    </row>
    <row r="256" s="14" customFormat="1">
      <c r="A256" s="14"/>
      <c r="B256" s="250"/>
      <c r="C256" s="251"/>
      <c r="D256" s="241" t="s">
        <v>145</v>
      </c>
      <c r="E256" s="252" t="s">
        <v>1</v>
      </c>
      <c r="F256" s="253" t="s">
        <v>548</v>
      </c>
      <c r="G256" s="251"/>
      <c r="H256" s="254">
        <v>14</v>
      </c>
      <c r="I256" s="255"/>
      <c r="J256" s="251"/>
      <c r="K256" s="251"/>
      <c r="L256" s="256"/>
      <c r="M256" s="257"/>
      <c r="N256" s="258"/>
      <c r="O256" s="258"/>
      <c r="P256" s="258"/>
      <c r="Q256" s="258"/>
      <c r="R256" s="258"/>
      <c r="S256" s="258"/>
      <c r="T256" s="25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0" t="s">
        <v>145</v>
      </c>
      <c r="AU256" s="260" t="s">
        <v>85</v>
      </c>
      <c r="AV256" s="14" t="s">
        <v>85</v>
      </c>
      <c r="AW256" s="14" t="s">
        <v>32</v>
      </c>
      <c r="AX256" s="14" t="s">
        <v>76</v>
      </c>
      <c r="AY256" s="260" t="s">
        <v>136</v>
      </c>
    </row>
    <row r="257" s="15" customFormat="1">
      <c r="A257" s="15"/>
      <c r="B257" s="261"/>
      <c r="C257" s="262"/>
      <c r="D257" s="241" t="s">
        <v>145</v>
      </c>
      <c r="E257" s="263" t="s">
        <v>1</v>
      </c>
      <c r="F257" s="264" t="s">
        <v>148</v>
      </c>
      <c r="G257" s="262"/>
      <c r="H257" s="265">
        <v>14</v>
      </c>
      <c r="I257" s="266"/>
      <c r="J257" s="262"/>
      <c r="K257" s="262"/>
      <c r="L257" s="267"/>
      <c r="M257" s="268"/>
      <c r="N257" s="269"/>
      <c r="O257" s="269"/>
      <c r="P257" s="269"/>
      <c r="Q257" s="269"/>
      <c r="R257" s="269"/>
      <c r="S257" s="269"/>
      <c r="T257" s="270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1" t="s">
        <v>145</v>
      </c>
      <c r="AU257" s="271" t="s">
        <v>85</v>
      </c>
      <c r="AV257" s="15" t="s">
        <v>143</v>
      </c>
      <c r="AW257" s="15" t="s">
        <v>32</v>
      </c>
      <c r="AX257" s="15" t="s">
        <v>83</v>
      </c>
      <c r="AY257" s="271" t="s">
        <v>136</v>
      </c>
    </row>
    <row r="258" s="2" customFormat="1" ht="16.5" customHeight="1">
      <c r="A258" s="38"/>
      <c r="B258" s="39"/>
      <c r="C258" s="226" t="s">
        <v>417</v>
      </c>
      <c r="D258" s="226" t="s">
        <v>138</v>
      </c>
      <c r="E258" s="227" t="s">
        <v>639</v>
      </c>
      <c r="F258" s="228" t="s">
        <v>640</v>
      </c>
      <c r="G258" s="229" t="s">
        <v>141</v>
      </c>
      <c r="H258" s="230">
        <v>1.2</v>
      </c>
      <c r="I258" s="231"/>
      <c r="J258" s="232">
        <f>ROUND(I258*H258,2)</f>
        <v>0</v>
      </c>
      <c r="K258" s="228" t="s">
        <v>142</v>
      </c>
      <c r="L258" s="44"/>
      <c r="M258" s="233" t="s">
        <v>1</v>
      </c>
      <c r="N258" s="234" t="s">
        <v>41</v>
      </c>
      <c r="O258" s="91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143</v>
      </c>
      <c r="AT258" s="237" t="s">
        <v>138</v>
      </c>
      <c r="AU258" s="237" t="s">
        <v>85</v>
      </c>
      <c r="AY258" s="17" t="s">
        <v>136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83</v>
      </c>
      <c r="BK258" s="238">
        <f>ROUND(I258*H258,2)</f>
        <v>0</v>
      </c>
      <c r="BL258" s="17" t="s">
        <v>143</v>
      </c>
      <c r="BM258" s="237" t="s">
        <v>643</v>
      </c>
    </row>
    <row r="259" s="13" customFormat="1">
      <c r="A259" s="13"/>
      <c r="B259" s="239"/>
      <c r="C259" s="240"/>
      <c r="D259" s="241" t="s">
        <v>145</v>
      </c>
      <c r="E259" s="242" t="s">
        <v>1</v>
      </c>
      <c r="F259" s="243" t="s">
        <v>644</v>
      </c>
      <c r="G259" s="240"/>
      <c r="H259" s="242" t="s">
        <v>1</v>
      </c>
      <c r="I259" s="244"/>
      <c r="J259" s="240"/>
      <c r="K259" s="240"/>
      <c r="L259" s="245"/>
      <c r="M259" s="246"/>
      <c r="N259" s="247"/>
      <c r="O259" s="247"/>
      <c r="P259" s="247"/>
      <c r="Q259" s="247"/>
      <c r="R259" s="247"/>
      <c r="S259" s="247"/>
      <c r="T259" s="24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9" t="s">
        <v>145</v>
      </c>
      <c r="AU259" s="249" t="s">
        <v>85</v>
      </c>
      <c r="AV259" s="13" t="s">
        <v>83</v>
      </c>
      <c r="AW259" s="13" t="s">
        <v>32</v>
      </c>
      <c r="AX259" s="13" t="s">
        <v>76</v>
      </c>
      <c r="AY259" s="249" t="s">
        <v>136</v>
      </c>
    </row>
    <row r="260" s="14" customFormat="1">
      <c r="A260" s="14"/>
      <c r="B260" s="250"/>
      <c r="C260" s="251"/>
      <c r="D260" s="241" t="s">
        <v>145</v>
      </c>
      <c r="E260" s="252" t="s">
        <v>1</v>
      </c>
      <c r="F260" s="253" t="s">
        <v>645</v>
      </c>
      <c r="G260" s="251"/>
      <c r="H260" s="254">
        <v>1.2</v>
      </c>
      <c r="I260" s="255"/>
      <c r="J260" s="251"/>
      <c r="K260" s="251"/>
      <c r="L260" s="256"/>
      <c r="M260" s="257"/>
      <c r="N260" s="258"/>
      <c r="O260" s="258"/>
      <c r="P260" s="258"/>
      <c r="Q260" s="258"/>
      <c r="R260" s="258"/>
      <c r="S260" s="258"/>
      <c r="T260" s="25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0" t="s">
        <v>145</v>
      </c>
      <c r="AU260" s="260" t="s">
        <v>85</v>
      </c>
      <c r="AV260" s="14" t="s">
        <v>85</v>
      </c>
      <c r="AW260" s="14" t="s">
        <v>32</v>
      </c>
      <c r="AX260" s="14" t="s">
        <v>76</v>
      </c>
      <c r="AY260" s="260" t="s">
        <v>136</v>
      </c>
    </row>
    <row r="261" s="15" customFormat="1">
      <c r="A261" s="15"/>
      <c r="B261" s="261"/>
      <c r="C261" s="262"/>
      <c r="D261" s="241" t="s">
        <v>145</v>
      </c>
      <c r="E261" s="263" t="s">
        <v>1</v>
      </c>
      <c r="F261" s="264" t="s">
        <v>148</v>
      </c>
      <c r="G261" s="262"/>
      <c r="H261" s="265">
        <v>1.2</v>
      </c>
      <c r="I261" s="266"/>
      <c r="J261" s="262"/>
      <c r="K261" s="262"/>
      <c r="L261" s="267"/>
      <c r="M261" s="268"/>
      <c r="N261" s="269"/>
      <c r="O261" s="269"/>
      <c r="P261" s="269"/>
      <c r="Q261" s="269"/>
      <c r="R261" s="269"/>
      <c r="S261" s="269"/>
      <c r="T261" s="270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1" t="s">
        <v>145</v>
      </c>
      <c r="AU261" s="271" t="s">
        <v>85</v>
      </c>
      <c r="AV261" s="15" t="s">
        <v>143</v>
      </c>
      <c r="AW261" s="15" t="s">
        <v>32</v>
      </c>
      <c r="AX261" s="15" t="s">
        <v>83</v>
      </c>
      <c r="AY261" s="271" t="s">
        <v>136</v>
      </c>
    </row>
    <row r="262" s="2" customFormat="1" ht="16.5" customHeight="1">
      <c r="A262" s="38"/>
      <c r="B262" s="39"/>
      <c r="C262" s="226" t="s">
        <v>423</v>
      </c>
      <c r="D262" s="226" t="s">
        <v>138</v>
      </c>
      <c r="E262" s="227" t="s">
        <v>646</v>
      </c>
      <c r="F262" s="228" t="s">
        <v>647</v>
      </c>
      <c r="G262" s="229" t="s">
        <v>141</v>
      </c>
      <c r="H262" s="230">
        <v>85</v>
      </c>
      <c r="I262" s="231"/>
      <c r="J262" s="232">
        <f>ROUND(I262*H262,2)</f>
        <v>0</v>
      </c>
      <c r="K262" s="228" t="s">
        <v>142</v>
      </c>
      <c r="L262" s="44"/>
      <c r="M262" s="233" t="s">
        <v>1</v>
      </c>
      <c r="N262" s="234" t="s">
        <v>41</v>
      </c>
      <c r="O262" s="91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143</v>
      </c>
      <c r="AT262" s="237" t="s">
        <v>138</v>
      </c>
      <c r="AU262" s="237" t="s">
        <v>85</v>
      </c>
      <c r="AY262" s="17" t="s">
        <v>136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83</v>
      </c>
      <c r="BK262" s="238">
        <f>ROUND(I262*H262,2)</f>
        <v>0</v>
      </c>
      <c r="BL262" s="17" t="s">
        <v>143</v>
      </c>
      <c r="BM262" s="237" t="s">
        <v>648</v>
      </c>
    </row>
    <row r="263" s="13" customFormat="1">
      <c r="A263" s="13"/>
      <c r="B263" s="239"/>
      <c r="C263" s="240"/>
      <c r="D263" s="241" t="s">
        <v>145</v>
      </c>
      <c r="E263" s="242" t="s">
        <v>1</v>
      </c>
      <c r="F263" s="243" t="s">
        <v>649</v>
      </c>
      <c r="G263" s="240"/>
      <c r="H263" s="242" t="s">
        <v>1</v>
      </c>
      <c r="I263" s="244"/>
      <c r="J263" s="240"/>
      <c r="K263" s="240"/>
      <c r="L263" s="245"/>
      <c r="M263" s="246"/>
      <c r="N263" s="247"/>
      <c r="O263" s="247"/>
      <c r="P263" s="247"/>
      <c r="Q263" s="247"/>
      <c r="R263" s="247"/>
      <c r="S263" s="247"/>
      <c r="T263" s="24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9" t="s">
        <v>145</v>
      </c>
      <c r="AU263" s="249" t="s">
        <v>85</v>
      </c>
      <c r="AV263" s="13" t="s">
        <v>83</v>
      </c>
      <c r="AW263" s="13" t="s">
        <v>32</v>
      </c>
      <c r="AX263" s="13" t="s">
        <v>76</v>
      </c>
      <c r="AY263" s="249" t="s">
        <v>136</v>
      </c>
    </row>
    <row r="264" s="14" customFormat="1">
      <c r="A264" s="14"/>
      <c r="B264" s="250"/>
      <c r="C264" s="251"/>
      <c r="D264" s="241" t="s">
        <v>145</v>
      </c>
      <c r="E264" s="252" t="s">
        <v>1</v>
      </c>
      <c r="F264" s="253" t="s">
        <v>535</v>
      </c>
      <c r="G264" s="251"/>
      <c r="H264" s="254">
        <v>85</v>
      </c>
      <c r="I264" s="255"/>
      <c r="J264" s="251"/>
      <c r="K264" s="251"/>
      <c r="L264" s="256"/>
      <c r="M264" s="257"/>
      <c r="N264" s="258"/>
      <c r="O264" s="258"/>
      <c r="P264" s="258"/>
      <c r="Q264" s="258"/>
      <c r="R264" s="258"/>
      <c r="S264" s="258"/>
      <c r="T264" s="25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0" t="s">
        <v>145</v>
      </c>
      <c r="AU264" s="260" t="s">
        <v>85</v>
      </c>
      <c r="AV264" s="14" t="s">
        <v>85</v>
      </c>
      <c r="AW264" s="14" t="s">
        <v>32</v>
      </c>
      <c r="AX264" s="14" t="s">
        <v>76</v>
      </c>
      <c r="AY264" s="260" t="s">
        <v>136</v>
      </c>
    </row>
    <row r="265" s="15" customFormat="1">
      <c r="A265" s="15"/>
      <c r="B265" s="261"/>
      <c r="C265" s="262"/>
      <c r="D265" s="241" t="s">
        <v>145</v>
      </c>
      <c r="E265" s="263" t="s">
        <v>1</v>
      </c>
      <c r="F265" s="264" t="s">
        <v>148</v>
      </c>
      <c r="G265" s="262"/>
      <c r="H265" s="265">
        <v>85</v>
      </c>
      <c r="I265" s="266"/>
      <c r="J265" s="262"/>
      <c r="K265" s="262"/>
      <c r="L265" s="267"/>
      <c r="M265" s="268"/>
      <c r="N265" s="269"/>
      <c r="O265" s="269"/>
      <c r="P265" s="269"/>
      <c r="Q265" s="269"/>
      <c r="R265" s="269"/>
      <c r="S265" s="269"/>
      <c r="T265" s="270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1" t="s">
        <v>145</v>
      </c>
      <c r="AU265" s="271" t="s">
        <v>85</v>
      </c>
      <c r="AV265" s="15" t="s">
        <v>143</v>
      </c>
      <c r="AW265" s="15" t="s">
        <v>32</v>
      </c>
      <c r="AX265" s="15" t="s">
        <v>83</v>
      </c>
      <c r="AY265" s="271" t="s">
        <v>136</v>
      </c>
    </row>
    <row r="266" s="12" customFormat="1" ht="22.8" customHeight="1">
      <c r="A266" s="12"/>
      <c r="B266" s="210"/>
      <c r="C266" s="211"/>
      <c r="D266" s="212" t="s">
        <v>75</v>
      </c>
      <c r="E266" s="224" t="s">
        <v>198</v>
      </c>
      <c r="F266" s="224" t="s">
        <v>199</v>
      </c>
      <c r="G266" s="211"/>
      <c r="H266" s="211"/>
      <c r="I266" s="214"/>
      <c r="J266" s="225">
        <f>BK266</f>
        <v>0</v>
      </c>
      <c r="K266" s="211"/>
      <c r="L266" s="216"/>
      <c r="M266" s="217"/>
      <c r="N266" s="218"/>
      <c r="O266" s="218"/>
      <c r="P266" s="219">
        <f>SUM(P267:P346)</f>
        <v>0</v>
      </c>
      <c r="Q266" s="218"/>
      <c r="R266" s="219">
        <f>SUM(R267:R346)</f>
        <v>0</v>
      </c>
      <c r="S266" s="218"/>
      <c r="T266" s="220">
        <f>SUM(T267:T346)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1" t="s">
        <v>83</v>
      </c>
      <c r="AT266" s="222" t="s">
        <v>75</v>
      </c>
      <c r="AU266" s="222" t="s">
        <v>83</v>
      </c>
      <c r="AY266" s="221" t="s">
        <v>136</v>
      </c>
      <c r="BK266" s="223">
        <f>SUM(BK267:BK346)</f>
        <v>0</v>
      </c>
    </row>
    <row r="267" s="2" customFormat="1" ht="16.5" customHeight="1">
      <c r="A267" s="38"/>
      <c r="B267" s="39"/>
      <c r="C267" s="226" t="s">
        <v>428</v>
      </c>
      <c r="D267" s="226" t="s">
        <v>138</v>
      </c>
      <c r="E267" s="227" t="s">
        <v>200</v>
      </c>
      <c r="F267" s="228" t="s">
        <v>201</v>
      </c>
      <c r="G267" s="229" t="s">
        <v>202</v>
      </c>
      <c r="H267" s="230">
        <v>154.88999999999999</v>
      </c>
      <c r="I267" s="231"/>
      <c r="J267" s="232">
        <f>ROUND(I267*H267,2)</f>
        <v>0</v>
      </c>
      <c r="K267" s="228" t="s">
        <v>142</v>
      </c>
      <c r="L267" s="44"/>
      <c r="M267" s="233" t="s">
        <v>1</v>
      </c>
      <c r="N267" s="234" t="s">
        <v>41</v>
      </c>
      <c r="O267" s="91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143</v>
      </c>
      <c r="AT267" s="237" t="s">
        <v>138</v>
      </c>
      <c r="AU267" s="237" t="s">
        <v>85</v>
      </c>
      <c r="AY267" s="17" t="s">
        <v>136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83</v>
      </c>
      <c r="BK267" s="238">
        <f>ROUND(I267*H267,2)</f>
        <v>0</v>
      </c>
      <c r="BL267" s="17" t="s">
        <v>143</v>
      </c>
      <c r="BM267" s="237" t="s">
        <v>650</v>
      </c>
    </row>
    <row r="268" s="13" customFormat="1">
      <c r="A268" s="13"/>
      <c r="B268" s="239"/>
      <c r="C268" s="240"/>
      <c r="D268" s="241" t="s">
        <v>145</v>
      </c>
      <c r="E268" s="242" t="s">
        <v>1</v>
      </c>
      <c r="F268" s="243" t="s">
        <v>204</v>
      </c>
      <c r="G268" s="240"/>
      <c r="H268" s="242" t="s">
        <v>1</v>
      </c>
      <c r="I268" s="244"/>
      <c r="J268" s="240"/>
      <c r="K268" s="240"/>
      <c r="L268" s="245"/>
      <c r="M268" s="246"/>
      <c r="N268" s="247"/>
      <c r="O268" s="247"/>
      <c r="P268" s="247"/>
      <c r="Q268" s="247"/>
      <c r="R268" s="247"/>
      <c r="S268" s="247"/>
      <c r="T268" s="24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9" t="s">
        <v>145</v>
      </c>
      <c r="AU268" s="249" t="s">
        <v>85</v>
      </c>
      <c r="AV268" s="13" t="s">
        <v>83</v>
      </c>
      <c r="AW268" s="13" t="s">
        <v>32</v>
      </c>
      <c r="AX268" s="13" t="s">
        <v>76</v>
      </c>
      <c r="AY268" s="249" t="s">
        <v>136</v>
      </c>
    </row>
    <row r="269" s="14" customFormat="1">
      <c r="A269" s="14"/>
      <c r="B269" s="250"/>
      <c r="C269" s="251"/>
      <c r="D269" s="241" t="s">
        <v>145</v>
      </c>
      <c r="E269" s="252" t="s">
        <v>1</v>
      </c>
      <c r="F269" s="253" t="s">
        <v>651</v>
      </c>
      <c r="G269" s="251"/>
      <c r="H269" s="254">
        <v>154.88999999999999</v>
      </c>
      <c r="I269" s="255"/>
      <c r="J269" s="251"/>
      <c r="K269" s="251"/>
      <c r="L269" s="256"/>
      <c r="M269" s="257"/>
      <c r="N269" s="258"/>
      <c r="O269" s="258"/>
      <c r="P269" s="258"/>
      <c r="Q269" s="258"/>
      <c r="R269" s="258"/>
      <c r="S269" s="258"/>
      <c r="T269" s="25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0" t="s">
        <v>145</v>
      </c>
      <c r="AU269" s="260" t="s">
        <v>85</v>
      </c>
      <c r="AV269" s="14" t="s">
        <v>85</v>
      </c>
      <c r="AW269" s="14" t="s">
        <v>32</v>
      </c>
      <c r="AX269" s="14" t="s">
        <v>76</v>
      </c>
      <c r="AY269" s="260" t="s">
        <v>136</v>
      </c>
    </row>
    <row r="270" s="15" customFormat="1">
      <c r="A270" s="15"/>
      <c r="B270" s="261"/>
      <c r="C270" s="262"/>
      <c r="D270" s="241" t="s">
        <v>145</v>
      </c>
      <c r="E270" s="263" t="s">
        <v>1</v>
      </c>
      <c r="F270" s="264" t="s">
        <v>148</v>
      </c>
      <c r="G270" s="262"/>
      <c r="H270" s="265">
        <v>154.88999999999999</v>
      </c>
      <c r="I270" s="266"/>
      <c r="J270" s="262"/>
      <c r="K270" s="262"/>
      <c r="L270" s="267"/>
      <c r="M270" s="268"/>
      <c r="N270" s="269"/>
      <c r="O270" s="269"/>
      <c r="P270" s="269"/>
      <c r="Q270" s="269"/>
      <c r="R270" s="269"/>
      <c r="S270" s="269"/>
      <c r="T270" s="270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1" t="s">
        <v>145</v>
      </c>
      <c r="AU270" s="271" t="s">
        <v>85</v>
      </c>
      <c r="AV270" s="15" t="s">
        <v>143</v>
      </c>
      <c r="AW270" s="15" t="s">
        <v>32</v>
      </c>
      <c r="AX270" s="15" t="s">
        <v>83</v>
      </c>
      <c r="AY270" s="271" t="s">
        <v>136</v>
      </c>
    </row>
    <row r="271" s="2" customFormat="1" ht="16.5" customHeight="1">
      <c r="A271" s="38"/>
      <c r="B271" s="39"/>
      <c r="C271" s="226" t="s">
        <v>435</v>
      </c>
      <c r="D271" s="226" t="s">
        <v>138</v>
      </c>
      <c r="E271" s="227" t="s">
        <v>200</v>
      </c>
      <c r="F271" s="228" t="s">
        <v>201</v>
      </c>
      <c r="G271" s="229" t="s">
        <v>202</v>
      </c>
      <c r="H271" s="230">
        <v>628.875</v>
      </c>
      <c r="I271" s="231"/>
      <c r="J271" s="232">
        <f>ROUND(I271*H271,2)</f>
        <v>0</v>
      </c>
      <c r="K271" s="228" t="s">
        <v>142</v>
      </c>
      <c r="L271" s="44"/>
      <c r="M271" s="233" t="s">
        <v>1</v>
      </c>
      <c r="N271" s="234" t="s">
        <v>41</v>
      </c>
      <c r="O271" s="91"/>
      <c r="P271" s="235">
        <f>O271*H271</f>
        <v>0</v>
      </c>
      <c r="Q271" s="235">
        <v>0</v>
      </c>
      <c r="R271" s="235">
        <f>Q271*H271</f>
        <v>0</v>
      </c>
      <c r="S271" s="235">
        <v>0</v>
      </c>
      <c r="T271" s="23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7" t="s">
        <v>143</v>
      </c>
      <c r="AT271" s="237" t="s">
        <v>138</v>
      </c>
      <c r="AU271" s="237" t="s">
        <v>85</v>
      </c>
      <c r="AY271" s="17" t="s">
        <v>136</v>
      </c>
      <c r="BE271" s="238">
        <f>IF(N271="základní",J271,0)</f>
        <v>0</v>
      </c>
      <c r="BF271" s="238">
        <f>IF(N271="snížená",J271,0)</f>
        <v>0</v>
      </c>
      <c r="BG271" s="238">
        <f>IF(N271="zákl. přenesená",J271,0)</f>
        <v>0</v>
      </c>
      <c r="BH271" s="238">
        <f>IF(N271="sníž. přenesená",J271,0)</f>
        <v>0</v>
      </c>
      <c r="BI271" s="238">
        <f>IF(N271="nulová",J271,0)</f>
        <v>0</v>
      </c>
      <c r="BJ271" s="17" t="s">
        <v>83</v>
      </c>
      <c r="BK271" s="238">
        <f>ROUND(I271*H271,2)</f>
        <v>0</v>
      </c>
      <c r="BL271" s="17" t="s">
        <v>143</v>
      </c>
      <c r="BM271" s="237" t="s">
        <v>652</v>
      </c>
    </row>
    <row r="272" s="13" customFormat="1">
      <c r="A272" s="13"/>
      <c r="B272" s="239"/>
      <c r="C272" s="240"/>
      <c r="D272" s="241" t="s">
        <v>145</v>
      </c>
      <c r="E272" s="242" t="s">
        <v>1</v>
      </c>
      <c r="F272" s="243" t="s">
        <v>208</v>
      </c>
      <c r="G272" s="240"/>
      <c r="H272" s="242" t="s">
        <v>1</v>
      </c>
      <c r="I272" s="244"/>
      <c r="J272" s="240"/>
      <c r="K272" s="240"/>
      <c r="L272" s="245"/>
      <c r="M272" s="246"/>
      <c r="N272" s="247"/>
      <c r="O272" s="247"/>
      <c r="P272" s="247"/>
      <c r="Q272" s="247"/>
      <c r="R272" s="247"/>
      <c r="S272" s="247"/>
      <c r="T272" s="24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9" t="s">
        <v>145</v>
      </c>
      <c r="AU272" s="249" t="s">
        <v>85</v>
      </c>
      <c r="AV272" s="13" t="s">
        <v>83</v>
      </c>
      <c r="AW272" s="13" t="s">
        <v>32</v>
      </c>
      <c r="AX272" s="13" t="s">
        <v>76</v>
      </c>
      <c r="AY272" s="249" t="s">
        <v>136</v>
      </c>
    </row>
    <row r="273" s="14" customFormat="1">
      <c r="A273" s="14"/>
      <c r="B273" s="250"/>
      <c r="C273" s="251"/>
      <c r="D273" s="241" t="s">
        <v>145</v>
      </c>
      <c r="E273" s="252" t="s">
        <v>1</v>
      </c>
      <c r="F273" s="253" t="s">
        <v>653</v>
      </c>
      <c r="G273" s="251"/>
      <c r="H273" s="254">
        <v>628.875</v>
      </c>
      <c r="I273" s="255"/>
      <c r="J273" s="251"/>
      <c r="K273" s="251"/>
      <c r="L273" s="256"/>
      <c r="M273" s="257"/>
      <c r="N273" s="258"/>
      <c r="O273" s="258"/>
      <c r="P273" s="258"/>
      <c r="Q273" s="258"/>
      <c r="R273" s="258"/>
      <c r="S273" s="258"/>
      <c r="T273" s="25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0" t="s">
        <v>145</v>
      </c>
      <c r="AU273" s="260" t="s">
        <v>85</v>
      </c>
      <c r="AV273" s="14" t="s">
        <v>85</v>
      </c>
      <c r="AW273" s="14" t="s">
        <v>32</v>
      </c>
      <c r="AX273" s="14" t="s">
        <v>76</v>
      </c>
      <c r="AY273" s="260" t="s">
        <v>136</v>
      </c>
    </row>
    <row r="274" s="15" customFormat="1">
      <c r="A274" s="15"/>
      <c r="B274" s="261"/>
      <c r="C274" s="262"/>
      <c r="D274" s="241" t="s">
        <v>145</v>
      </c>
      <c r="E274" s="263" t="s">
        <v>1</v>
      </c>
      <c r="F274" s="264" t="s">
        <v>148</v>
      </c>
      <c r="G274" s="262"/>
      <c r="H274" s="265">
        <v>628.875</v>
      </c>
      <c r="I274" s="266"/>
      <c r="J274" s="262"/>
      <c r="K274" s="262"/>
      <c r="L274" s="267"/>
      <c r="M274" s="268"/>
      <c r="N274" s="269"/>
      <c r="O274" s="269"/>
      <c r="P274" s="269"/>
      <c r="Q274" s="269"/>
      <c r="R274" s="269"/>
      <c r="S274" s="269"/>
      <c r="T274" s="270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1" t="s">
        <v>145</v>
      </c>
      <c r="AU274" s="271" t="s">
        <v>85</v>
      </c>
      <c r="AV274" s="15" t="s">
        <v>143</v>
      </c>
      <c r="AW274" s="15" t="s">
        <v>32</v>
      </c>
      <c r="AX274" s="15" t="s">
        <v>83</v>
      </c>
      <c r="AY274" s="271" t="s">
        <v>136</v>
      </c>
    </row>
    <row r="275" s="2" customFormat="1" ht="16.5" customHeight="1">
      <c r="A275" s="38"/>
      <c r="B275" s="39"/>
      <c r="C275" s="226" t="s">
        <v>441</v>
      </c>
      <c r="D275" s="226" t="s">
        <v>138</v>
      </c>
      <c r="E275" s="227" t="s">
        <v>211</v>
      </c>
      <c r="F275" s="228" t="s">
        <v>212</v>
      </c>
      <c r="G275" s="229" t="s">
        <v>202</v>
      </c>
      <c r="H275" s="230">
        <v>2168.46</v>
      </c>
      <c r="I275" s="231"/>
      <c r="J275" s="232">
        <f>ROUND(I275*H275,2)</f>
        <v>0</v>
      </c>
      <c r="K275" s="228" t="s">
        <v>142</v>
      </c>
      <c r="L275" s="44"/>
      <c r="M275" s="233" t="s">
        <v>1</v>
      </c>
      <c r="N275" s="234" t="s">
        <v>41</v>
      </c>
      <c r="O275" s="91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143</v>
      </c>
      <c r="AT275" s="237" t="s">
        <v>138</v>
      </c>
      <c r="AU275" s="237" t="s">
        <v>85</v>
      </c>
      <c r="AY275" s="17" t="s">
        <v>136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83</v>
      </c>
      <c r="BK275" s="238">
        <f>ROUND(I275*H275,2)</f>
        <v>0</v>
      </c>
      <c r="BL275" s="17" t="s">
        <v>143</v>
      </c>
      <c r="BM275" s="237" t="s">
        <v>654</v>
      </c>
    </row>
    <row r="276" s="13" customFormat="1">
      <c r="A276" s="13"/>
      <c r="B276" s="239"/>
      <c r="C276" s="240"/>
      <c r="D276" s="241" t="s">
        <v>145</v>
      </c>
      <c r="E276" s="242" t="s">
        <v>1</v>
      </c>
      <c r="F276" s="243" t="s">
        <v>214</v>
      </c>
      <c r="G276" s="240"/>
      <c r="H276" s="242" t="s">
        <v>1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9" t="s">
        <v>145</v>
      </c>
      <c r="AU276" s="249" t="s">
        <v>85</v>
      </c>
      <c r="AV276" s="13" t="s">
        <v>83</v>
      </c>
      <c r="AW276" s="13" t="s">
        <v>32</v>
      </c>
      <c r="AX276" s="13" t="s">
        <v>76</v>
      </c>
      <c r="AY276" s="249" t="s">
        <v>136</v>
      </c>
    </row>
    <row r="277" s="14" customFormat="1">
      <c r="A277" s="14"/>
      <c r="B277" s="250"/>
      <c r="C277" s="251"/>
      <c r="D277" s="241" t="s">
        <v>145</v>
      </c>
      <c r="E277" s="252" t="s">
        <v>1</v>
      </c>
      <c r="F277" s="253" t="s">
        <v>655</v>
      </c>
      <c r="G277" s="251"/>
      <c r="H277" s="254">
        <v>2168.46</v>
      </c>
      <c r="I277" s="255"/>
      <c r="J277" s="251"/>
      <c r="K277" s="251"/>
      <c r="L277" s="256"/>
      <c r="M277" s="257"/>
      <c r="N277" s="258"/>
      <c r="O277" s="258"/>
      <c r="P277" s="258"/>
      <c r="Q277" s="258"/>
      <c r="R277" s="258"/>
      <c r="S277" s="258"/>
      <c r="T277" s="25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0" t="s">
        <v>145</v>
      </c>
      <c r="AU277" s="260" t="s">
        <v>85</v>
      </c>
      <c r="AV277" s="14" t="s">
        <v>85</v>
      </c>
      <c r="AW277" s="14" t="s">
        <v>32</v>
      </c>
      <c r="AX277" s="14" t="s">
        <v>76</v>
      </c>
      <c r="AY277" s="260" t="s">
        <v>136</v>
      </c>
    </row>
    <row r="278" s="15" customFormat="1">
      <c r="A278" s="15"/>
      <c r="B278" s="261"/>
      <c r="C278" s="262"/>
      <c r="D278" s="241" t="s">
        <v>145</v>
      </c>
      <c r="E278" s="263" t="s">
        <v>1</v>
      </c>
      <c r="F278" s="264" t="s">
        <v>148</v>
      </c>
      <c r="G278" s="262"/>
      <c r="H278" s="265">
        <v>2168.46</v>
      </c>
      <c r="I278" s="266"/>
      <c r="J278" s="262"/>
      <c r="K278" s="262"/>
      <c r="L278" s="267"/>
      <c r="M278" s="268"/>
      <c r="N278" s="269"/>
      <c r="O278" s="269"/>
      <c r="P278" s="269"/>
      <c r="Q278" s="269"/>
      <c r="R278" s="269"/>
      <c r="S278" s="269"/>
      <c r="T278" s="270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1" t="s">
        <v>145</v>
      </c>
      <c r="AU278" s="271" t="s">
        <v>85</v>
      </c>
      <c r="AV278" s="15" t="s">
        <v>143</v>
      </c>
      <c r="AW278" s="15" t="s">
        <v>32</v>
      </c>
      <c r="AX278" s="15" t="s">
        <v>83</v>
      </c>
      <c r="AY278" s="271" t="s">
        <v>136</v>
      </c>
    </row>
    <row r="279" s="2" customFormat="1" ht="16.5" customHeight="1">
      <c r="A279" s="38"/>
      <c r="B279" s="39"/>
      <c r="C279" s="226" t="s">
        <v>447</v>
      </c>
      <c r="D279" s="226" t="s">
        <v>138</v>
      </c>
      <c r="E279" s="227" t="s">
        <v>211</v>
      </c>
      <c r="F279" s="228" t="s">
        <v>212</v>
      </c>
      <c r="G279" s="229" t="s">
        <v>202</v>
      </c>
      <c r="H279" s="230">
        <v>8804.25</v>
      </c>
      <c r="I279" s="231"/>
      <c r="J279" s="232">
        <f>ROUND(I279*H279,2)</f>
        <v>0</v>
      </c>
      <c r="K279" s="228" t="s">
        <v>142</v>
      </c>
      <c r="L279" s="44"/>
      <c r="M279" s="233" t="s">
        <v>1</v>
      </c>
      <c r="N279" s="234" t="s">
        <v>41</v>
      </c>
      <c r="O279" s="91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143</v>
      </c>
      <c r="AT279" s="237" t="s">
        <v>138</v>
      </c>
      <c r="AU279" s="237" t="s">
        <v>85</v>
      </c>
      <c r="AY279" s="17" t="s">
        <v>136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83</v>
      </c>
      <c r="BK279" s="238">
        <f>ROUND(I279*H279,2)</f>
        <v>0</v>
      </c>
      <c r="BL279" s="17" t="s">
        <v>143</v>
      </c>
      <c r="BM279" s="237" t="s">
        <v>656</v>
      </c>
    </row>
    <row r="280" s="13" customFormat="1">
      <c r="A280" s="13"/>
      <c r="B280" s="239"/>
      <c r="C280" s="240"/>
      <c r="D280" s="241" t="s">
        <v>145</v>
      </c>
      <c r="E280" s="242" t="s">
        <v>1</v>
      </c>
      <c r="F280" s="243" t="s">
        <v>218</v>
      </c>
      <c r="G280" s="240"/>
      <c r="H280" s="242" t="s">
        <v>1</v>
      </c>
      <c r="I280" s="244"/>
      <c r="J280" s="240"/>
      <c r="K280" s="240"/>
      <c r="L280" s="245"/>
      <c r="M280" s="246"/>
      <c r="N280" s="247"/>
      <c r="O280" s="247"/>
      <c r="P280" s="247"/>
      <c r="Q280" s="247"/>
      <c r="R280" s="247"/>
      <c r="S280" s="247"/>
      <c r="T280" s="24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9" t="s">
        <v>145</v>
      </c>
      <c r="AU280" s="249" t="s">
        <v>85</v>
      </c>
      <c r="AV280" s="13" t="s">
        <v>83</v>
      </c>
      <c r="AW280" s="13" t="s">
        <v>32</v>
      </c>
      <c r="AX280" s="13" t="s">
        <v>76</v>
      </c>
      <c r="AY280" s="249" t="s">
        <v>136</v>
      </c>
    </row>
    <row r="281" s="14" customFormat="1">
      <c r="A281" s="14"/>
      <c r="B281" s="250"/>
      <c r="C281" s="251"/>
      <c r="D281" s="241" t="s">
        <v>145</v>
      </c>
      <c r="E281" s="252" t="s">
        <v>1</v>
      </c>
      <c r="F281" s="253" t="s">
        <v>657</v>
      </c>
      <c r="G281" s="251"/>
      <c r="H281" s="254">
        <v>8804.25</v>
      </c>
      <c r="I281" s="255"/>
      <c r="J281" s="251"/>
      <c r="K281" s="251"/>
      <c r="L281" s="256"/>
      <c r="M281" s="257"/>
      <c r="N281" s="258"/>
      <c r="O281" s="258"/>
      <c r="P281" s="258"/>
      <c r="Q281" s="258"/>
      <c r="R281" s="258"/>
      <c r="S281" s="258"/>
      <c r="T281" s="25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0" t="s">
        <v>145</v>
      </c>
      <c r="AU281" s="260" t="s">
        <v>85</v>
      </c>
      <c r="AV281" s="14" t="s">
        <v>85</v>
      </c>
      <c r="AW281" s="14" t="s">
        <v>32</v>
      </c>
      <c r="AX281" s="14" t="s">
        <v>76</v>
      </c>
      <c r="AY281" s="260" t="s">
        <v>136</v>
      </c>
    </row>
    <row r="282" s="15" customFormat="1">
      <c r="A282" s="15"/>
      <c r="B282" s="261"/>
      <c r="C282" s="262"/>
      <c r="D282" s="241" t="s">
        <v>145</v>
      </c>
      <c r="E282" s="263" t="s">
        <v>1</v>
      </c>
      <c r="F282" s="264" t="s">
        <v>148</v>
      </c>
      <c r="G282" s="262"/>
      <c r="H282" s="265">
        <v>8804.25</v>
      </c>
      <c r="I282" s="266"/>
      <c r="J282" s="262"/>
      <c r="K282" s="262"/>
      <c r="L282" s="267"/>
      <c r="M282" s="268"/>
      <c r="N282" s="269"/>
      <c r="O282" s="269"/>
      <c r="P282" s="269"/>
      <c r="Q282" s="269"/>
      <c r="R282" s="269"/>
      <c r="S282" s="269"/>
      <c r="T282" s="270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1" t="s">
        <v>145</v>
      </c>
      <c r="AU282" s="271" t="s">
        <v>85</v>
      </c>
      <c r="AV282" s="15" t="s">
        <v>143</v>
      </c>
      <c r="AW282" s="15" t="s">
        <v>32</v>
      </c>
      <c r="AX282" s="15" t="s">
        <v>83</v>
      </c>
      <c r="AY282" s="271" t="s">
        <v>136</v>
      </c>
    </row>
    <row r="283" s="2" customFormat="1" ht="16.5" customHeight="1">
      <c r="A283" s="38"/>
      <c r="B283" s="39"/>
      <c r="C283" s="226" t="s">
        <v>453</v>
      </c>
      <c r="D283" s="226" t="s">
        <v>138</v>
      </c>
      <c r="E283" s="227" t="s">
        <v>658</v>
      </c>
      <c r="F283" s="228" t="s">
        <v>659</v>
      </c>
      <c r="G283" s="229" t="s">
        <v>202</v>
      </c>
      <c r="H283" s="230">
        <v>113.583</v>
      </c>
      <c r="I283" s="231"/>
      <c r="J283" s="232">
        <f>ROUND(I283*H283,2)</f>
        <v>0</v>
      </c>
      <c r="K283" s="228" t="s">
        <v>142</v>
      </c>
      <c r="L283" s="44"/>
      <c r="M283" s="233" t="s">
        <v>1</v>
      </c>
      <c r="N283" s="234" t="s">
        <v>41</v>
      </c>
      <c r="O283" s="91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7" t="s">
        <v>143</v>
      </c>
      <c r="AT283" s="237" t="s">
        <v>138</v>
      </c>
      <c r="AU283" s="237" t="s">
        <v>85</v>
      </c>
      <c r="AY283" s="17" t="s">
        <v>136</v>
      </c>
      <c r="BE283" s="238">
        <f>IF(N283="základní",J283,0)</f>
        <v>0</v>
      </c>
      <c r="BF283" s="238">
        <f>IF(N283="snížená",J283,0)</f>
        <v>0</v>
      </c>
      <c r="BG283" s="238">
        <f>IF(N283="zákl. přenesená",J283,0)</f>
        <v>0</v>
      </c>
      <c r="BH283" s="238">
        <f>IF(N283="sníž. přenesená",J283,0)</f>
        <v>0</v>
      </c>
      <c r="BI283" s="238">
        <f>IF(N283="nulová",J283,0)</f>
        <v>0</v>
      </c>
      <c r="BJ283" s="17" t="s">
        <v>83</v>
      </c>
      <c r="BK283" s="238">
        <f>ROUND(I283*H283,2)</f>
        <v>0</v>
      </c>
      <c r="BL283" s="17" t="s">
        <v>143</v>
      </c>
      <c r="BM283" s="237" t="s">
        <v>660</v>
      </c>
    </row>
    <row r="284" s="13" customFormat="1">
      <c r="A284" s="13"/>
      <c r="B284" s="239"/>
      <c r="C284" s="240"/>
      <c r="D284" s="241" t="s">
        <v>145</v>
      </c>
      <c r="E284" s="242" t="s">
        <v>1</v>
      </c>
      <c r="F284" s="243" t="s">
        <v>661</v>
      </c>
      <c r="G284" s="240"/>
      <c r="H284" s="242" t="s">
        <v>1</v>
      </c>
      <c r="I284" s="244"/>
      <c r="J284" s="240"/>
      <c r="K284" s="240"/>
      <c r="L284" s="245"/>
      <c r="M284" s="246"/>
      <c r="N284" s="247"/>
      <c r="O284" s="247"/>
      <c r="P284" s="247"/>
      <c r="Q284" s="247"/>
      <c r="R284" s="247"/>
      <c r="S284" s="247"/>
      <c r="T284" s="24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9" t="s">
        <v>145</v>
      </c>
      <c r="AU284" s="249" t="s">
        <v>85</v>
      </c>
      <c r="AV284" s="13" t="s">
        <v>83</v>
      </c>
      <c r="AW284" s="13" t="s">
        <v>32</v>
      </c>
      <c r="AX284" s="13" t="s">
        <v>76</v>
      </c>
      <c r="AY284" s="249" t="s">
        <v>136</v>
      </c>
    </row>
    <row r="285" s="14" customFormat="1">
      <c r="A285" s="14"/>
      <c r="B285" s="250"/>
      <c r="C285" s="251"/>
      <c r="D285" s="241" t="s">
        <v>145</v>
      </c>
      <c r="E285" s="252" t="s">
        <v>1</v>
      </c>
      <c r="F285" s="253" t="s">
        <v>662</v>
      </c>
      <c r="G285" s="251"/>
      <c r="H285" s="254">
        <v>113.583</v>
      </c>
      <c r="I285" s="255"/>
      <c r="J285" s="251"/>
      <c r="K285" s="251"/>
      <c r="L285" s="256"/>
      <c r="M285" s="257"/>
      <c r="N285" s="258"/>
      <c r="O285" s="258"/>
      <c r="P285" s="258"/>
      <c r="Q285" s="258"/>
      <c r="R285" s="258"/>
      <c r="S285" s="258"/>
      <c r="T285" s="25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0" t="s">
        <v>145</v>
      </c>
      <c r="AU285" s="260" t="s">
        <v>85</v>
      </c>
      <c r="AV285" s="14" t="s">
        <v>85</v>
      </c>
      <c r="AW285" s="14" t="s">
        <v>32</v>
      </c>
      <c r="AX285" s="14" t="s">
        <v>76</v>
      </c>
      <c r="AY285" s="260" t="s">
        <v>136</v>
      </c>
    </row>
    <row r="286" s="15" customFormat="1">
      <c r="A286" s="15"/>
      <c r="B286" s="261"/>
      <c r="C286" s="262"/>
      <c r="D286" s="241" t="s">
        <v>145</v>
      </c>
      <c r="E286" s="263" t="s">
        <v>1</v>
      </c>
      <c r="F286" s="264" t="s">
        <v>148</v>
      </c>
      <c r="G286" s="262"/>
      <c r="H286" s="265">
        <v>113.583</v>
      </c>
      <c r="I286" s="266"/>
      <c r="J286" s="262"/>
      <c r="K286" s="262"/>
      <c r="L286" s="267"/>
      <c r="M286" s="268"/>
      <c r="N286" s="269"/>
      <c r="O286" s="269"/>
      <c r="P286" s="269"/>
      <c r="Q286" s="269"/>
      <c r="R286" s="269"/>
      <c r="S286" s="269"/>
      <c r="T286" s="270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1" t="s">
        <v>145</v>
      </c>
      <c r="AU286" s="271" t="s">
        <v>85</v>
      </c>
      <c r="AV286" s="15" t="s">
        <v>143</v>
      </c>
      <c r="AW286" s="15" t="s">
        <v>32</v>
      </c>
      <c r="AX286" s="15" t="s">
        <v>83</v>
      </c>
      <c r="AY286" s="271" t="s">
        <v>136</v>
      </c>
    </row>
    <row r="287" s="2" customFormat="1" ht="16.5" customHeight="1">
      <c r="A287" s="38"/>
      <c r="B287" s="39"/>
      <c r="C287" s="226" t="s">
        <v>459</v>
      </c>
      <c r="D287" s="226" t="s">
        <v>138</v>
      </c>
      <c r="E287" s="227" t="s">
        <v>663</v>
      </c>
      <c r="F287" s="228" t="s">
        <v>664</v>
      </c>
      <c r="G287" s="229" t="s">
        <v>202</v>
      </c>
      <c r="H287" s="230">
        <v>19.5</v>
      </c>
      <c r="I287" s="231"/>
      <c r="J287" s="232">
        <f>ROUND(I287*H287,2)</f>
        <v>0</v>
      </c>
      <c r="K287" s="228" t="s">
        <v>142</v>
      </c>
      <c r="L287" s="44"/>
      <c r="M287" s="233" t="s">
        <v>1</v>
      </c>
      <c r="N287" s="234" t="s">
        <v>41</v>
      </c>
      <c r="O287" s="91"/>
      <c r="P287" s="235">
        <f>O287*H287</f>
        <v>0</v>
      </c>
      <c r="Q287" s="235">
        <v>0</v>
      </c>
      <c r="R287" s="235">
        <f>Q287*H287</f>
        <v>0</v>
      </c>
      <c r="S287" s="235">
        <v>0</v>
      </c>
      <c r="T287" s="23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7" t="s">
        <v>143</v>
      </c>
      <c r="AT287" s="237" t="s">
        <v>138</v>
      </c>
      <c r="AU287" s="237" t="s">
        <v>85</v>
      </c>
      <c r="AY287" s="17" t="s">
        <v>136</v>
      </c>
      <c r="BE287" s="238">
        <f>IF(N287="základní",J287,0)</f>
        <v>0</v>
      </c>
      <c r="BF287" s="238">
        <f>IF(N287="snížená",J287,0)</f>
        <v>0</v>
      </c>
      <c r="BG287" s="238">
        <f>IF(N287="zákl. přenesená",J287,0)</f>
        <v>0</v>
      </c>
      <c r="BH287" s="238">
        <f>IF(N287="sníž. přenesená",J287,0)</f>
        <v>0</v>
      </c>
      <c r="BI287" s="238">
        <f>IF(N287="nulová",J287,0)</f>
        <v>0</v>
      </c>
      <c r="BJ287" s="17" t="s">
        <v>83</v>
      </c>
      <c r="BK287" s="238">
        <f>ROUND(I287*H287,2)</f>
        <v>0</v>
      </c>
      <c r="BL287" s="17" t="s">
        <v>143</v>
      </c>
      <c r="BM287" s="237" t="s">
        <v>665</v>
      </c>
    </row>
    <row r="288" s="13" customFormat="1">
      <c r="A288" s="13"/>
      <c r="B288" s="239"/>
      <c r="C288" s="240"/>
      <c r="D288" s="241" t="s">
        <v>145</v>
      </c>
      <c r="E288" s="242" t="s">
        <v>1</v>
      </c>
      <c r="F288" s="243" t="s">
        <v>666</v>
      </c>
      <c r="G288" s="240"/>
      <c r="H288" s="242" t="s">
        <v>1</v>
      </c>
      <c r="I288" s="244"/>
      <c r="J288" s="240"/>
      <c r="K288" s="240"/>
      <c r="L288" s="245"/>
      <c r="M288" s="246"/>
      <c r="N288" s="247"/>
      <c r="O288" s="247"/>
      <c r="P288" s="247"/>
      <c r="Q288" s="247"/>
      <c r="R288" s="247"/>
      <c r="S288" s="247"/>
      <c r="T288" s="24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9" t="s">
        <v>145</v>
      </c>
      <c r="AU288" s="249" t="s">
        <v>85</v>
      </c>
      <c r="AV288" s="13" t="s">
        <v>83</v>
      </c>
      <c r="AW288" s="13" t="s">
        <v>32</v>
      </c>
      <c r="AX288" s="13" t="s">
        <v>76</v>
      </c>
      <c r="AY288" s="249" t="s">
        <v>136</v>
      </c>
    </row>
    <row r="289" s="14" customFormat="1">
      <c r="A289" s="14"/>
      <c r="B289" s="250"/>
      <c r="C289" s="251"/>
      <c r="D289" s="241" t="s">
        <v>145</v>
      </c>
      <c r="E289" s="252" t="s">
        <v>1</v>
      </c>
      <c r="F289" s="253" t="s">
        <v>667</v>
      </c>
      <c r="G289" s="251"/>
      <c r="H289" s="254">
        <v>19.5</v>
      </c>
      <c r="I289" s="255"/>
      <c r="J289" s="251"/>
      <c r="K289" s="251"/>
      <c r="L289" s="256"/>
      <c r="M289" s="257"/>
      <c r="N289" s="258"/>
      <c r="O289" s="258"/>
      <c r="P289" s="258"/>
      <c r="Q289" s="258"/>
      <c r="R289" s="258"/>
      <c r="S289" s="258"/>
      <c r="T289" s="25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0" t="s">
        <v>145</v>
      </c>
      <c r="AU289" s="260" t="s">
        <v>85</v>
      </c>
      <c r="AV289" s="14" t="s">
        <v>85</v>
      </c>
      <c r="AW289" s="14" t="s">
        <v>32</v>
      </c>
      <c r="AX289" s="14" t="s">
        <v>76</v>
      </c>
      <c r="AY289" s="260" t="s">
        <v>136</v>
      </c>
    </row>
    <row r="290" s="15" customFormat="1">
      <c r="A290" s="15"/>
      <c r="B290" s="261"/>
      <c r="C290" s="262"/>
      <c r="D290" s="241" t="s">
        <v>145</v>
      </c>
      <c r="E290" s="263" t="s">
        <v>1</v>
      </c>
      <c r="F290" s="264" t="s">
        <v>148</v>
      </c>
      <c r="G290" s="262"/>
      <c r="H290" s="265">
        <v>19.5</v>
      </c>
      <c r="I290" s="266"/>
      <c r="J290" s="262"/>
      <c r="K290" s="262"/>
      <c r="L290" s="267"/>
      <c r="M290" s="268"/>
      <c r="N290" s="269"/>
      <c r="O290" s="269"/>
      <c r="P290" s="269"/>
      <c r="Q290" s="269"/>
      <c r="R290" s="269"/>
      <c r="S290" s="269"/>
      <c r="T290" s="270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1" t="s">
        <v>145</v>
      </c>
      <c r="AU290" s="271" t="s">
        <v>85</v>
      </c>
      <c r="AV290" s="15" t="s">
        <v>143</v>
      </c>
      <c r="AW290" s="15" t="s">
        <v>32</v>
      </c>
      <c r="AX290" s="15" t="s">
        <v>83</v>
      </c>
      <c r="AY290" s="271" t="s">
        <v>136</v>
      </c>
    </row>
    <row r="291" s="2" customFormat="1" ht="16.5" customHeight="1">
      <c r="A291" s="38"/>
      <c r="B291" s="39"/>
      <c r="C291" s="226" t="s">
        <v>465</v>
      </c>
      <c r="D291" s="226" t="s">
        <v>138</v>
      </c>
      <c r="E291" s="227" t="s">
        <v>663</v>
      </c>
      <c r="F291" s="228" t="s">
        <v>664</v>
      </c>
      <c r="G291" s="229" t="s">
        <v>202</v>
      </c>
      <c r="H291" s="230">
        <v>1535.5550000000001</v>
      </c>
      <c r="I291" s="231"/>
      <c r="J291" s="232">
        <f>ROUND(I291*H291,2)</f>
        <v>0</v>
      </c>
      <c r="K291" s="228" t="s">
        <v>142</v>
      </c>
      <c r="L291" s="44"/>
      <c r="M291" s="233" t="s">
        <v>1</v>
      </c>
      <c r="N291" s="234" t="s">
        <v>41</v>
      </c>
      <c r="O291" s="91"/>
      <c r="P291" s="235">
        <f>O291*H291</f>
        <v>0</v>
      </c>
      <c r="Q291" s="235">
        <v>0</v>
      </c>
      <c r="R291" s="235">
        <f>Q291*H291</f>
        <v>0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143</v>
      </c>
      <c r="AT291" s="237" t="s">
        <v>138</v>
      </c>
      <c r="AU291" s="237" t="s">
        <v>85</v>
      </c>
      <c r="AY291" s="17" t="s">
        <v>136</v>
      </c>
      <c r="BE291" s="238">
        <f>IF(N291="základní",J291,0)</f>
        <v>0</v>
      </c>
      <c r="BF291" s="238">
        <f>IF(N291="snížená",J291,0)</f>
        <v>0</v>
      </c>
      <c r="BG291" s="238">
        <f>IF(N291="zákl. přenesená",J291,0)</f>
        <v>0</v>
      </c>
      <c r="BH291" s="238">
        <f>IF(N291="sníž. přenesená",J291,0)</f>
        <v>0</v>
      </c>
      <c r="BI291" s="238">
        <f>IF(N291="nulová",J291,0)</f>
        <v>0</v>
      </c>
      <c r="BJ291" s="17" t="s">
        <v>83</v>
      </c>
      <c r="BK291" s="238">
        <f>ROUND(I291*H291,2)</f>
        <v>0</v>
      </c>
      <c r="BL291" s="17" t="s">
        <v>143</v>
      </c>
      <c r="BM291" s="237" t="s">
        <v>668</v>
      </c>
    </row>
    <row r="292" s="13" customFormat="1">
      <c r="A292" s="13"/>
      <c r="B292" s="239"/>
      <c r="C292" s="240"/>
      <c r="D292" s="241" t="s">
        <v>145</v>
      </c>
      <c r="E292" s="242" t="s">
        <v>1</v>
      </c>
      <c r="F292" s="243" t="s">
        <v>669</v>
      </c>
      <c r="G292" s="240"/>
      <c r="H292" s="242" t="s">
        <v>1</v>
      </c>
      <c r="I292" s="244"/>
      <c r="J292" s="240"/>
      <c r="K292" s="240"/>
      <c r="L292" s="245"/>
      <c r="M292" s="246"/>
      <c r="N292" s="247"/>
      <c r="O292" s="247"/>
      <c r="P292" s="247"/>
      <c r="Q292" s="247"/>
      <c r="R292" s="247"/>
      <c r="S292" s="247"/>
      <c r="T292" s="24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9" t="s">
        <v>145</v>
      </c>
      <c r="AU292" s="249" t="s">
        <v>85</v>
      </c>
      <c r="AV292" s="13" t="s">
        <v>83</v>
      </c>
      <c r="AW292" s="13" t="s">
        <v>32</v>
      </c>
      <c r="AX292" s="13" t="s">
        <v>76</v>
      </c>
      <c r="AY292" s="249" t="s">
        <v>136</v>
      </c>
    </row>
    <row r="293" s="14" customFormat="1">
      <c r="A293" s="14"/>
      <c r="B293" s="250"/>
      <c r="C293" s="251"/>
      <c r="D293" s="241" t="s">
        <v>145</v>
      </c>
      <c r="E293" s="252" t="s">
        <v>1</v>
      </c>
      <c r="F293" s="253" t="s">
        <v>670</v>
      </c>
      <c r="G293" s="251"/>
      <c r="H293" s="254">
        <v>1535.5550000000001</v>
      </c>
      <c r="I293" s="255"/>
      <c r="J293" s="251"/>
      <c r="K293" s="251"/>
      <c r="L293" s="256"/>
      <c r="M293" s="257"/>
      <c r="N293" s="258"/>
      <c r="O293" s="258"/>
      <c r="P293" s="258"/>
      <c r="Q293" s="258"/>
      <c r="R293" s="258"/>
      <c r="S293" s="258"/>
      <c r="T293" s="25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0" t="s">
        <v>145</v>
      </c>
      <c r="AU293" s="260" t="s">
        <v>85</v>
      </c>
      <c r="AV293" s="14" t="s">
        <v>85</v>
      </c>
      <c r="AW293" s="14" t="s">
        <v>32</v>
      </c>
      <c r="AX293" s="14" t="s">
        <v>76</v>
      </c>
      <c r="AY293" s="260" t="s">
        <v>136</v>
      </c>
    </row>
    <row r="294" s="15" customFormat="1">
      <c r="A294" s="15"/>
      <c r="B294" s="261"/>
      <c r="C294" s="262"/>
      <c r="D294" s="241" t="s">
        <v>145</v>
      </c>
      <c r="E294" s="263" t="s">
        <v>1</v>
      </c>
      <c r="F294" s="264" t="s">
        <v>148</v>
      </c>
      <c r="G294" s="262"/>
      <c r="H294" s="265">
        <v>1535.5550000000001</v>
      </c>
      <c r="I294" s="266"/>
      <c r="J294" s="262"/>
      <c r="K294" s="262"/>
      <c r="L294" s="267"/>
      <c r="M294" s="268"/>
      <c r="N294" s="269"/>
      <c r="O294" s="269"/>
      <c r="P294" s="269"/>
      <c r="Q294" s="269"/>
      <c r="R294" s="269"/>
      <c r="S294" s="269"/>
      <c r="T294" s="270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71" t="s">
        <v>145</v>
      </c>
      <c r="AU294" s="271" t="s">
        <v>85</v>
      </c>
      <c r="AV294" s="15" t="s">
        <v>143</v>
      </c>
      <c r="AW294" s="15" t="s">
        <v>32</v>
      </c>
      <c r="AX294" s="15" t="s">
        <v>83</v>
      </c>
      <c r="AY294" s="271" t="s">
        <v>136</v>
      </c>
    </row>
    <row r="295" s="2" customFormat="1" ht="16.5" customHeight="1">
      <c r="A295" s="38"/>
      <c r="B295" s="39"/>
      <c r="C295" s="226" t="s">
        <v>471</v>
      </c>
      <c r="D295" s="226" t="s">
        <v>138</v>
      </c>
      <c r="E295" s="227" t="s">
        <v>221</v>
      </c>
      <c r="F295" s="228" t="s">
        <v>222</v>
      </c>
      <c r="G295" s="229" t="s">
        <v>202</v>
      </c>
      <c r="H295" s="230">
        <v>154.88999999999999</v>
      </c>
      <c r="I295" s="231"/>
      <c r="J295" s="232">
        <f>ROUND(I295*H295,2)</f>
        <v>0</v>
      </c>
      <c r="K295" s="228" t="s">
        <v>142</v>
      </c>
      <c r="L295" s="44"/>
      <c r="M295" s="233" t="s">
        <v>1</v>
      </c>
      <c r="N295" s="234" t="s">
        <v>41</v>
      </c>
      <c r="O295" s="91"/>
      <c r="P295" s="235">
        <f>O295*H295</f>
        <v>0</v>
      </c>
      <c r="Q295" s="235">
        <v>0</v>
      </c>
      <c r="R295" s="235">
        <f>Q295*H295</f>
        <v>0</v>
      </c>
      <c r="S295" s="235">
        <v>0</v>
      </c>
      <c r="T295" s="23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7" t="s">
        <v>143</v>
      </c>
      <c r="AT295" s="237" t="s">
        <v>138</v>
      </c>
      <c r="AU295" s="237" t="s">
        <v>85</v>
      </c>
      <c r="AY295" s="17" t="s">
        <v>136</v>
      </c>
      <c r="BE295" s="238">
        <f>IF(N295="základní",J295,0)</f>
        <v>0</v>
      </c>
      <c r="BF295" s="238">
        <f>IF(N295="snížená",J295,0)</f>
        <v>0</v>
      </c>
      <c r="BG295" s="238">
        <f>IF(N295="zákl. přenesená",J295,0)</f>
        <v>0</v>
      </c>
      <c r="BH295" s="238">
        <f>IF(N295="sníž. přenesená",J295,0)</f>
        <v>0</v>
      </c>
      <c r="BI295" s="238">
        <f>IF(N295="nulová",J295,0)</f>
        <v>0</v>
      </c>
      <c r="BJ295" s="17" t="s">
        <v>83</v>
      </c>
      <c r="BK295" s="238">
        <f>ROUND(I295*H295,2)</f>
        <v>0</v>
      </c>
      <c r="BL295" s="17" t="s">
        <v>143</v>
      </c>
      <c r="BM295" s="237" t="s">
        <v>671</v>
      </c>
    </row>
    <row r="296" s="13" customFormat="1">
      <c r="A296" s="13"/>
      <c r="B296" s="239"/>
      <c r="C296" s="240"/>
      <c r="D296" s="241" t="s">
        <v>145</v>
      </c>
      <c r="E296" s="242" t="s">
        <v>1</v>
      </c>
      <c r="F296" s="243" t="s">
        <v>204</v>
      </c>
      <c r="G296" s="240"/>
      <c r="H296" s="242" t="s">
        <v>1</v>
      </c>
      <c r="I296" s="244"/>
      <c r="J296" s="240"/>
      <c r="K296" s="240"/>
      <c r="L296" s="245"/>
      <c r="M296" s="246"/>
      <c r="N296" s="247"/>
      <c r="O296" s="247"/>
      <c r="P296" s="247"/>
      <c r="Q296" s="247"/>
      <c r="R296" s="247"/>
      <c r="S296" s="247"/>
      <c r="T296" s="24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9" t="s">
        <v>145</v>
      </c>
      <c r="AU296" s="249" t="s">
        <v>85</v>
      </c>
      <c r="AV296" s="13" t="s">
        <v>83</v>
      </c>
      <c r="AW296" s="13" t="s">
        <v>32</v>
      </c>
      <c r="AX296" s="13" t="s">
        <v>76</v>
      </c>
      <c r="AY296" s="249" t="s">
        <v>136</v>
      </c>
    </row>
    <row r="297" s="14" customFormat="1">
      <c r="A297" s="14"/>
      <c r="B297" s="250"/>
      <c r="C297" s="251"/>
      <c r="D297" s="241" t="s">
        <v>145</v>
      </c>
      <c r="E297" s="252" t="s">
        <v>1</v>
      </c>
      <c r="F297" s="253" t="s">
        <v>651</v>
      </c>
      <c r="G297" s="251"/>
      <c r="H297" s="254">
        <v>154.88999999999999</v>
      </c>
      <c r="I297" s="255"/>
      <c r="J297" s="251"/>
      <c r="K297" s="251"/>
      <c r="L297" s="256"/>
      <c r="M297" s="257"/>
      <c r="N297" s="258"/>
      <c r="O297" s="258"/>
      <c r="P297" s="258"/>
      <c r="Q297" s="258"/>
      <c r="R297" s="258"/>
      <c r="S297" s="258"/>
      <c r="T297" s="259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0" t="s">
        <v>145</v>
      </c>
      <c r="AU297" s="260" t="s">
        <v>85</v>
      </c>
      <c r="AV297" s="14" t="s">
        <v>85</v>
      </c>
      <c r="AW297" s="14" t="s">
        <v>32</v>
      </c>
      <c r="AX297" s="14" t="s">
        <v>76</v>
      </c>
      <c r="AY297" s="260" t="s">
        <v>136</v>
      </c>
    </row>
    <row r="298" s="15" customFormat="1">
      <c r="A298" s="15"/>
      <c r="B298" s="261"/>
      <c r="C298" s="262"/>
      <c r="D298" s="241" t="s">
        <v>145</v>
      </c>
      <c r="E298" s="263" t="s">
        <v>1</v>
      </c>
      <c r="F298" s="264" t="s">
        <v>148</v>
      </c>
      <c r="G298" s="262"/>
      <c r="H298" s="265">
        <v>154.88999999999999</v>
      </c>
      <c r="I298" s="266"/>
      <c r="J298" s="262"/>
      <c r="K298" s="262"/>
      <c r="L298" s="267"/>
      <c r="M298" s="268"/>
      <c r="N298" s="269"/>
      <c r="O298" s="269"/>
      <c r="P298" s="269"/>
      <c r="Q298" s="269"/>
      <c r="R298" s="269"/>
      <c r="S298" s="269"/>
      <c r="T298" s="270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1" t="s">
        <v>145</v>
      </c>
      <c r="AU298" s="271" t="s">
        <v>85</v>
      </c>
      <c r="AV298" s="15" t="s">
        <v>143</v>
      </c>
      <c r="AW298" s="15" t="s">
        <v>32</v>
      </c>
      <c r="AX298" s="15" t="s">
        <v>83</v>
      </c>
      <c r="AY298" s="271" t="s">
        <v>136</v>
      </c>
    </row>
    <row r="299" s="2" customFormat="1" ht="16.5" customHeight="1">
      <c r="A299" s="38"/>
      <c r="B299" s="39"/>
      <c r="C299" s="226" t="s">
        <v>477</v>
      </c>
      <c r="D299" s="226" t="s">
        <v>138</v>
      </c>
      <c r="E299" s="227" t="s">
        <v>221</v>
      </c>
      <c r="F299" s="228" t="s">
        <v>222</v>
      </c>
      <c r="G299" s="229" t="s">
        <v>202</v>
      </c>
      <c r="H299" s="230">
        <v>628.875</v>
      </c>
      <c r="I299" s="231"/>
      <c r="J299" s="232">
        <f>ROUND(I299*H299,2)</f>
        <v>0</v>
      </c>
      <c r="K299" s="228" t="s">
        <v>142</v>
      </c>
      <c r="L299" s="44"/>
      <c r="M299" s="233" t="s">
        <v>1</v>
      </c>
      <c r="N299" s="234" t="s">
        <v>41</v>
      </c>
      <c r="O299" s="91"/>
      <c r="P299" s="235">
        <f>O299*H299</f>
        <v>0</v>
      </c>
      <c r="Q299" s="235">
        <v>0</v>
      </c>
      <c r="R299" s="235">
        <f>Q299*H299</f>
        <v>0</v>
      </c>
      <c r="S299" s="235">
        <v>0</v>
      </c>
      <c r="T299" s="23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7" t="s">
        <v>143</v>
      </c>
      <c r="AT299" s="237" t="s">
        <v>138</v>
      </c>
      <c r="AU299" s="237" t="s">
        <v>85</v>
      </c>
      <c r="AY299" s="17" t="s">
        <v>136</v>
      </c>
      <c r="BE299" s="238">
        <f>IF(N299="základní",J299,0)</f>
        <v>0</v>
      </c>
      <c r="BF299" s="238">
        <f>IF(N299="snížená",J299,0)</f>
        <v>0</v>
      </c>
      <c r="BG299" s="238">
        <f>IF(N299="zákl. přenesená",J299,0)</f>
        <v>0</v>
      </c>
      <c r="BH299" s="238">
        <f>IF(N299="sníž. přenesená",J299,0)</f>
        <v>0</v>
      </c>
      <c r="BI299" s="238">
        <f>IF(N299="nulová",J299,0)</f>
        <v>0</v>
      </c>
      <c r="BJ299" s="17" t="s">
        <v>83</v>
      </c>
      <c r="BK299" s="238">
        <f>ROUND(I299*H299,2)</f>
        <v>0</v>
      </c>
      <c r="BL299" s="17" t="s">
        <v>143</v>
      </c>
      <c r="BM299" s="237" t="s">
        <v>672</v>
      </c>
    </row>
    <row r="300" s="13" customFormat="1">
      <c r="A300" s="13"/>
      <c r="B300" s="239"/>
      <c r="C300" s="240"/>
      <c r="D300" s="241" t="s">
        <v>145</v>
      </c>
      <c r="E300" s="242" t="s">
        <v>1</v>
      </c>
      <c r="F300" s="243" t="s">
        <v>208</v>
      </c>
      <c r="G300" s="240"/>
      <c r="H300" s="242" t="s">
        <v>1</v>
      </c>
      <c r="I300" s="244"/>
      <c r="J300" s="240"/>
      <c r="K300" s="240"/>
      <c r="L300" s="245"/>
      <c r="M300" s="246"/>
      <c r="N300" s="247"/>
      <c r="O300" s="247"/>
      <c r="P300" s="247"/>
      <c r="Q300" s="247"/>
      <c r="R300" s="247"/>
      <c r="S300" s="247"/>
      <c r="T300" s="24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9" t="s">
        <v>145</v>
      </c>
      <c r="AU300" s="249" t="s">
        <v>85</v>
      </c>
      <c r="AV300" s="13" t="s">
        <v>83</v>
      </c>
      <c r="AW300" s="13" t="s">
        <v>32</v>
      </c>
      <c r="AX300" s="13" t="s">
        <v>76</v>
      </c>
      <c r="AY300" s="249" t="s">
        <v>136</v>
      </c>
    </row>
    <row r="301" s="14" customFormat="1">
      <c r="A301" s="14"/>
      <c r="B301" s="250"/>
      <c r="C301" s="251"/>
      <c r="D301" s="241" t="s">
        <v>145</v>
      </c>
      <c r="E301" s="252" t="s">
        <v>1</v>
      </c>
      <c r="F301" s="253" t="s">
        <v>653</v>
      </c>
      <c r="G301" s="251"/>
      <c r="H301" s="254">
        <v>628.875</v>
      </c>
      <c r="I301" s="255"/>
      <c r="J301" s="251"/>
      <c r="K301" s="251"/>
      <c r="L301" s="256"/>
      <c r="M301" s="257"/>
      <c r="N301" s="258"/>
      <c r="O301" s="258"/>
      <c r="P301" s="258"/>
      <c r="Q301" s="258"/>
      <c r="R301" s="258"/>
      <c r="S301" s="258"/>
      <c r="T301" s="259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0" t="s">
        <v>145</v>
      </c>
      <c r="AU301" s="260" t="s">
        <v>85</v>
      </c>
      <c r="AV301" s="14" t="s">
        <v>85</v>
      </c>
      <c r="AW301" s="14" t="s">
        <v>32</v>
      </c>
      <c r="AX301" s="14" t="s">
        <v>76</v>
      </c>
      <c r="AY301" s="260" t="s">
        <v>136</v>
      </c>
    </row>
    <row r="302" s="15" customFormat="1">
      <c r="A302" s="15"/>
      <c r="B302" s="261"/>
      <c r="C302" s="262"/>
      <c r="D302" s="241" t="s">
        <v>145</v>
      </c>
      <c r="E302" s="263" t="s">
        <v>1</v>
      </c>
      <c r="F302" s="264" t="s">
        <v>148</v>
      </c>
      <c r="G302" s="262"/>
      <c r="H302" s="265">
        <v>628.875</v>
      </c>
      <c r="I302" s="266"/>
      <c r="J302" s="262"/>
      <c r="K302" s="262"/>
      <c r="L302" s="267"/>
      <c r="M302" s="268"/>
      <c r="N302" s="269"/>
      <c r="O302" s="269"/>
      <c r="P302" s="269"/>
      <c r="Q302" s="269"/>
      <c r="R302" s="269"/>
      <c r="S302" s="269"/>
      <c r="T302" s="270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1" t="s">
        <v>145</v>
      </c>
      <c r="AU302" s="271" t="s">
        <v>85</v>
      </c>
      <c r="AV302" s="15" t="s">
        <v>143</v>
      </c>
      <c r="AW302" s="15" t="s">
        <v>32</v>
      </c>
      <c r="AX302" s="15" t="s">
        <v>83</v>
      </c>
      <c r="AY302" s="271" t="s">
        <v>136</v>
      </c>
    </row>
    <row r="303" s="2" customFormat="1" ht="16.5" customHeight="1">
      <c r="A303" s="38"/>
      <c r="B303" s="39"/>
      <c r="C303" s="226" t="s">
        <v>481</v>
      </c>
      <c r="D303" s="226" t="s">
        <v>138</v>
      </c>
      <c r="E303" s="227" t="s">
        <v>673</v>
      </c>
      <c r="F303" s="228" t="s">
        <v>674</v>
      </c>
      <c r="G303" s="229" t="s">
        <v>202</v>
      </c>
      <c r="H303" s="230">
        <v>113.583</v>
      </c>
      <c r="I303" s="231"/>
      <c r="J303" s="232">
        <f>ROUND(I303*H303,2)</f>
        <v>0</v>
      </c>
      <c r="K303" s="228" t="s">
        <v>142</v>
      </c>
      <c r="L303" s="44"/>
      <c r="M303" s="233" t="s">
        <v>1</v>
      </c>
      <c r="N303" s="234" t="s">
        <v>41</v>
      </c>
      <c r="O303" s="91"/>
      <c r="P303" s="235">
        <f>O303*H303</f>
        <v>0</v>
      </c>
      <c r="Q303" s="235">
        <v>0</v>
      </c>
      <c r="R303" s="235">
        <f>Q303*H303</f>
        <v>0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143</v>
      </c>
      <c r="AT303" s="237" t="s">
        <v>138</v>
      </c>
      <c r="AU303" s="237" t="s">
        <v>85</v>
      </c>
      <c r="AY303" s="17" t="s">
        <v>136</v>
      </c>
      <c r="BE303" s="238">
        <f>IF(N303="základní",J303,0)</f>
        <v>0</v>
      </c>
      <c r="BF303" s="238">
        <f>IF(N303="snížená",J303,0)</f>
        <v>0</v>
      </c>
      <c r="BG303" s="238">
        <f>IF(N303="zákl. přenesená",J303,0)</f>
        <v>0</v>
      </c>
      <c r="BH303" s="238">
        <f>IF(N303="sníž. přenesená",J303,0)</f>
        <v>0</v>
      </c>
      <c r="BI303" s="238">
        <f>IF(N303="nulová",J303,0)</f>
        <v>0</v>
      </c>
      <c r="BJ303" s="17" t="s">
        <v>83</v>
      </c>
      <c r="BK303" s="238">
        <f>ROUND(I303*H303,2)</f>
        <v>0</v>
      </c>
      <c r="BL303" s="17" t="s">
        <v>143</v>
      </c>
      <c r="BM303" s="237" t="s">
        <v>675</v>
      </c>
    </row>
    <row r="304" s="13" customFormat="1">
      <c r="A304" s="13"/>
      <c r="B304" s="239"/>
      <c r="C304" s="240"/>
      <c r="D304" s="241" t="s">
        <v>145</v>
      </c>
      <c r="E304" s="242" t="s">
        <v>1</v>
      </c>
      <c r="F304" s="243" t="s">
        <v>661</v>
      </c>
      <c r="G304" s="240"/>
      <c r="H304" s="242" t="s">
        <v>1</v>
      </c>
      <c r="I304" s="244"/>
      <c r="J304" s="240"/>
      <c r="K304" s="240"/>
      <c r="L304" s="245"/>
      <c r="M304" s="246"/>
      <c r="N304" s="247"/>
      <c r="O304" s="247"/>
      <c r="P304" s="247"/>
      <c r="Q304" s="247"/>
      <c r="R304" s="247"/>
      <c r="S304" s="247"/>
      <c r="T304" s="24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9" t="s">
        <v>145</v>
      </c>
      <c r="AU304" s="249" t="s">
        <v>85</v>
      </c>
      <c r="AV304" s="13" t="s">
        <v>83</v>
      </c>
      <c r="AW304" s="13" t="s">
        <v>32</v>
      </c>
      <c r="AX304" s="13" t="s">
        <v>76</v>
      </c>
      <c r="AY304" s="249" t="s">
        <v>136</v>
      </c>
    </row>
    <row r="305" s="14" customFormat="1">
      <c r="A305" s="14"/>
      <c r="B305" s="250"/>
      <c r="C305" s="251"/>
      <c r="D305" s="241" t="s">
        <v>145</v>
      </c>
      <c r="E305" s="252" t="s">
        <v>1</v>
      </c>
      <c r="F305" s="253" t="s">
        <v>676</v>
      </c>
      <c r="G305" s="251"/>
      <c r="H305" s="254">
        <v>113.583</v>
      </c>
      <c r="I305" s="255"/>
      <c r="J305" s="251"/>
      <c r="K305" s="251"/>
      <c r="L305" s="256"/>
      <c r="M305" s="257"/>
      <c r="N305" s="258"/>
      <c r="O305" s="258"/>
      <c r="P305" s="258"/>
      <c r="Q305" s="258"/>
      <c r="R305" s="258"/>
      <c r="S305" s="258"/>
      <c r="T305" s="25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0" t="s">
        <v>145</v>
      </c>
      <c r="AU305" s="260" t="s">
        <v>85</v>
      </c>
      <c r="AV305" s="14" t="s">
        <v>85</v>
      </c>
      <c r="AW305" s="14" t="s">
        <v>32</v>
      </c>
      <c r="AX305" s="14" t="s">
        <v>76</v>
      </c>
      <c r="AY305" s="260" t="s">
        <v>136</v>
      </c>
    </row>
    <row r="306" s="15" customFormat="1">
      <c r="A306" s="15"/>
      <c r="B306" s="261"/>
      <c r="C306" s="262"/>
      <c r="D306" s="241" t="s">
        <v>145</v>
      </c>
      <c r="E306" s="263" t="s">
        <v>1</v>
      </c>
      <c r="F306" s="264" t="s">
        <v>148</v>
      </c>
      <c r="G306" s="262"/>
      <c r="H306" s="265">
        <v>113.583</v>
      </c>
      <c r="I306" s="266"/>
      <c r="J306" s="262"/>
      <c r="K306" s="262"/>
      <c r="L306" s="267"/>
      <c r="M306" s="268"/>
      <c r="N306" s="269"/>
      <c r="O306" s="269"/>
      <c r="P306" s="269"/>
      <c r="Q306" s="269"/>
      <c r="R306" s="269"/>
      <c r="S306" s="269"/>
      <c r="T306" s="270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1" t="s">
        <v>145</v>
      </c>
      <c r="AU306" s="271" t="s">
        <v>85</v>
      </c>
      <c r="AV306" s="15" t="s">
        <v>143</v>
      </c>
      <c r="AW306" s="15" t="s">
        <v>32</v>
      </c>
      <c r="AX306" s="15" t="s">
        <v>83</v>
      </c>
      <c r="AY306" s="271" t="s">
        <v>136</v>
      </c>
    </row>
    <row r="307" s="2" customFormat="1" ht="21.75" customHeight="1">
      <c r="A307" s="38"/>
      <c r="B307" s="39"/>
      <c r="C307" s="226" t="s">
        <v>486</v>
      </c>
      <c r="D307" s="226" t="s">
        <v>138</v>
      </c>
      <c r="E307" s="227" t="s">
        <v>227</v>
      </c>
      <c r="F307" s="228" t="s">
        <v>228</v>
      </c>
      <c r="G307" s="229" t="s">
        <v>202</v>
      </c>
      <c r="H307" s="230">
        <v>62.063000000000002</v>
      </c>
      <c r="I307" s="231"/>
      <c r="J307" s="232">
        <f>ROUND(I307*H307,2)</f>
        <v>0</v>
      </c>
      <c r="K307" s="228" t="s">
        <v>142</v>
      </c>
      <c r="L307" s="44"/>
      <c r="M307" s="233" t="s">
        <v>1</v>
      </c>
      <c r="N307" s="234" t="s">
        <v>41</v>
      </c>
      <c r="O307" s="91"/>
      <c r="P307" s="235">
        <f>O307*H307</f>
        <v>0</v>
      </c>
      <c r="Q307" s="235">
        <v>0</v>
      </c>
      <c r="R307" s="235">
        <f>Q307*H307</f>
        <v>0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143</v>
      </c>
      <c r="AT307" s="237" t="s">
        <v>138</v>
      </c>
      <c r="AU307" s="237" t="s">
        <v>85</v>
      </c>
      <c r="AY307" s="17" t="s">
        <v>136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83</v>
      </c>
      <c r="BK307" s="238">
        <f>ROUND(I307*H307,2)</f>
        <v>0</v>
      </c>
      <c r="BL307" s="17" t="s">
        <v>143</v>
      </c>
      <c r="BM307" s="237" t="s">
        <v>677</v>
      </c>
    </row>
    <row r="308" s="13" customFormat="1">
      <c r="A308" s="13"/>
      <c r="B308" s="239"/>
      <c r="C308" s="240"/>
      <c r="D308" s="241" t="s">
        <v>145</v>
      </c>
      <c r="E308" s="242" t="s">
        <v>1</v>
      </c>
      <c r="F308" s="243" t="s">
        <v>678</v>
      </c>
      <c r="G308" s="240"/>
      <c r="H308" s="242" t="s">
        <v>1</v>
      </c>
      <c r="I308" s="244"/>
      <c r="J308" s="240"/>
      <c r="K308" s="240"/>
      <c r="L308" s="245"/>
      <c r="M308" s="246"/>
      <c r="N308" s="247"/>
      <c r="O308" s="247"/>
      <c r="P308" s="247"/>
      <c r="Q308" s="247"/>
      <c r="R308" s="247"/>
      <c r="S308" s="247"/>
      <c r="T308" s="24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9" t="s">
        <v>145</v>
      </c>
      <c r="AU308" s="249" t="s">
        <v>85</v>
      </c>
      <c r="AV308" s="13" t="s">
        <v>83</v>
      </c>
      <c r="AW308" s="13" t="s">
        <v>32</v>
      </c>
      <c r="AX308" s="13" t="s">
        <v>76</v>
      </c>
      <c r="AY308" s="249" t="s">
        <v>136</v>
      </c>
    </row>
    <row r="309" s="14" customFormat="1">
      <c r="A309" s="14"/>
      <c r="B309" s="250"/>
      <c r="C309" s="251"/>
      <c r="D309" s="241" t="s">
        <v>145</v>
      </c>
      <c r="E309" s="252" t="s">
        <v>1</v>
      </c>
      <c r="F309" s="253" t="s">
        <v>679</v>
      </c>
      <c r="G309" s="251"/>
      <c r="H309" s="254">
        <v>62.063000000000002</v>
      </c>
      <c r="I309" s="255"/>
      <c r="J309" s="251"/>
      <c r="K309" s="251"/>
      <c r="L309" s="256"/>
      <c r="M309" s="257"/>
      <c r="N309" s="258"/>
      <c r="O309" s="258"/>
      <c r="P309" s="258"/>
      <c r="Q309" s="258"/>
      <c r="R309" s="258"/>
      <c r="S309" s="258"/>
      <c r="T309" s="25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0" t="s">
        <v>145</v>
      </c>
      <c r="AU309" s="260" t="s">
        <v>85</v>
      </c>
      <c r="AV309" s="14" t="s">
        <v>85</v>
      </c>
      <c r="AW309" s="14" t="s">
        <v>32</v>
      </c>
      <c r="AX309" s="14" t="s">
        <v>76</v>
      </c>
      <c r="AY309" s="260" t="s">
        <v>136</v>
      </c>
    </row>
    <row r="310" s="15" customFormat="1">
      <c r="A310" s="15"/>
      <c r="B310" s="261"/>
      <c r="C310" s="262"/>
      <c r="D310" s="241" t="s">
        <v>145</v>
      </c>
      <c r="E310" s="263" t="s">
        <v>1</v>
      </c>
      <c r="F310" s="264" t="s">
        <v>148</v>
      </c>
      <c r="G310" s="262"/>
      <c r="H310" s="265">
        <v>62.063000000000002</v>
      </c>
      <c r="I310" s="266"/>
      <c r="J310" s="262"/>
      <c r="K310" s="262"/>
      <c r="L310" s="267"/>
      <c r="M310" s="268"/>
      <c r="N310" s="269"/>
      <c r="O310" s="269"/>
      <c r="P310" s="269"/>
      <c r="Q310" s="269"/>
      <c r="R310" s="269"/>
      <c r="S310" s="269"/>
      <c r="T310" s="270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1" t="s">
        <v>145</v>
      </c>
      <c r="AU310" s="271" t="s">
        <v>85</v>
      </c>
      <c r="AV310" s="15" t="s">
        <v>143</v>
      </c>
      <c r="AW310" s="15" t="s">
        <v>32</v>
      </c>
      <c r="AX310" s="15" t="s">
        <v>83</v>
      </c>
      <c r="AY310" s="271" t="s">
        <v>136</v>
      </c>
    </row>
    <row r="311" s="2" customFormat="1" ht="21.75" customHeight="1">
      <c r="A311" s="38"/>
      <c r="B311" s="39"/>
      <c r="C311" s="226" t="s">
        <v>492</v>
      </c>
      <c r="D311" s="226" t="s">
        <v>138</v>
      </c>
      <c r="E311" s="227" t="s">
        <v>227</v>
      </c>
      <c r="F311" s="228" t="s">
        <v>228</v>
      </c>
      <c r="G311" s="229" t="s">
        <v>202</v>
      </c>
      <c r="H311" s="230">
        <v>23.157</v>
      </c>
      <c r="I311" s="231"/>
      <c r="J311" s="232">
        <f>ROUND(I311*H311,2)</f>
        <v>0</v>
      </c>
      <c r="K311" s="228" t="s">
        <v>142</v>
      </c>
      <c r="L311" s="44"/>
      <c r="M311" s="233" t="s">
        <v>1</v>
      </c>
      <c r="N311" s="234" t="s">
        <v>41</v>
      </c>
      <c r="O311" s="91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143</v>
      </c>
      <c r="AT311" s="237" t="s">
        <v>138</v>
      </c>
      <c r="AU311" s="237" t="s">
        <v>85</v>
      </c>
      <c r="AY311" s="17" t="s">
        <v>136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83</v>
      </c>
      <c r="BK311" s="238">
        <f>ROUND(I311*H311,2)</f>
        <v>0</v>
      </c>
      <c r="BL311" s="17" t="s">
        <v>143</v>
      </c>
      <c r="BM311" s="237" t="s">
        <v>680</v>
      </c>
    </row>
    <row r="312" s="13" customFormat="1">
      <c r="A312" s="13"/>
      <c r="B312" s="239"/>
      <c r="C312" s="240"/>
      <c r="D312" s="241" t="s">
        <v>145</v>
      </c>
      <c r="E312" s="242" t="s">
        <v>1</v>
      </c>
      <c r="F312" s="243" t="s">
        <v>681</v>
      </c>
      <c r="G312" s="240"/>
      <c r="H312" s="242" t="s">
        <v>1</v>
      </c>
      <c r="I312" s="244"/>
      <c r="J312" s="240"/>
      <c r="K312" s="240"/>
      <c r="L312" s="245"/>
      <c r="M312" s="246"/>
      <c r="N312" s="247"/>
      <c r="O312" s="247"/>
      <c r="P312" s="247"/>
      <c r="Q312" s="247"/>
      <c r="R312" s="247"/>
      <c r="S312" s="247"/>
      <c r="T312" s="24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9" t="s">
        <v>145</v>
      </c>
      <c r="AU312" s="249" t="s">
        <v>85</v>
      </c>
      <c r="AV312" s="13" t="s">
        <v>83</v>
      </c>
      <c r="AW312" s="13" t="s">
        <v>32</v>
      </c>
      <c r="AX312" s="13" t="s">
        <v>76</v>
      </c>
      <c r="AY312" s="249" t="s">
        <v>136</v>
      </c>
    </row>
    <row r="313" s="14" customFormat="1">
      <c r="A313" s="14"/>
      <c r="B313" s="250"/>
      <c r="C313" s="251"/>
      <c r="D313" s="241" t="s">
        <v>145</v>
      </c>
      <c r="E313" s="252" t="s">
        <v>1</v>
      </c>
      <c r="F313" s="253" t="s">
        <v>682</v>
      </c>
      <c r="G313" s="251"/>
      <c r="H313" s="254">
        <v>23.157</v>
      </c>
      <c r="I313" s="255"/>
      <c r="J313" s="251"/>
      <c r="K313" s="251"/>
      <c r="L313" s="256"/>
      <c r="M313" s="257"/>
      <c r="N313" s="258"/>
      <c r="O313" s="258"/>
      <c r="P313" s="258"/>
      <c r="Q313" s="258"/>
      <c r="R313" s="258"/>
      <c r="S313" s="258"/>
      <c r="T313" s="25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0" t="s">
        <v>145</v>
      </c>
      <c r="AU313" s="260" t="s">
        <v>85</v>
      </c>
      <c r="AV313" s="14" t="s">
        <v>85</v>
      </c>
      <c r="AW313" s="14" t="s">
        <v>32</v>
      </c>
      <c r="AX313" s="14" t="s">
        <v>76</v>
      </c>
      <c r="AY313" s="260" t="s">
        <v>136</v>
      </c>
    </row>
    <row r="314" s="15" customFormat="1">
      <c r="A314" s="15"/>
      <c r="B314" s="261"/>
      <c r="C314" s="262"/>
      <c r="D314" s="241" t="s">
        <v>145</v>
      </c>
      <c r="E314" s="263" t="s">
        <v>1</v>
      </c>
      <c r="F314" s="264" t="s">
        <v>148</v>
      </c>
      <c r="G314" s="262"/>
      <c r="H314" s="265">
        <v>23.157</v>
      </c>
      <c r="I314" s="266"/>
      <c r="J314" s="262"/>
      <c r="K314" s="262"/>
      <c r="L314" s="267"/>
      <c r="M314" s="268"/>
      <c r="N314" s="269"/>
      <c r="O314" s="269"/>
      <c r="P314" s="269"/>
      <c r="Q314" s="269"/>
      <c r="R314" s="269"/>
      <c r="S314" s="269"/>
      <c r="T314" s="270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1" t="s">
        <v>145</v>
      </c>
      <c r="AU314" s="271" t="s">
        <v>85</v>
      </c>
      <c r="AV314" s="15" t="s">
        <v>143</v>
      </c>
      <c r="AW314" s="15" t="s">
        <v>32</v>
      </c>
      <c r="AX314" s="15" t="s">
        <v>83</v>
      </c>
      <c r="AY314" s="271" t="s">
        <v>136</v>
      </c>
    </row>
    <row r="315" s="2" customFormat="1" ht="21.75" customHeight="1">
      <c r="A315" s="38"/>
      <c r="B315" s="39"/>
      <c r="C315" s="226" t="s">
        <v>499</v>
      </c>
      <c r="D315" s="226" t="s">
        <v>138</v>
      </c>
      <c r="E315" s="227" t="s">
        <v>233</v>
      </c>
      <c r="F315" s="228" t="s">
        <v>234</v>
      </c>
      <c r="G315" s="229" t="s">
        <v>202</v>
      </c>
      <c r="H315" s="230">
        <v>46.466999999999999</v>
      </c>
      <c r="I315" s="231"/>
      <c r="J315" s="232">
        <f>ROUND(I315*H315,2)</f>
        <v>0</v>
      </c>
      <c r="K315" s="228" t="s">
        <v>142</v>
      </c>
      <c r="L315" s="44"/>
      <c r="M315" s="233" t="s">
        <v>1</v>
      </c>
      <c r="N315" s="234" t="s">
        <v>41</v>
      </c>
      <c r="O315" s="91"/>
      <c r="P315" s="235">
        <f>O315*H315</f>
        <v>0</v>
      </c>
      <c r="Q315" s="235">
        <v>0</v>
      </c>
      <c r="R315" s="235">
        <f>Q315*H315</f>
        <v>0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143</v>
      </c>
      <c r="AT315" s="237" t="s">
        <v>138</v>
      </c>
      <c r="AU315" s="237" t="s">
        <v>85</v>
      </c>
      <c r="AY315" s="17" t="s">
        <v>136</v>
      </c>
      <c r="BE315" s="238">
        <f>IF(N315="základní",J315,0)</f>
        <v>0</v>
      </c>
      <c r="BF315" s="238">
        <f>IF(N315="snížená",J315,0)</f>
        <v>0</v>
      </c>
      <c r="BG315" s="238">
        <f>IF(N315="zákl. přenesená",J315,0)</f>
        <v>0</v>
      </c>
      <c r="BH315" s="238">
        <f>IF(N315="sníž. přenesená",J315,0)</f>
        <v>0</v>
      </c>
      <c r="BI315" s="238">
        <f>IF(N315="nulová",J315,0)</f>
        <v>0</v>
      </c>
      <c r="BJ315" s="17" t="s">
        <v>83</v>
      </c>
      <c r="BK315" s="238">
        <f>ROUND(I315*H315,2)</f>
        <v>0</v>
      </c>
      <c r="BL315" s="17" t="s">
        <v>143</v>
      </c>
      <c r="BM315" s="237" t="s">
        <v>683</v>
      </c>
    </row>
    <row r="316" s="13" customFormat="1">
      <c r="A316" s="13"/>
      <c r="B316" s="239"/>
      <c r="C316" s="240"/>
      <c r="D316" s="241" t="s">
        <v>145</v>
      </c>
      <c r="E316" s="242" t="s">
        <v>1</v>
      </c>
      <c r="F316" s="243" t="s">
        <v>684</v>
      </c>
      <c r="G316" s="240"/>
      <c r="H316" s="242" t="s">
        <v>1</v>
      </c>
      <c r="I316" s="244"/>
      <c r="J316" s="240"/>
      <c r="K316" s="240"/>
      <c r="L316" s="245"/>
      <c r="M316" s="246"/>
      <c r="N316" s="247"/>
      <c r="O316" s="247"/>
      <c r="P316" s="247"/>
      <c r="Q316" s="247"/>
      <c r="R316" s="247"/>
      <c r="S316" s="247"/>
      <c r="T316" s="24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9" t="s">
        <v>145</v>
      </c>
      <c r="AU316" s="249" t="s">
        <v>85</v>
      </c>
      <c r="AV316" s="13" t="s">
        <v>83</v>
      </c>
      <c r="AW316" s="13" t="s">
        <v>32</v>
      </c>
      <c r="AX316" s="13" t="s">
        <v>76</v>
      </c>
      <c r="AY316" s="249" t="s">
        <v>136</v>
      </c>
    </row>
    <row r="317" s="14" customFormat="1">
      <c r="A317" s="14"/>
      <c r="B317" s="250"/>
      <c r="C317" s="251"/>
      <c r="D317" s="241" t="s">
        <v>145</v>
      </c>
      <c r="E317" s="252" t="s">
        <v>1</v>
      </c>
      <c r="F317" s="253" t="s">
        <v>685</v>
      </c>
      <c r="G317" s="251"/>
      <c r="H317" s="254">
        <v>46.466999999999999</v>
      </c>
      <c r="I317" s="255"/>
      <c r="J317" s="251"/>
      <c r="K317" s="251"/>
      <c r="L317" s="256"/>
      <c r="M317" s="257"/>
      <c r="N317" s="258"/>
      <c r="O317" s="258"/>
      <c r="P317" s="258"/>
      <c r="Q317" s="258"/>
      <c r="R317" s="258"/>
      <c r="S317" s="258"/>
      <c r="T317" s="25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0" t="s">
        <v>145</v>
      </c>
      <c r="AU317" s="260" t="s">
        <v>85</v>
      </c>
      <c r="AV317" s="14" t="s">
        <v>85</v>
      </c>
      <c r="AW317" s="14" t="s">
        <v>32</v>
      </c>
      <c r="AX317" s="14" t="s">
        <v>76</v>
      </c>
      <c r="AY317" s="260" t="s">
        <v>136</v>
      </c>
    </row>
    <row r="318" s="15" customFormat="1">
      <c r="A318" s="15"/>
      <c r="B318" s="261"/>
      <c r="C318" s="262"/>
      <c r="D318" s="241" t="s">
        <v>145</v>
      </c>
      <c r="E318" s="263" t="s">
        <v>1</v>
      </c>
      <c r="F318" s="264" t="s">
        <v>148</v>
      </c>
      <c r="G318" s="262"/>
      <c r="H318" s="265">
        <v>46.466999999999999</v>
      </c>
      <c r="I318" s="266"/>
      <c r="J318" s="262"/>
      <c r="K318" s="262"/>
      <c r="L318" s="267"/>
      <c r="M318" s="268"/>
      <c r="N318" s="269"/>
      <c r="O318" s="269"/>
      <c r="P318" s="269"/>
      <c r="Q318" s="269"/>
      <c r="R318" s="269"/>
      <c r="S318" s="269"/>
      <c r="T318" s="270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1" t="s">
        <v>145</v>
      </c>
      <c r="AU318" s="271" t="s">
        <v>85</v>
      </c>
      <c r="AV318" s="15" t="s">
        <v>143</v>
      </c>
      <c r="AW318" s="15" t="s">
        <v>32</v>
      </c>
      <c r="AX318" s="15" t="s">
        <v>83</v>
      </c>
      <c r="AY318" s="271" t="s">
        <v>136</v>
      </c>
    </row>
    <row r="319" s="2" customFormat="1" ht="16.5" customHeight="1">
      <c r="A319" s="38"/>
      <c r="B319" s="39"/>
      <c r="C319" s="226" t="s">
        <v>505</v>
      </c>
      <c r="D319" s="226" t="s">
        <v>138</v>
      </c>
      <c r="E319" s="227" t="s">
        <v>239</v>
      </c>
      <c r="F319" s="228" t="s">
        <v>240</v>
      </c>
      <c r="G319" s="229" t="s">
        <v>202</v>
      </c>
      <c r="H319" s="230">
        <v>126.59999999999999</v>
      </c>
      <c r="I319" s="231"/>
      <c r="J319" s="232">
        <f>ROUND(I319*H319,2)</f>
        <v>0</v>
      </c>
      <c r="K319" s="228" t="s">
        <v>142</v>
      </c>
      <c r="L319" s="44"/>
      <c r="M319" s="233" t="s">
        <v>1</v>
      </c>
      <c r="N319" s="234" t="s">
        <v>41</v>
      </c>
      <c r="O319" s="91"/>
      <c r="P319" s="235">
        <f>O319*H319</f>
        <v>0</v>
      </c>
      <c r="Q319" s="235">
        <v>0</v>
      </c>
      <c r="R319" s="235">
        <f>Q319*H319</f>
        <v>0</v>
      </c>
      <c r="S319" s="235">
        <v>0</v>
      </c>
      <c r="T319" s="23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7" t="s">
        <v>143</v>
      </c>
      <c r="AT319" s="237" t="s">
        <v>138</v>
      </c>
      <c r="AU319" s="237" t="s">
        <v>85</v>
      </c>
      <c r="AY319" s="17" t="s">
        <v>136</v>
      </c>
      <c r="BE319" s="238">
        <f>IF(N319="základní",J319,0)</f>
        <v>0</v>
      </c>
      <c r="BF319" s="238">
        <f>IF(N319="snížená",J319,0)</f>
        <v>0</v>
      </c>
      <c r="BG319" s="238">
        <f>IF(N319="zákl. přenesená",J319,0)</f>
        <v>0</v>
      </c>
      <c r="BH319" s="238">
        <f>IF(N319="sníž. přenesená",J319,0)</f>
        <v>0</v>
      </c>
      <c r="BI319" s="238">
        <f>IF(N319="nulová",J319,0)</f>
        <v>0</v>
      </c>
      <c r="BJ319" s="17" t="s">
        <v>83</v>
      </c>
      <c r="BK319" s="238">
        <f>ROUND(I319*H319,2)</f>
        <v>0</v>
      </c>
      <c r="BL319" s="17" t="s">
        <v>143</v>
      </c>
      <c r="BM319" s="237" t="s">
        <v>686</v>
      </c>
    </row>
    <row r="320" s="13" customFormat="1">
      <c r="A320" s="13"/>
      <c r="B320" s="239"/>
      <c r="C320" s="240"/>
      <c r="D320" s="241" t="s">
        <v>145</v>
      </c>
      <c r="E320" s="242" t="s">
        <v>1</v>
      </c>
      <c r="F320" s="243" t="s">
        <v>242</v>
      </c>
      <c r="G320" s="240"/>
      <c r="H320" s="242" t="s">
        <v>1</v>
      </c>
      <c r="I320" s="244"/>
      <c r="J320" s="240"/>
      <c r="K320" s="240"/>
      <c r="L320" s="245"/>
      <c r="M320" s="246"/>
      <c r="N320" s="247"/>
      <c r="O320" s="247"/>
      <c r="P320" s="247"/>
      <c r="Q320" s="247"/>
      <c r="R320" s="247"/>
      <c r="S320" s="247"/>
      <c r="T320" s="24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9" t="s">
        <v>145</v>
      </c>
      <c r="AU320" s="249" t="s">
        <v>85</v>
      </c>
      <c r="AV320" s="13" t="s">
        <v>83</v>
      </c>
      <c r="AW320" s="13" t="s">
        <v>32</v>
      </c>
      <c r="AX320" s="13" t="s">
        <v>76</v>
      </c>
      <c r="AY320" s="249" t="s">
        <v>136</v>
      </c>
    </row>
    <row r="321" s="14" customFormat="1">
      <c r="A321" s="14"/>
      <c r="B321" s="250"/>
      <c r="C321" s="251"/>
      <c r="D321" s="241" t="s">
        <v>145</v>
      </c>
      <c r="E321" s="252" t="s">
        <v>1</v>
      </c>
      <c r="F321" s="253" t="s">
        <v>687</v>
      </c>
      <c r="G321" s="251"/>
      <c r="H321" s="254">
        <v>126.59999999999999</v>
      </c>
      <c r="I321" s="255"/>
      <c r="J321" s="251"/>
      <c r="K321" s="251"/>
      <c r="L321" s="256"/>
      <c r="M321" s="257"/>
      <c r="N321" s="258"/>
      <c r="O321" s="258"/>
      <c r="P321" s="258"/>
      <c r="Q321" s="258"/>
      <c r="R321" s="258"/>
      <c r="S321" s="258"/>
      <c r="T321" s="25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0" t="s">
        <v>145</v>
      </c>
      <c r="AU321" s="260" t="s">
        <v>85</v>
      </c>
      <c r="AV321" s="14" t="s">
        <v>85</v>
      </c>
      <c r="AW321" s="14" t="s">
        <v>32</v>
      </c>
      <c r="AX321" s="14" t="s">
        <v>76</v>
      </c>
      <c r="AY321" s="260" t="s">
        <v>136</v>
      </c>
    </row>
    <row r="322" s="15" customFormat="1">
      <c r="A322" s="15"/>
      <c r="B322" s="261"/>
      <c r="C322" s="262"/>
      <c r="D322" s="241" t="s">
        <v>145</v>
      </c>
      <c r="E322" s="263" t="s">
        <v>1</v>
      </c>
      <c r="F322" s="264" t="s">
        <v>148</v>
      </c>
      <c r="G322" s="262"/>
      <c r="H322" s="265">
        <v>126.59999999999999</v>
      </c>
      <c r="I322" s="266"/>
      <c r="J322" s="262"/>
      <c r="K322" s="262"/>
      <c r="L322" s="267"/>
      <c r="M322" s="268"/>
      <c r="N322" s="269"/>
      <c r="O322" s="269"/>
      <c r="P322" s="269"/>
      <c r="Q322" s="269"/>
      <c r="R322" s="269"/>
      <c r="S322" s="269"/>
      <c r="T322" s="270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1" t="s">
        <v>145</v>
      </c>
      <c r="AU322" s="271" t="s">
        <v>85</v>
      </c>
      <c r="AV322" s="15" t="s">
        <v>143</v>
      </c>
      <c r="AW322" s="15" t="s">
        <v>32</v>
      </c>
      <c r="AX322" s="15" t="s">
        <v>83</v>
      </c>
      <c r="AY322" s="271" t="s">
        <v>136</v>
      </c>
    </row>
    <row r="323" s="2" customFormat="1" ht="16.5" customHeight="1">
      <c r="A323" s="38"/>
      <c r="B323" s="39"/>
      <c r="C323" s="226" t="s">
        <v>507</v>
      </c>
      <c r="D323" s="226" t="s">
        <v>138</v>
      </c>
      <c r="E323" s="227" t="s">
        <v>239</v>
      </c>
      <c r="F323" s="228" t="s">
        <v>240</v>
      </c>
      <c r="G323" s="229" t="s">
        <v>202</v>
      </c>
      <c r="H323" s="230">
        <v>9.7479999999999993</v>
      </c>
      <c r="I323" s="231"/>
      <c r="J323" s="232">
        <f>ROUND(I323*H323,2)</f>
        <v>0</v>
      </c>
      <c r="K323" s="228" t="s">
        <v>142</v>
      </c>
      <c r="L323" s="44"/>
      <c r="M323" s="233" t="s">
        <v>1</v>
      </c>
      <c r="N323" s="234" t="s">
        <v>41</v>
      </c>
      <c r="O323" s="91"/>
      <c r="P323" s="235">
        <f>O323*H323</f>
        <v>0</v>
      </c>
      <c r="Q323" s="235">
        <v>0</v>
      </c>
      <c r="R323" s="235">
        <f>Q323*H323</f>
        <v>0</v>
      </c>
      <c r="S323" s="235">
        <v>0</v>
      </c>
      <c r="T323" s="23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7" t="s">
        <v>143</v>
      </c>
      <c r="AT323" s="237" t="s">
        <v>138</v>
      </c>
      <c r="AU323" s="237" t="s">
        <v>85</v>
      </c>
      <c r="AY323" s="17" t="s">
        <v>136</v>
      </c>
      <c r="BE323" s="238">
        <f>IF(N323="základní",J323,0)</f>
        <v>0</v>
      </c>
      <c r="BF323" s="238">
        <f>IF(N323="snížená",J323,0)</f>
        <v>0</v>
      </c>
      <c r="BG323" s="238">
        <f>IF(N323="zákl. přenesená",J323,0)</f>
        <v>0</v>
      </c>
      <c r="BH323" s="238">
        <f>IF(N323="sníž. přenesená",J323,0)</f>
        <v>0</v>
      </c>
      <c r="BI323" s="238">
        <f>IF(N323="nulová",J323,0)</f>
        <v>0</v>
      </c>
      <c r="BJ323" s="17" t="s">
        <v>83</v>
      </c>
      <c r="BK323" s="238">
        <f>ROUND(I323*H323,2)</f>
        <v>0</v>
      </c>
      <c r="BL323" s="17" t="s">
        <v>143</v>
      </c>
      <c r="BM323" s="237" t="s">
        <v>688</v>
      </c>
    </row>
    <row r="324" s="13" customFormat="1">
      <c r="A324" s="13"/>
      <c r="B324" s="239"/>
      <c r="C324" s="240"/>
      <c r="D324" s="241" t="s">
        <v>145</v>
      </c>
      <c r="E324" s="242" t="s">
        <v>1</v>
      </c>
      <c r="F324" s="243" t="s">
        <v>689</v>
      </c>
      <c r="G324" s="240"/>
      <c r="H324" s="242" t="s">
        <v>1</v>
      </c>
      <c r="I324" s="244"/>
      <c r="J324" s="240"/>
      <c r="K324" s="240"/>
      <c r="L324" s="245"/>
      <c r="M324" s="246"/>
      <c r="N324" s="247"/>
      <c r="O324" s="247"/>
      <c r="P324" s="247"/>
      <c r="Q324" s="247"/>
      <c r="R324" s="247"/>
      <c r="S324" s="247"/>
      <c r="T324" s="24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9" t="s">
        <v>145</v>
      </c>
      <c r="AU324" s="249" t="s">
        <v>85</v>
      </c>
      <c r="AV324" s="13" t="s">
        <v>83</v>
      </c>
      <c r="AW324" s="13" t="s">
        <v>32</v>
      </c>
      <c r="AX324" s="13" t="s">
        <v>76</v>
      </c>
      <c r="AY324" s="249" t="s">
        <v>136</v>
      </c>
    </row>
    <row r="325" s="14" customFormat="1">
      <c r="A325" s="14"/>
      <c r="B325" s="250"/>
      <c r="C325" s="251"/>
      <c r="D325" s="241" t="s">
        <v>145</v>
      </c>
      <c r="E325" s="252" t="s">
        <v>1</v>
      </c>
      <c r="F325" s="253" t="s">
        <v>690</v>
      </c>
      <c r="G325" s="251"/>
      <c r="H325" s="254">
        <v>9.7479999999999993</v>
      </c>
      <c r="I325" s="255"/>
      <c r="J325" s="251"/>
      <c r="K325" s="251"/>
      <c r="L325" s="256"/>
      <c r="M325" s="257"/>
      <c r="N325" s="258"/>
      <c r="O325" s="258"/>
      <c r="P325" s="258"/>
      <c r="Q325" s="258"/>
      <c r="R325" s="258"/>
      <c r="S325" s="258"/>
      <c r="T325" s="25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0" t="s">
        <v>145</v>
      </c>
      <c r="AU325" s="260" t="s">
        <v>85</v>
      </c>
      <c r="AV325" s="14" t="s">
        <v>85</v>
      </c>
      <c r="AW325" s="14" t="s">
        <v>32</v>
      </c>
      <c r="AX325" s="14" t="s">
        <v>76</v>
      </c>
      <c r="AY325" s="260" t="s">
        <v>136</v>
      </c>
    </row>
    <row r="326" s="15" customFormat="1">
      <c r="A326" s="15"/>
      <c r="B326" s="261"/>
      <c r="C326" s="262"/>
      <c r="D326" s="241" t="s">
        <v>145</v>
      </c>
      <c r="E326" s="263" t="s">
        <v>1</v>
      </c>
      <c r="F326" s="264" t="s">
        <v>148</v>
      </c>
      <c r="G326" s="262"/>
      <c r="H326" s="265">
        <v>9.7479999999999993</v>
      </c>
      <c r="I326" s="266"/>
      <c r="J326" s="262"/>
      <c r="K326" s="262"/>
      <c r="L326" s="267"/>
      <c r="M326" s="268"/>
      <c r="N326" s="269"/>
      <c r="O326" s="269"/>
      <c r="P326" s="269"/>
      <c r="Q326" s="269"/>
      <c r="R326" s="269"/>
      <c r="S326" s="269"/>
      <c r="T326" s="270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1" t="s">
        <v>145</v>
      </c>
      <c r="AU326" s="271" t="s">
        <v>85</v>
      </c>
      <c r="AV326" s="15" t="s">
        <v>143</v>
      </c>
      <c r="AW326" s="15" t="s">
        <v>32</v>
      </c>
      <c r="AX326" s="15" t="s">
        <v>83</v>
      </c>
      <c r="AY326" s="271" t="s">
        <v>136</v>
      </c>
    </row>
    <row r="327" s="2" customFormat="1" ht="24.15" customHeight="1">
      <c r="A327" s="38"/>
      <c r="B327" s="39"/>
      <c r="C327" s="226" t="s">
        <v>510</v>
      </c>
      <c r="D327" s="226" t="s">
        <v>138</v>
      </c>
      <c r="E327" s="227" t="s">
        <v>244</v>
      </c>
      <c r="F327" s="228" t="s">
        <v>245</v>
      </c>
      <c r="G327" s="229" t="s">
        <v>202</v>
      </c>
      <c r="H327" s="230">
        <v>144.81299999999999</v>
      </c>
      <c r="I327" s="231"/>
      <c r="J327" s="232">
        <f>ROUND(I327*H327,2)</f>
        <v>0</v>
      </c>
      <c r="K327" s="228" t="s">
        <v>142</v>
      </c>
      <c r="L327" s="44"/>
      <c r="M327" s="233" t="s">
        <v>1</v>
      </c>
      <c r="N327" s="234" t="s">
        <v>41</v>
      </c>
      <c r="O327" s="91"/>
      <c r="P327" s="235">
        <f>O327*H327</f>
        <v>0</v>
      </c>
      <c r="Q327" s="235">
        <v>0</v>
      </c>
      <c r="R327" s="235">
        <f>Q327*H327</f>
        <v>0</v>
      </c>
      <c r="S327" s="235">
        <v>0</v>
      </c>
      <c r="T327" s="23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7" t="s">
        <v>143</v>
      </c>
      <c r="AT327" s="237" t="s">
        <v>138</v>
      </c>
      <c r="AU327" s="237" t="s">
        <v>85</v>
      </c>
      <c r="AY327" s="17" t="s">
        <v>136</v>
      </c>
      <c r="BE327" s="238">
        <f>IF(N327="základní",J327,0)</f>
        <v>0</v>
      </c>
      <c r="BF327" s="238">
        <f>IF(N327="snížená",J327,0)</f>
        <v>0</v>
      </c>
      <c r="BG327" s="238">
        <f>IF(N327="zákl. přenesená",J327,0)</f>
        <v>0</v>
      </c>
      <c r="BH327" s="238">
        <f>IF(N327="sníž. přenesená",J327,0)</f>
        <v>0</v>
      </c>
      <c r="BI327" s="238">
        <f>IF(N327="nulová",J327,0)</f>
        <v>0</v>
      </c>
      <c r="BJ327" s="17" t="s">
        <v>83</v>
      </c>
      <c r="BK327" s="238">
        <f>ROUND(I327*H327,2)</f>
        <v>0</v>
      </c>
      <c r="BL327" s="17" t="s">
        <v>143</v>
      </c>
      <c r="BM327" s="237" t="s">
        <v>691</v>
      </c>
    </row>
    <row r="328" s="13" customFormat="1">
      <c r="A328" s="13"/>
      <c r="B328" s="239"/>
      <c r="C328" s="240"/>
      <c r="D328" s="241" t="s">
        <v>145</v>
      </c>
      <c r="E328" s="242" t="s">
        <v>1</v>
      </c>
      <c r="F328" s="243" t="s">
        <v>247</v>
      </c>
      <c r="G328" s="240"/>
      <c r="H328" s="242" t="s">
        <v>1</v>
      </c>
      <c r="I328" s="244"/>
      <c r="J328" s="240"/>
      <c r="K328" s="240"/>
      <c r="L328" s="245"/>
      <c r="M328" s="246"/>
      <c r="N328" s="247"/>
      <c r="O328" s="247"/>
      <c r="P328" s="247"/>
      <c r="Q328" s="247"/>
      <c r="R328" s="247"/>
      <c r="S328" s="247"/>
      <c r="T328" s="24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9" t="s">
        <v>145</v>
      </c>
      <c r="AU328" s="249" t="s">
        <v>85</v>
      </c>
      <c r="AV328" s="13" t="s">
        <v>83</v>
      </c>
      <c r="AW328" s="13" t="s">
        <v>32</v>
      </c>
      <c r="AX328" s="13" t="s">
        <v>76</v>
      </c>
      <c r="AY328" s="249" t="s">
        <v>136</v>
      </c>
    </row>
    <row r="329" s="14" customFormat="1">
      <c r="A329" s="14"/>
      <c r="B329" s="250"/>
      <c r="C329" s="251"/>
      <c r="D329" s="241" t="s">
        <v>145</v>
      </c>
      <c r="E329" s="252" t="s">
        <v>1</v>
      </c>
      <c r="F329" s="253" t="s">
        <v>692</v>
      </c>
      <c r="G329" s="251"/>
      <c r="H329" s="254">
        <v>144.81299999999999</v>
      </c>
      <c r="I329" s="255"/>
      <c r="J329" s="251"/>
      <c r="K329" s="251"/>
      <c r="L329" s="256"/>
      <c r="M329" s="257"/>
      <c r="N329" s="258"/>
      <c r="O329" s="258"/>
      <c r="P329" s="258"/>
      <c r="Q329" s="258"/>
      <c r="R329" s="258"/>
      <c r="S329" s="258"/>
      <c r="T329" s="25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0" t="s">
        <v>145</v>
      </c>
      <c r="AU329" s="260" t="s">
        <v>85</v>
      </c>
      <c r="AV329" s="14" t="s">
        <v>85</v>
      </c>
      <c r="AW329" s="14" t="s">
        <v>32</v>
      </c>
      <c r="AX329" s="14" t="s">
        <v>76</v>
      </c>
      <c r="AY329" s="260" t="s">
        <v>136</v>
      </c>
    </row>
    <row r="330" s="15" customFormat="1">
      <c r="A330" s="15"/>
      <c r="B330" s="261"/>
      <c r="C330" s="262"/>
      <c r="D330" s="241" t="s">
        <v>145</v>
      </c>
      <c r="E330" s="263" t="s">
        <v>1</v>
      </c>
      <c r="F330" s="264" t="s">
        <v>148</v>
      </c>
      <c r="G330" s="262"/>
      <c r="H330" s="265">
        <v>144.81299999999999</v>
      </c>
      <c r="I330" s="266"/>
      <c r="J330" s="262"/>
      <c r="K330" s="262"/>
      <c r="L330" s="267"/>
      <c r="M330" s="268"/>
      <c r="N330" s="269"/>
      <c r="O330" s="269"/>
      <c r="P330" s="269"/>
      <c r="Q330" s="269"/>
      <c r="R330" s="269"/>
      <c r="S330" s="269"/>
      <c r="T330" s="270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1" t="s">
        <v>145</v>
      </c>
      <c r="AU330" s="271" t="s">
        <v>85</v>
      </c>
      <c r="AV330" s="15" t="s">
        <v>143</v>
      </c>
      <c r="AW330" s="15" t="s">
        <v>32</v>
      </c>
      <c r="AX330" s="15" t="s">
        <v>83</v>
      </c>
      <c r="AY330" s="271" t="s">
        <v>136</v>
      </c>
    </row>
    <row r="331" s="2" customFormat="1" ht="24.15" customHeight="1">
      <c r="A331" s="38"/>
      <c r="B331" s="39"/>
      <c r="C331" s="226" t="s">
        <v>513</v>
      </c>
      <c r="D331" s="226" t="s">
        <v>138</v>
      </c>
      <c r="E331" s="227" t="s">
        <v>244</v>
      </c>
      <c r="F331" s="228" t="s">
        <v>245</v>
      </c>
      <c r="G331" s="229" t="s">
        <v>202</v>
      </c>
      <c r="H331" s="230">
        <v>54.033000000000001</v>
      </c>
      <c r="I331" s="231"/>
      <c r="J331" s="232">
        <f>ROUND(I331*H331,2)</f>
        <v>0</v>
      </c>
      <c r="K331" s="228" t="s">
        <v>142</v>
      </c>
      <c r="L331" s="44"/>
      <c r="M331" s="233" t="s">
        <v>1</v>
      </c>
      <c r="N331" s="234" t="s">
        <v>41</v>
      </c>
      <c r="O331" s="91"/>
      <c r="P331" s="235">
        <f>O331*H331</f>
        <v>0</v>
      </c>
      <c r="Q331" s="235">
        <v>0</v>
      </c>
      <c r="R331" s="235">
        <f>Q331*H331</f>
        <v>0</v>
      </c>
      <c r="S331" s="235">
        <v>0</v>
      </c>
      <c r="T331" s="23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7" t="s">
        <v>143</v>
      </c>
      <c r="AT331" s="237" t="s">
        <v>138</v>
      </c>
      <c r="AU331" s="237" t="s">
        <v>85</v>
      </c>
      <c r="AY331" s="17" t="s">
        <v>136</v>
      </c>
      <c r="BE331" s="238">
        <f>IF(N331="základní",J331,0)</f>
        <v>0</v>
      </c>
      <c r="BF331" s="238">
        <f>IF(N331="snížená",J331,0)</f>
        <v>0</v>
      </c>
      <c r="BG331" s="238">
        <f>IF(N331="zákl. přenesená",J331,0)</f>
        <v>0</v>
      </c>
      <c r="BH331" s="238">
        <f>IF(N331="sníž. přenesená",J331,0)</f>
        <v>0</v>
      </c>
      <c r="BI331" s="238">
        <f>IF(N331="nulová",J331,0)</f>
        <v>0</v>
      </c>
      <c r="BJ331" s="17" t="s">
        <v>83</v>
      </c>
      <c r="BK331" s="238">
        <f>ROUND(I331*H331,2)</f>
        <v>0</v>
      </c>
      <c r="BL331" s="17" t="s">
        <v>143</v>
      </c>
      <c r="BM331" s="237" t="s">
        <v>693</v>
      </c>
    </row>
    <row r="332" s="13" customFormat="1">
      <c r="A332" s="13"/>
      <c r="B332" s="239"/>
      <c r="C332" s="240"/>
      <c r="D332" s="241" t="s">
        <v>145</v>
      </c>
      <c r="E332" s="242" t="s">
        <v>1</v>
      </c>
      <c r="F332" s="243" t="s">
        <v>694</v>
      </c>
      <c r="G332" s="240"/>
      <c r="H332" s="242" t="s">
        <v>1</v>
      </c>
      <c r="I332" s="244"/>
      <c r="J332" s="240"/>
      <c r="K332" s="240"/>
      <c r="L332" s="245"/>
      <c r="M332" s="246"/>
      <c r="N332" s="247"/>
      <c r="O332" s="247"/>
      <c r="P332" s="247"/>
      <c r="Q332" s="247"/>
      <c r="R332" s="247"/>
      <c r="S332" s="247"/>
      <c r="T332" s="24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9" t="s">
        <v>145</v>
      </c>
      <c r="AU332" s="249" t="s">
        <v>85</v>
      </c>
      <c r="AV332" s="13" t="s">
        <v>83</v>
      </c>
      <c r="AW332" s="13" t="s">
        <v>32</v>
      </c>
      <c r="AX332" s="13" t="s">
        <v>76</v>
      </c>
      <c r="AY332" s="249" t="s">
        <v>136</v>
      </c>
    </row>
    <row r="333" s="14" customFormat="1">
      <c r="A333" s="14"/>
      <c r="B333" s="250"/>
      <c r="C333" s="251"/>
      <c r="D333" s="241" t="s">
        <v>145</v>
      </c>
      <c r="E333" s="252" t="s">
        <v>1</v>
      </c>
      <c r="F333" s="253" t="s">
        <v>695</v>
      </c>
      <c r="G333" s="251"/>
      <c r="H333" s="254">
        <v>54.033000000000001</v>
      </c>
      <c r="I333" s="255"/>
      <c r="J333" s="251"/>
      <c r="K333" s="251"/>
      <c r="L333" s="256"/>
      <c r="M333" s="257"/>
      <c r="N333" s="258"/>
      <c r="O333" s="258"/>
      <c r="P333" s="258"/>
      <c r="Q333" s="258"/>
      <c r="R333" s="258"/>
      <c r="S333" s="258"/>
      <c r="T333" s="25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0" t="s">
        <v>145</v>
      </c>
      <c r="AU333" s="260" t="s">
        <v>85</v>
      </c>
      <c r="AV333" s="14" t="s">
        <v>85</v>
      </c>
      <c r="AW333" s="14" t="s">
        <v>32</v>
      </c>
      <c r="AX333" s="14" t="s">
        <v>76</v>
      </c>
      <c r="AY333" s="260" t="s">
        <v>136</v>
      </c>
    </row>
    <row r="334" s="15" customFormat="1">
      <c r="A334" s="15"/>
      <c r="B334" s="261"/>
      <c r="C334" s="262"/>
      <c r="D334" s="241" t="s">
        <v>145</v>
      </c>
      <c r="E334" s="263" t="s">
        <v>1</v>
      </c>
      <c r="F334" s="264" t="s">
        <v>148</v>
      </c>
      <c r="G334" s="262"/>
      <c r="H334" s="265">
        <v>54.033000000000001</v>
      </c>
      <c r="I334" s="266"/>
      <c r="J334" s="262"/>
      <c r="K334" s="262"/>
      <c r="L334" s="267"/>
      <c r="M334" s="268"/>
      <c r="N334" s="269"/>
      <c r="O334" s="269"/>
      <c r="P334" s="269"/>
      <c r="Q334" s="269"/>
      <c r="R334" s="269"/>
      <c r="S334" s="269"/>
      <c r="T334" s="270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1" t="s">
        <v>145</v>
      </c>
      <c r="AU334" s="271" t="s">
        <v>85</v>
      </c>
      <c r="AV334" s="15" t="s">
        <v>143</v>
      </c>
      <c r="AW334" s="15" t="s">
        <v>32</v>
      </c>
      <c r="AX334" s="15" t="s">
        <v>83</v>
      </c>
      <c r="AY334" s="271" t="s">
        <v>136</v>
      </c>
    </row>
    <row r="335" s="2" customFormat="1" ht="24.15" customHeight="1">
      <c r="A335" s="38"/>
      <c r="B335" s="39"/>
      <c r="C335" s="226" t="s">
        <v>516</v>
      </c>
      <c r="D335" s="226" t="s">
        <v>138</v>
      </c>
      <c r="E335" s="227" t="s">
        <v>250</v>
      </c>
      <c r="F335" s="228" t="s">
        <v>251</v>
      </c>
      <c r="G335" s="229" t="s">
        <v>202</v>
      </c>
      <c r="H335" s="230">
        <v>295.39999999999998</v>
      </c>
      <c r="I335" s="231"/>
      <c r="J335" s="232">
        <f>ROUND(I335*H335,2)</f>
        <v>0</v>
      </c>
      <c r="K335" s="228" t="s">
        <v>142</v>
      </c>
      <c r="L335" s="44"/>
      <c r="M335" s="233" t="s">
        <v>1</v>
      </c>
      <c r="N335" s="234" t="s">
        <v>41</v>
      </c>
      <c r="O335" s="91"/>
      <c r="P335" s="235">
        <f>O335*H335</f>
        <v>0</v>
      </c>
      <c r="Q335" s="235">
        <v>0</v>
      </c>
      <c r="R335" s="235">
        <f>Q335*H335</f>
        <v>0</v>
      </c>
      <c r="S335" s="235">
        <v>0</v>
      </c>
      <c r="T335" s="23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7" t="s">
        <v>143</v>
      </c>
      <c r="AT335" s="237" t="s">
        <v>138</v>
      </c>
      <c r="AU335" s="237" t="s">
        <v>85</v>
      </c>
      <c r="AY335" s="17" t="s">
        <v>136</v>
      </c>
      <c r="BE335" s="238">
        <f>IF(N335="základní",J335,0)</f>
        <v>0</v>
      </c>
      <c r="BF335" s="238">
        <f>IF(N335="snížená",J335,0)</f>
        <v>0</v>
      </c>
      <c r="BG335" s="238">
        <f>IF(N335="zákl. přenesená",J335,0)</f>
        <v>0</v>
      </c>
      <c r="BH335" s="238">
        <f>IF(N335="sníž. přenesená",J335,0)</f>
        <v>0</v>
      </c>
      <c r="BI335" s="238">
        <f>IF(N335="nulová",J335,0)</f>
        <v>0</v>
      </c>
      <c r="BJ335" s="17" t="s">
        <v>83</v>
      </c>
      <c r="BK335" s="238">
        <f>ROUND(I335*H335,2)</f>
        <v>0</v>
      </c>
      <c r="BL335" s="17" t="s">
        <v>143</v>
      </c>
      <c r="BM335" s="237" t="s">
        <v>696</v>
      </c>
    </row>
    <row r="336" s="13" customFormat="1">
      <c r="A336" s="13"/>
      <c r="B336" s="239"/>
      <c r="C336" s="240"/>
      <c r="D336" s="241" t="s">
        <v>145</v>
      </c>
      <c r="E336" s="242" t="s">
        <v>1</v>
      </c>
      <c r="F336" s="243" t="s">
        <v>253</v>
      </c>
      <c r="G336" s="240"/>
      <c r="H336" s="242" t="s">
        <v>1</v>
      </c>
      <c r="I336" s="244"/>
      <c r="J336" s="240"/>
      <c r="K336" s="240"/>
      <c r="L336" s="245"/>
      <c r="M336" s="246"/>
      <c r="N336" s="247"/>
      <c r="O336" s="247"/>
      <c r="P336" s="247"/>
      <c r="Q336" s="247"/>
      <c r="R336" s="247"/>
      <c r="S336" s="247"/>
      <c r="T336" s="24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9" t="s">
        <v>145</v>
      </c>
      <c r="AU336" s="249" t="s">
        <v>85</v>
      </c>
      <c r="AV336" s="13" t="s">
        <v>83</v>
      </c>
      <c r="AW336" s="13" t="s">
        <v>32</v>
      </c>
      <c r="AX336" s="13" t="s">
        <v>76</v>
      </c>
      <c r="AY336" s="249" t="s">
        <v>136</v>
      </c>
    </row>
    <row r="337" s="14" customFormat="1">
      <c r="A337" s="14"/>
      <c r="B337" s="250"/>
      <c r="C337" s="251"/>
      <c r="D337" s="241" t="s">
        <v>145</v>
      </c>
      <c r="E337" s="252" t="s">
        <v>1</v>
      </c>
      <c r="F337" s="253" t="s">
        <v>697</v>
      </c>
      <c r="G337" s="251"/>
      <c r="H337" s="254">
        <v>295.39999999999998</v>
      </c>
      <c r="I337" s="255"/>
      <c r="J337" s="251"/>
      <c r="K337" s="251"/>
      <c r="L337" s="256"/>
      <c r="M337" s="257"/>
      <c r="N337" s="258"/>
      <c r="O337" s="258"/>
      <c r="P337" s="258"/>
      <c r="Q337" s="258"/>
      <c r="R337" s="258"/>
      <c r="S337" s="258"/>
      <c r="T337" s="25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0" t="s">
        <v>145</v>
      </c>
      <c r="AU337" s="260" t="s">
        <v>85</v>
      </c>
      <c r="AV337" s="14" t="s">
        <v>85</v>
      </c>
      <c r="AW337" s="14" t="s">
        <v>32</v>
      </c>
      <c r="AX337" s="14" t="s">
        <v>76</v>
      </c>
      <c r="AY337" s="260" t="s">
        <v>136</v>
      </c>
    </row>
    <row r="338" s="15" customFormat="1">
      <c r="A338" s="15"/>
      <c r="B338" s="261"/>
      <c r="C338" s="262"/>
      <c r="D338" s="241" t="s">
        <v>145</v>
      </c>
      <c r="E338" s="263" t="s">
        <v>1</v>
      </c>
      <c r="F338" s="264" t="s">
        <v>148</v>
      </c>
      <c r="G338" s="262"/>
      <c r="H338" s="265">
        <v>295.39999999999998</v>
      </c>
      <c r="I338" s="266"/>
      <c r="J338" s="262"/>
      <c r="K338" s="262"/>
      <c r="L338" s="267"/>
      <c r="M338" s="268"/>
      <c r="N338" s="269"/>
      <c r="O338" s="269"/>
      <c r="P338" s="269"/>
      <c r="Q338" s="269"/>
      <c r="R338" s="269"/>
      <c r="S338" s="269"/>
      <c r="T338" s="270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1" t="s">
        <v>145</v>
      </c>
      <c r="AU338" s="271" t="s">
        <v>85</v>
      </c>
      <c r="AV338" s="15" t="s">
        <v>143</v>
      </c>
      <c r="AW338" s="15" t="s">
        <v>32</v>
      </c>
      <c r="AX338" s="15" t="s">
        <v>83</v>
      </c>
      <c r="AY338" s="271" t="s">
        <v>136</v>
      </c>
    </row>
    <row r="339" s="2" customFormat="1" ht="24.15" customHeight="1">
      <c r="A339" s="38"/>
      <c r="B339" s="39"/>
      <c r="C339" s="226" t="s">
        <v>518</v>
      </c>
      <c r="D339" s="226" t="s">
        <v>138</v>
      </c>
      <c r="E339" s="227" t="s">
        <v>250</v>
      </c>
      <c r="F339" s="228" t="s">
        <v>251</v>
      </c>
      <c r="G339" s="229" t="s">
        <v>202</v>
      </c>
      <c r="H339" s="230">
        <v>22.745000000000001</v>
      </c>
      <c r="I339" s="231"/>
      <c r="J339" s="232">
        <f>ROUND(I339*H339,2)</f>
        <v>0</v>
      </c>
      <c r="K339" s="228" t="s">
        <v>142</v>
      </c>
      <c r="L339" s="44"/>
      <c r="M339" s="233" t="s">
        <v>1</v>
      </c>
      <c r="N339" s="234" t="s">
        <v>41</v>
      </c>
      <c r="O339" s="91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143</v>
      </c>
      <c r="AT339" s="237" t="s">
        <v>138</v>
      </c>
      <c r="AU339" s="237" t="s">
        <v>85</v>
      </c>
      <c r="AY339" s="17" t="s">
        <v>136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83</v>
      </c>
      <c r="BK339" s="238">
        <f>ROUND(I339*H339,2)</f>
        <v>0</v>
      </c>
      <c r="BL339" s="17" t="s">
        <v>143</v>
      </c>
      <c r="BM339" s="237" t="s">
        <v>698</v>
      </c>
    </row>
    <row r="340" s="13" customFormat="1">
      <c r="A340" s="13"/>
      <c r="B340" s="239"/>
      <c r="C340" s="240"/>
      <c r="D340" s="241" t="s">
        <v>145</v>
      </c>
      <c r="E340" s="242" t="s">
        <v>1</v>
      </c>
      <c r="F340" s="243" t="s">
        <v>699</v>
      </c>
      <c r="G340" s="240"/>
      <c r="H340" s="242" t="s">
        <v>1</v>
      </c>
      <c r="I340" s="244"/>
      <c r="J340" s="240"/>
      <c r="K340" s="240"/>
      <c r="L340" s="245"/>
      <c r="M340" s="246"/>
      <c r="N340" s="247"/>
      <c r="O340" s="247"/>
      <c r="P340" s="247"/>
      <c r="Q340" s="247"/>
      <c r="R340" s="247"/>
      <c r="S340" s="247"/>
      <c r="T340" s="24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9" t="s">
        <v>145</v>
      </c>
      <c r="AU340" s="249" t="s">
        <v>85</v>
      </c>
      <c r="AV340" s="13" t="s">
        <v>83</v>
      </c>
      <c r="AW340" s="13" t="s">
        <v>32</v>
      </c>
      <c r="AX340" s="13" t="s">
        <v>76</v>
      </c>
      <c r="AY340" s="249" t="s">
        <v>136</v>
      </c>
    </row>
    <row r="341" s="14" customFormat="1">
      <c r="A341" s="14"/>
      <c r="B341" s="250"/>
      <c r="C341" s="251"/>
      <c r="D341" s="241" t="s">
        <v>145</v>
      </c>
      <c r="E341" s="252" t="s">
        <v>1</v>
      </c>
      <c r="F341" s="253" t="s">
        <v>700</v>
      </c>
      <c r="G341" s="251"/>
      <c r="H341" s="254">
        <v>22.745000000000001</v>
      </c>
      <c r="I341" s="255"/>
      <c r="J341" s="251"/>
      <c r="K341" s="251"/>
      <c r="L341" s="256"/>
      <c r="M341" s="257"/>
      <c r="N341" s="258"/>
      <c r="O341" s="258"/>
      <c r="P341" s="258"/>
      <c r="Q341" s="258"/>
      <c r="R341" s="258"/>
      <c r="S341" s="258"/>
      <c r="T341" s="25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0" t="s">
        <v>145</v>
      </c>
      <c r="AU341" s="260" t="s">
        <v>85</v>
      </c>
      <c r="AV341" s="14" t="s">
        <v>85</v>
      </c>
      <c r="AW341" s="14" t="s">
        <v>32</v>
      </c>
      <c r="AX341" s="14" t="s">
        <v>76</v>
      </c>
      <c r="AY341" s="260" t="s">
        <v>136</v>
      </c>
    </row>
    <row r="342" s="15" customFormat="1">
      <c r="A342" s="15"/>
      <c r="B342" s="261"/>
      <c r="C342" s="262"/>
      <c r="D342" s="241" t="s">
        <v>145</v>
      </c>
      <c r="E342" s="263" t="s">
        <v>1</v>
      </c>
      <c r="F342" s="264" t="s">
        <v>148</v>
      </c>
      <c r="G342" s="262"/>
      <c r="H342" s="265">
        <v>22.745000000000001</v>
      </c>
      <c r="I342" s="266"/>
      <c r="J342" s="262"/>
      <c r="K342" s="262"/>
      <c r="L342" s="267"/>
      <c r="M342" s="268"/>
      <c r="N342" s="269"/>
      <c r="O342" s="269"/>
      <c r="P342" s="269"/>
      <c r="Q342" s="269"/>
      <c r="R342" s="269"/>
      <c r="S342" s="269"/>
      <c r="T342" s="270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1" t="s">
        <v>145</v>
      </c>
      <c r="AU342" s="271" t="s">
        <v>85</v>
      </c>
      <c r="AV342" s="15" t="s">
        <v>143</v>
      </c>
      <c r="AW342" s="15" t="s">
        <v>32</v>
      </c>
      <c r="AX342" s="15" t="s">
        <v>83</v>
      </c>
      <c r="AY342" s="271" t="s">
        <v>136</v>
      </c>
    </row>
    <row r="343" s="2" customFormat="1" ht="24.15" customHeight="1">
      <c r="A343" s="38"/>
      <c r="B343" s="39"/>
      <c r="C343" s="226" t="s">
        <v>521</v>
      </c>
      <c r="D343" s="226" t="s">
        <v>138</v>
      </c>
      <c r="E343" s="227" t="s">
        <v>256</v>
      </c>
      <c r="F343" s="228" t="s">
        <v>257</v>
      </c>
      <c r="G343" s="229" t="s">
        <v>202</v>
      </c>
      <c r="H343" s="230">
        <v>108.423</v>
      </c>
      <c r="I343" s="231"/>
      <c r="J343" s="232">
        <f>ROUND(I343*H343,2)</f>
        <v>0</v>
      </c>
      <c r="K343" s="228" t="s">
        <v>142</v>
      </c>
      <c r="L343" s="44"/>
      <c r="M343" s="233" t="s">
        <v>1</v>
      </c>
      <c r="N343" s="234" t="s">
        <v>41</v>
      </c>
      <c r="O343" s="91"/>
      <c r="P343" s="235">
        <f>O343*H343</f>
        <v>0</v>
      </c>
      <c r="Q343" s="235">
        <v>0</v>
      </c>
      <c r="R343" s="235">
        <f>Q343*H343</f>
        <v>0</v>
      </c>
      <c r="S343" s="235">
        <v>0</v>
      </c>
      <c r="T343" s="23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7" t="s">
        <v>143</v>
      </c>
      <c r="AT343" s="237" t="s">
        <v>138</v>
      </c>
      <c r="AU343" s="237" t="s">
        <v>85</v>
      </c>
      <c r="AY343" s="17" t="s">
        <v>136</v>
      </c>
      <c r="BE343" s="238">
        <f>IF(N343="základní",J343,0)</f>
        <v>0</v>
      </c>
      <c r="BF343" s="238">
        <f>IF(N343="snížená",J343,0)</f>
        <v>0</v>
      </c>
      <c r="BG343" s="238">
        <f>IF(N343="zákl. přenesená",J343,0)</f>
        <v>0</v>
      </c>
      <c r="BH343" s="238">
        <f>IF(N343="sníž. přenesená",J343,0)</f>
        <v>0</v>
      </c>
      <c r="BI343" s="238">
        <f>IF(N343="nulová",J343,0)</f>
        <v>0</v>
      </c>
      <c r="BJ343" s="17" t="s">
        <v>83</v>
      </c>
      <c r="BK343" s="238">
        <f>ROUND(I343*H343,2)</f>
        <v>0</v>
      </c>
      <c r="BL343" s="17" t="s">
        <v>143</v>
      </c>
      <c r="BM343" s="237" t="s">
        <v>701</v>
      </c>
    </row>
    <row r="344" s="13" customFormat="1">
      <c r="A344" s="13"/>
      <c r="B344" s="239"/>
      <c r="C344" s="240"/>
      <c r="D344" s="241" t="s">
        <v>145</v>
      </c>
      <c r="E344" s="242" t="s">
        <v>1</v>
      </c>
      <c r="F344" s="243" t="s">
        <v>702</v>
      </c>
      <c r="G344" s="240"/>
      <c r="H344" s="242" t="s">
        <v>1</v>
      </c>
      <c r="I344" s="244"/>
      <c r="J344" s="240"/>
      <c r="K344" s="240"/>
      <c r="L344" s="245"/>
      <c r="M344" s="246"/>
      <c r="N344" s="247"/>
      <c r="O344" s="247"/>
      <c r="P344" s="247"/>
      <c r="Q344" s="247"/>
      <c r="R344" s="247"/>
      <c r="S344" s="247"/>
      <c r="T344" s="24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9" t="s">
        <v>145</v>
      </c>
      <c r="AU344" s="249" t="s">
        <v>85</v>
      </c>
      <c r="AV344" s="13" t="s">
        <v>83</v>
      </c>
      <c r="AW344" s="13" t="s">
        <v>32</v>
      </c>
      <c r="AX344" s="13" t="s">
        <v>76</v>
      </c>
      <c r="AY344" s="249" t="s">
        <v>136</v>
      </c>
    </row>
    <row r="345" s="14" customFormat="1">
      <c r="A345" s="14"/>
      <c r="B345" s="250"/>
      <c r="C345" s="251"/>
      <c r="D345" s="241" t="s">
        <v>145</v>
      </c>
      <c r="E345" s="252" t="s">
        <v>1</v>
      </c>
      <c r="F345" s="253" t="s">
        <v>703</v>
      </c>
      <c r="G345" s="251"/>
      <c r="H345" s="254">
        <v>108.423</v>
      </c>
      <c r="I345" s="255"/>
      <c r="J345" s="251"/>
      <c r="K345" s="251"/>
      <c r="L345" s="256"/>
      <c r="M345" s="257"/>
      <c r="N345" s="258"/>
      <c r="O345" s="258"/>
      <c r="P345" s="258"/>
      <c r="Q345" s="258"/>
      <c r="R345" s="258"/>
      <c r="S345" s="258"/>
      <c r="T345" s="25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0" t="s">
        <v>145</v>
      </c>
      <c r="AU345" s="260" t="s">
        <v>85</v>
      </c>
      <c r="AV345" s="14" t="s">
        <v>85</v>
      </c>
      <c r="AW345" s="14" t="s">
        <v>32</v>
      </c>
      <c r="AX345" s="14" t="s">
        <v>76</v>
      </c>
      <c r="AY345" s="260" t="s">
        <v>136</v>
      </c>
    </row>
    <row r="346" s="15" customFormat="1">
      <c r="A346" s="15"/>
      <c r="B346" s="261"/>
      <c r="C346" s="262"/>
      <c r="D346" s="241" t="s">
        <v>145</v>
      </c>
      <c r="E346" s="263" t="s">
        <v>1</v>
      </c>
      <c r="F346" s="264" t="s">
        <v>148</v>
      </c>
      <c r="G346" s="262"/>
      <c r="H346" s="265">
        <v>108.423</v>
      </c>
      <c r="I346" s="266"/>
      <c r="J346" s="262"/>
      <c r="K346" s="262"/>
      <c r="L346" s="267"/>
      <c r="M346" s="268"/>
      <c r="N346" s="269"/>
      <c r="O346" s="269"/>
      <c r="P346" s="269"/>
      <c r="Q346" s="269"/>
      <c r="R346" s="269"/>
      <c r="S346" s="269"/>
      <c r="T346" s="270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1" t="s">
        <v>145</v>
      </c>
      <c r="AU346" s="271" t="s">
        <v>85</v>
      </c>
      <c r="AV346" s="15" t="s">
        <v>143</v>
      </c>
      <c r="AW346" s="15" t="s">
        <v>32</v>
      </c>
      <c r="AX346" s="15" t="s">
        <v>83</v>
      </c>
      <c r="AY346" s="271" t="s">
        <v>136</v>
      </c>
    </row>
    <row r="347" s="12" customFormat="1" ht="22.8" customHeight="1">
      <c r="A347" s="12"/>
      <c r="B347" s="210"/>
      <c r="C347" s="211"/>
      <c r="D347" s="212" t="s">
        <v>75</v>
      </c>
      <c r="E347" s="224" t="s">
        <v>261</v>
      </c>
      <c r="F347" s="224" t="s">
        <v>262</v>
      </c>
      <c r="G347" s="211"/>
      <c r="H347" s="211"/>
      <c r="I347" s="214"/>
      <c r="J347" s="225">
        <f>BK347</f>
        <v>0</v>
      </c>
      <c r="K347" s="211"/>
      <c r="L347" s="216"/>
      <c r="M347" s="217"/>
      <c r="N347" s="218"/>
      <c r="O347" s="218"/>
      <c r="P347" s="219">
        <f>SUM(P348:P349)</f>
        <v>0</v>
      </c>
      <c r="Q347" s="218"/>
      <c r="R347" s="219">
        <f>SUM(R348:R349)</f>
        <v>0</v>
      </c>
      <c r="S347" s="218"/>
      <c r="T347" s="220">
        <f>SUM(T348:T349)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21" t="s">
        <v>83</v>
      </c>
      <c r="AT347" s="222" t="s">
        <v>75</v>
      </c>
      <c r="AU347" s="222" t="s">
        <v>83</v>
      </c>
      <c r="AY347" s="221" t="s">
        <v>136</v>
      </c>
      <c r="BK347" s="223">
        <f>SUM(BK348:BK349)</f>
        <v>0</v>
      </c>
    </row>
    <row r="348" s="2" customFormat="1" ht="21.75" customHeight="1">
      <c r="A348" s="38"/>
      <c r="B348" s="39"/>
      <c r="C348" s="226" t="s">
        <v>523</v>
      </c>
      <c r="D348" s="226" t="s">
        <v>138</v>
      </c>
      <c r="E348" s="227" t="s">
        <v>264</v>
      </c>
      <c r="F348" s="228" t="s">
        <v>265</v>
      </c>
      <c r="G348" s="229" t="s">
        <v>202</v>
      </c>
      <c r="H348" s="230">
        <v>0.97999999999999998</v>
      </c>
      <c r="I348" s="231"/>
      <c r="J348" s="232">
        <f>ROUND(I348*H348,2)</f>
        <v>0</v>
      </c>
      <c r="K348" s="228" t="s">
        <v>142</v>
      </c>
      <c r="L348" s="44"/>
      <c r="M348" s="233" t="s">
        <v>1</v>
      </c>
      <c r="N348" s="234" t="s">
        <v>41</v>
      </c>
      <c r="O348" s="91"/>
      <c r="P348" s="235">
        <f>O348*H348</f>
        <v>0</v>
      </c>
      <c r="Q348" s="235">
        <v>0</v>
      </c>
      <c r="R348" s="235">
        <f>Q348*H348</f>
        <v>0</v>
      </c>
      <c r="S348" s="235">
        <v>0</v>
      </c>
      <c r="T348" s="23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7" t="s">
        <v>143</v>
      </c>
      <c r="AT348" s="237" t="s">
        <v>138</v>
      </c>
      <c r="AU348" s="237" t="s">
        <v>85</v>
      </c>
      <c r="AY348" s="17" t="s">
        <v>136</v>
      </c>
      <c r="BE348" s="238">
        <f>IF(N348="základní",J348,0)</f>
        <v>0</v>
      </c>
      <c r="BF348" s="238">
        <f>IF(N348="snížená",J348,0)</f>
        <v>0</v>
      </c>
      <c r="BG348" s="238">
        <f>IF(N348="zákl. přenesená",J348,0)</f>
        <v>0</v>
      </c>
      <c r="BH348" s="238">
        <f>IF(N348="sníž. přenesená",J348,0)</f>
        <v>0</v>
      </c>
      <c r="BI348" s="238">
        <f>IF(N348="nulová",J348,0)</f>
        <v>0</v>
      </c>
      <c r="BJ348" s="17" t="s">
        <v>83</v>
      </c>
      <c r="BK348" s="238">
        <f>ROUND(I348*H348,2)</f>
        <v>0</v>
      </c>
      <c r="BL348" s="17" t="s">
        <v>143</v>
      </c>
      <c r="BM348" s="237" t="s">
        <v>704</v>
      </c>
    </row>
    <row r="349" s="2" customFormat="1" ht="21.75" customHeight="1">
      <c r="A349" s="38"/>
      <c r="B349" s="39"/>
      <c r="C349" s="226" t="s">
        <v>705</v>
      </c>
      <c r="D349" s="226" t="s">
        <v>138</v>
      </c>
      <c r="E349" s="227" t="s">
        <v>268</v>
      </c>
      <c r="F349" s="228" t="s">
        <v>269</v>
      </c>
      <c r="G349" s="229" t="s">
        <v>202</v>
      </c>
      <c r="H349" s="230">
        <v>0.97999999999999998</v>
      </c>
      <c r="I349" s="231"/>
      <c r="J349" s="232">
        <f>ROUND(I349*H349,2)</f>
        <v>0</v>
      </c>
      <c r="K349" s="228" t="s">
        <v>142</v>
      </c>
      <c r="L349" s="44"/>
      <c r="M349" s="272" t="s">
        <v>1</v>
      </c>
      <c r="N349" s="273" t="s">
        <v>41</v>
      </c>
      <c r="O349" s="274"/>
      <c r="P349" s="275">
        <f>O349*H349</f>
        <v>0</v>
      </c>
      <c r="Q349" s="275">
        <v>0</v>
      </c>
      <c r="R349" s="275">
        <f>Q349*H349</f>
        <v>0</v>
      </c>
      <c r="S349" s="275">
        <v>0</v>
      </c>
      <c r="T349" s="27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143</v>
      </c>
      <c r="AT349" s="237" t="s">
        <v>138</v>
      </c>
      <c r="AU349" s="237" t="s">
        <v>85</v>
      </c>
      <c r="AY349" s="17" t="s">
        <v>136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83</v>
      </c>
      <c r="BK349" s="238">
        <f>ROUND(I349*H349,2)</f>
        <v>0</v>
      </c>
      <c r="BL349" s="17" t="s">
        <v>143</v>
      </c>
      <c r="BM349" s="237" t="s">
        <v>706</v>
      </c>
    </row>
    <row r="350" s="2" customFormat="1" ht="6.96" customHeight="1">
      <c r="A350" s="38"/>
      <c r="B350" s="66"/>
      <c r="C350" s="67"/>
      <c r="D350" s="67"/>
      <c r="E350" s="67"/>
      <c r="F350" s="67"/>
      <c r="G350" s="67"/>
      <c r="H350" s="67"/>
      <c r="I350" s="67"/>
      <c r="J350" s="67"/>
      <c r="K350" s="67"/>
      <c r="L350" s="44"/>
      <c r="M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</row>
  </sheetData>
  <sheetProtection sheet="1" autoFilter="0" formatColumns="0" formatRows="0" objects="1" scenarios="1" spinCount="100000" saltValue="uNhUAWJUaFpftsHEgt1otpmyIkhKJM7WzA3/10sz8dIy9GtM4WGRvGG+dh9+VoFFQqnmO47q+/0ok4TVTTl4UA==" hashValue="m8IvX2seMSrS7QvNx5SWUQMawHHqBluU9e5d4NIMSpIdhMyk6tzkDoLPhSMPU6zINtl+AgZrxtPPIbiAWyZmvw==" algorithmName="SHA-512" password="CC35"/>
  <autoFilter ref="C125:K3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komunikace v ulici ČSA, Hradec Králové</v>
      </c>
      <c r="F7" s="150"/>
      <c r="G7" s="150"/>
      <c r="H7" s="150"/>
      <c r="L7" s="20"/>
    </row>
    <row r="8" s="1" customFormat="1" ht="12" customHeight="1">
      <c r="B8" s="20"/>
      <c r="D8" s="150" t="s">
        <v>106</v>
      </c>
      <c r="L8" s="20"/>
    </row>
    <row r="9" s="2" customFormat="1" ht="16.5" customHeight="1">
      <c r="A9" s="38"/>
      <c r="B9" s="44"/>
      <c r="C9" s="38"/>
      <c r="D9" s="38"/>
      <c r="E9" s="151" t="s">
        <v>525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271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5. 5. 2025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110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ROUND((SUM(BE127:BE420)),  2)</f>
        <v>0</v>
      </c>
      <c r="G35" s="38"/>
      <c r="H35" s="38"/>
      <c r="I35" s="164">
        <v>0.20999999999999999</v>
      </c>
      <c r="J35" s="163">
        <f>ROUND(((SUM(BE127:BE420))*I35),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ROUND((SUM(BF127:BF420)),  2)</f>
        <v>0</v>
      </c>
      <c r="G36" s="38"/>
      <c r="H36" s="38"/>
      <c r="I36" s="164">
        <v>0.12</v>
      </c>
      <c r="J36" s="163">
        <f>ROUND(((SUM(BF127:BF420))*I36),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ROUND((SUM(BG127:BG420)),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ROUND((SUM(BH127:BH420)),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ROUND((SUM(BI127:BI420)),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komunikace v ulici ČSA,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525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b - návrh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5. 5. 2025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116</v>
      </c>
      <c r="E99" s="191"/>
      <c r="F99" s="191"/>
      <c r="G99" s="191"/>
      <c r="H99" s="191"/>
      <c r="I99" s="191"/>
      <c r="J99" s="192">
        <f>J128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117</v>
      </c>
      <c r="E100" s="196"/>
      <c r="F100" s="196"/>
      <c r="G100" s="196"/>
      <c r="H100" s="196"/>
      <c r="I100" s="196"/>
      <c r="J100" s="197">
        <f>J129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707</v>
      </c>
      <c r="E101" s="196"/>
      <c r="F101" s="196"/>
      <c r="G101" s="196"/>
      <c r="H101" s="196"/>
      <c r="I101" s="196"/>
      <c r="J101" s="197">
        <f>J218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272</v>
      </c>
      <c r="E102" s="196"/>
      <c r="F102" s="196"/>
      <c r="G102" s="196"/>
      <c r="H102" s="196"/>
      <c r="I102" s="196"/>
      <c r="J102" s="197">
        <f>J227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526</v>
      </c>
      <c r="E103" s="196"/>
      <c r="F103" s="196"/>
      <c r="G103" s="196"/>
      <c r="H103" s="196"/>
      <c r="I103" s="196"/>
      <c r="J103" s="197">
        <f>J313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118</v>
      </c>
      <c r="E104" s="196"/>
      <c r="F104" s="196"/>
      <c r="G104" s="196"/>
      <c r="H104" s="196"/>
      <c r="I104" s="196"/>
      <c r="J104" s="197">
        <f>J362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120</v>
      </c>
      <c r="E105" s="196"/>
      <c r="F105" s="196"/>
      <c r="G105" s="196"/>
      <c r="H105" s="196"/>
      <c r="I105" s="196"/>
      <c r="J105" s="197">
        <f>J418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121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Oprava komunikace v ulici ČSA, Hradec Králové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106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16.5" customHeight="1">
      <c r="A117" s="38"/>
      <c r="B117" s="39"/>
      <c r="C117" s="40"/>
      <c r="D117" s="40"/>
      <c r="E117" s="183" t="s">
        <v>525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108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b - návrh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F14</f>
        <v>Hradec Králové</v>
      </c>
      <c r="G121" s="40"/>
      <c r="H121" s="40"/>
      <c r="I121" s="32" t="s">
        <v>22</v>
      </c>
      <c r="J121" s="79" t="str">
        <f>IF(J14="","",J14)</f>
        <v>5. 5. 2025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E17</f>
        <v xml:space="preserve"> </v>
      </c>
      <c r="G123" s="40"/>
      <c r="H123" s="40"/>
      <c r="I123" s="32" t="s">
        <v>30</v>
      </c>
      <c r="J123" s="36" t="str">
        <f>E23</f>
        <v>VIAPROJEKT s.r.o. HK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IF(E20="","",E20)</f>
        <v>Vyplň údaj</v>
      </c>
      <c r="G124" s="40"/>
      <c r="H124" s="40"/>
      <c r="I124" s="32" t="s">
        <v>33</v>
      </c>
      <c r="J124" s="36" t="str">
        <f>E26</f>
        <v>B.Burešová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9"/>
      <c r="B126" s="200"/>
      <c r="C126" s="201" t="s">
        <v>122</v>
      </c>
      <c r="D126" s="202" t="s">
        <v>61</v>
      </c>
      <c r="E126" s="202" t="s">
        <v>57</v>
      </c>
      <c r="F126" s="202" t="s">
        <v>58</v>
      </c>
      <c r="G126" s="202" t="s">
        <v>123</v>
      </c>
      <c r="H126" s="202" t="s">
        <v>124</v>
      </c>
      <c r="I126" s="202" t="s">
        <v>125</v>
      </c>
      <c r="J126" s="202" t="s">
        <v>113</v>
      </c>
      <c r="K126" s="203" t="s">
        <v>126</v>
      </c>
      <c r="L126" s="204"/>
      <c r="M126" s="100" t="s">
        <v>1</v>
      </c>
      <c r="N126" s="101" t="s">
        <v>40</v>
      </c>
      <c r="O126" s="101" t="s">
        <v>127</v>
      </c>
      <c r="P126" s="101" t="s">
        <v>128</v>
      </c>
      <c r="Q126" s="101" t="s">
        <v>129</v>
      </c>
      <c r="R126" s="101" t="s">
        <v>130</v>
      </c>
      <c r="S126" s="101" t="s">
        <v>131</v>
      </c>
      <c r="T126" s="102" t="s">
        <v>132</v>
      </c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</row>
    <row r="127" s="2" customFormat="1" ht="22.8" customHeight="1">
      <c r="A127" s="38"/>
      <c r="B127" s="39"/>
      <c r="C127" s="107" t="s">
        <v>133</v>
      </c>
      <c r="D127" s="40"/>
      <c r="E127" s="40"/>
      <c r="F127" s="40"/>
      <c r="G127" s="40"/>
      <c r="H127" s="40"/>
      <c r="I127" s="40"/>
      <c r="J127" s="205">
        <f>BK127</f>
        <v>0</v>
      </c>
      <c r="K127" s="40"/>
      <c r="L127" s="44"/>
      <c r="M127" s="103"/>
      <c r="N127" s="206"/>
      <c r="O127" s="104"/>
      <c r="P127" s="207">
        <f>P128</f>
        <v>0</v>
      </c>
      <c r="Q127" s="104"/>
      <c r="R127" s="207">
        <f>R128</f>
        <v>297.62229400000001</v>
      </c>
      <c r="S127" s="104"/>
      <c r="T127" s="208">
        <f>T128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115</v>
      </c>
      <c r="BK127" s="209">
        <f>BK128</f>
        <v>0</v>
      </c>
    </row>
    <row r="128" s="12" customFormat="1" ht="25.92" customHeight="1">
      <c r="A128" s="12"/>
      <c r="B128" s="210"/>
      <c r="C128" s="211"/>
      <c r="D128" s="212" t="s">
        <v>75</v>
      </c>
      <c r="E128" s="213" t="s">
        <v>134</v>
      </c>
      <c r="F128" s="213" t="s">
        <v>135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P129+P218+P227+P313+P362+P418</f>
        <v>0</v>
      </c>
      <c r="Q128" s="218"/>
      <c r="R128" s="219">
        <f>R129+R218+R227+R313+R362+R418</f>
        <v>297.62229400000001</v>
      </c>
      <c r="S128" s="218"/>
      <c r="T128" s="220">
        <f>T129+T218+T227+T313+T362+T418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76</v>
      </c>
      <c r="AY128" s="221" t="s">
        <v>136</v>
      </c>
      <c r="BK128" s="223">
        <f>BK129+BK218+BK227+BK313+BK362+BK418</f>
        <v>0</v>
      </c>
    </row>
    <row r="129" s="12" customFormat="1" ht="22.8" customHeight="1">
      <c r="A129" s="12"/>
      <c r="B129" s="210"/>
      <c r="C129" s="211"/>
      <c r="D129" s="212" t="s">
        <v>75</v>
      </c>
      <c r="E129" s="224" t="s">
        <v>83</v>
      </c>
      <c r="F129" s="224" t="s">
        <v>137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SUM(P130:P217)</f>
        <v>0</v>
      </c>
      <c r="Q129" s="218"/>
      <c r="R129" s="219">
        <f>SUM(R130:R217)</f>
        <v>36.834615999999997</v>
      </c>
      <c r="S129" s="218"/>
      <c r="T129" s="220">
        <f>SUM(T130:T217)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83</v>
      </c>
      <c r="AT129" s="222" t="s">
        <v>75</v>
      </c>
      <c r="AU129" s="222" t="s">
        <v>83</v>
      </c>
      <c r="AY129" s="221" t="s">
        <v>136</v>
      </c>
      <c r="BK129" s="223">
        <f>SUM(BK130:BK217)</f>
        <v>0</v>
      </c>
    </row>
    <row r="130" s="2" customFormat="1" ht="21.75" customHeight="1">
      <c r="A130" s="38"/>
      <c r="B130" s="39"/>
      <c r="C130" s="226" t="s">
        <v>83</v>
      </c>
      <c r="D130" s="226" t="s">
        <v>138</v>
      </c>
      <c r="E130" s="227" t="s">
        <v>708</v>
      </c>
      <c r="F130" s="228" t="s">
        <v>709</v>
      </c>
      <c r="G130" s="229" t="s">
        <v>281</v>
      </c>
      <c r="H130" s="230">
        <v>408</v>
      </c>
      <c r="I130" s="231"/>
      <c r="J130" s="232">
        <f>ROUND(I130*H130,2)</f>
        <v>0</v>
      </c>
      <c r="K130" s="228" t="s">
        <v>142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143</v>
      </c>
      <c r="AT130" s="237" t="s">
        <v>138</v>
      </c>
      <c r="AU130" s="237" t="s">
        <v>85</v>
      </c>
      <c r="AY130" s="17" t="s">
        <v>136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143</v>
      </c>
      <c r="BM130" s="237" t="s">
        <v>710</v>
      </c>
    </row>
    <row r="131" s="13" customFormat="1">
      <c r="A131" s="13"/>
      <c r="B131" s="239"/>
      <c r="C131" s="240"/>
      <c r="D131" s="241" t="s">
        <v>145</v>
      </c>
      <c r="E131" s="242" t="s">
        <v>1</v>
      </c>
      <c r="F131" s="243" t="s">
        <v>283</v>
      </c>
      <c r="G131" s="240"/>
      <c r="H131" s="242" t="s">
        <v>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145</v>
      </c>
      <c r="AU131" s="249" t="s">
        <v>85</v>
      </c>
      <c r="AV131" s="13" t="s">
        <v>83</v>
      </c>
      <c r="AW131" s="13" t="s">
        <v>32</v>
      </c>
      <c r="AX131" s="13" t="s">
        <v>76</v>
      </c>
      <c r="AY131" s="249" t="s">
        <v>136</v>
      </c>
    </row>
    <row r="132" s="14" customFormat="1">
      <c r="A132" s="14"/>
      <c r="B132" s="250"/>
      <c r="C132" s="251"/>
      <c r="D132" s="241" t="s">
        <v>145</v>
      </c>
      <c r="E132" s="252" t="s">
        <v>1</v>
      </c>
      <c r="F132" s="253" t="s">
        <v>711</v>
      </c>
      <c r="G132" s="251"/>
      <c r="H132" s="254">
        <v>408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145</v>
      </c>
      <c r="AU132" s="260" t="s">
        <v>85</v>
      </c>
      <c r="AV132" s="14" t="s">
        <v>85</v>
      </c>
      <c r="AW132" s="14" t="s">
        <v>32</v>
      </c>
      <c r="AX132" s="14" t="s">
        <v>76</v>
      </c>
      <c r="AY132" s="260" t="s">
        <v>136</v>
      </c>
    </row>
    <row r="133" s="15" customFormat="1">
      <c r="A133" s="15"/>
      <c r="B133" s="261"/>
      <c r="C133" s="262"/>
      <c r="D133" s="241" t="s">
        <v>145</v>
      </c>
      <c r="E133" s="263" t="s">
        <v>1</v>
      </c>
      <c r="F133" s="264" t="s">
        <v>148</v>
      </c>
      <c r="G133" s="262"/>
      <c r="H133" s="265">
        <v>408</v>
      </c>
      <c r="I133" s="266"/>
      <c r="J133" s="262"/>
      <c r="K133" s="262"/>
      <c r="L133" s="267"/>
      <c r="M133" s="268"/>
      <c r="N133" s="269"/>
      <c r="O133" s="269"/>
      <c r="P133" s="269"/>
      <c r="Q133" s="269"/>
      <c r="R133" s="269"/>
      <c r="S133" s="269"/>
      <c r="T133" s="27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1" t="s">
        <v>145</v>
      </c>
      <c r="AU133" s="271" t="s">
        <v>85</v>
      </c>
      <c r="AV133" s="15" t="s">
        <v>143</v>
      </c>
      <c r="AW133" s="15" t="s">
        <v>32</v>
      </c>
      <c r="AX133" s="15" t="s">
        <v>83</v>
      </c>
      <c r="AY133" s="271" t="s">
        <v>136</v>
      </c>
    </row>
    <row r="134" s="2" customFormat="1" ht="21.75" customHeight="1">
      <c r="A134" s="38"/>
      <c r="B134" s="39"/>
      <c r="C134" s="226" t="s">
        <v>85</v>
      </c>
      <c r="D134" s="226" t="s">
        <v>138</v>
      </c>
      <c r="E134" s="227" t="s">
        <v>285</v>
      </c>
      <c r="F134" s="228" t="s">
        <v>286</v>
      </c>
      <c r="G134" s="229" t="s">
        <v>281</v>
      </c>
      <c r="H134" s="230">
        <v>1</v>
      </c>
      <c r="I134" s="231"/>
      <c r="J134" s="232">
        <f>ROUND(I134*H134,2)</f>
        <v>0</v>
      </c>
      <c r="K134" s="228" t="s">
        <v>142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143</v>
      </c>
      <c r="AT134" s="237" t="s">
        <v>138</v>
      </c>
      <c r="AU134" s="237" t="s">
        <v>85</v>
      </c>
      <c r="AY134" s="17" t="s">
        <v>136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143</v>
      </c>
      <c r="BM134" s="237" t="s">
        <v>712</v>
      </c>
    </row>
    <row r="135" s="13" customFormat="1">
      <c r="A135" s="13"/>
      <c r="B135" s="239"/>
      <c r="C135" s="240"/>
      <c r="D135" s="241" t="s">
        <v>145</v>
      </c>
      <c r="E135" s="242" t="s">
        <v>1</v>
      </c>
      <c r="F135" s="243" t="s">
        <v>713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145</v>
      </c>
      <c r="AU135" s="249" t="s">
        <v>85</v>
      </c>
      <c r="AV135" s="13" t="s">
        <v>83</v>
      </c>
      <c r="AW135" s="13" t="s">
        <v>32</v>
      </c>
      <c r="AX135" s="13" t="s">
        <v>76</v>
      </c>
      <c r="AY135" s="249" t="s">
        <v>136</v>
      </c>
    </row>
    <row r="136" s="14" customFormat="1">
      <c r="A136" s="14"/>
      <c r="B136" s="250"/>
      <c r="C136" s="251"/>
      <c r="D136" s="241" t="s">
        <v>145</v>
      </c>
      <c r="E136" s="252" t="s">
        <v>1</v>
      </c>
      <c r="F136" s="253" t="s">
        <v>83</v>
      </c>
      <c r="G136" s="251"/>
      <c r="H136" s="254">
        <v>1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145</v>
      </c>
      <c r="AU136" s="260" t="s">
        <v>85</v>
      </c>
      <c r="AV136" s="14" t="s">
        <v>85</v>
      </c>
      <c r="AW136" s="14" t="s">
        <v>32</v>
      </c>
      <c r="AX136" s="14" t="s">
        <v>76</v>
      </c>
      <c r="AY136" s="260" t="s">
        <v>136</v>
      </c>
    </row>
    <row r="137" s="15" customFormat="1">
      <c r="A137" s="15"/>
      <c r="B137" s="261"/>
      <c r="C137" s="262"/>
      <c r="D137" s="241" t="s">
        <v>145</v>
      </c>
      <c r="E137" s="263" t="s">
        <v>1</v>
      </c>
      <c r="F137" s="264" t="s">
        <v>148</v>
      </c>
      <c r="G137" s="262"/>
      <c r="H137" s="265">
        <v>1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145</v>
      </c>
      <c r="AU137" s="271" t="s">
        <v>85</v>
      </c>
      <c r="AV137" s="15" t="s">
        <v>143</v>
      </c>
      <c r="AW137" s="15" t="s">
        <v>32</v>
      </c>
      <c r="AX137" s="15" t="s">
        <v>83</v>
      </c>
      <c r="AY137" s="271" t="s">
        <v>136</v>
      </c>
    </row>
    <row r="138" s="2" customFormat="1" ht="21.75" customHeight="1">
      <c r="A138" s="38"/>
      <c r="B138" s="39"/>
      <c r="C138" s="226" t="s">
        <v>152</v>
      </c>
      <c r="D138" s="226" t="s">
        <v>138</v>
      </c>
      <c r="E138" s="227" t="s">
        <v>714</v>
      </c>
      <c r="F138" s="228" t="s">
        <v>715</v>
      </c>
      <c r="G138" s="229" t="s">
        <v>281</v>
      </c>
      <c r="H138" s="230">
        <v>75.061999999999998</v>
      </c>
      <c r="I138" s="231"/>
      <c r="J138" s="232">
        <f>ROUND(I138*H138,2)</f>
        <v>0</v>
      </c>
      <c r="K138" s="228" t="s">
        <v>142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143</v>
      </c>
      <c r="AT138" s="237" t="s">
        <v>138</v>
      </c>
      <c r="AU138" s="237" t="s">
        <v>85</v>
      </c>
      <c r="AY138" s="17" t="s">
        <v>136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143</v>
      </c>
      <c r="BM138" s="237" t="s">
        <v>716</v>
      </c>
    </row>
    <row r="139" s="13" customFormat="1">
      <c r="A139" s="13"/>
      <c r="B139" s="239"/>
      <c r="C139" s="240"/>
      <c r="D139" s="241" t="s">
        <v>145</v>
      </c>
      <c r="E139" s="242" t="s">
        <v>1</v>
      </c>
      <c r="F139" s="243" t="s">
        <v>717</v>
      </c>
      <c r="G139" s="240"/>
      <c r="H139" s="242" t="s">
        <v>1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145</v>
      </c>
      <c r="AU139" s="249" t="s">
        <v>85</v>
      </c>
      <c r="AV139" s="13" t="s">
        <v>83</v>
      </c>
      <c r="AW139" s="13" t="s">
        <v>32</v>
      </c>
      <c r="AX139" s="13" t="s">
        <v>76</v>
      </c>
      <c r="AY139" s="249" t="s">
        <v>136</v>
      </c>
    </row>
    <row r="140" s="14" customFormat="1">
      <c r="A140" s="14"/>
      <c r="B140" s="250"/>
      <c r="C140" s="251"/>
      <c r="D140" s="241" t="s">
        <v>145</v>
      </c>
      <c r="E140" s="252" t="s">
        <v>1</v>
      </c>
      <c r="F140" s="253" t="s">
        <v>718</v>
      </c>
      <c r="G140" s="251"/>
      <c r="H140" s="254">
        <v>75.061999999999998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145</v>
      </c>
      <c r="AU140" s="260" t="s">
        <v>85</v>
      </c>
      <c r="AV140" s="14" t="s">
        <v>85</v>
      </c>
      <c r="AW140" s="14" t="s">
        <v>32</v>
      </c>
      <c r="AX140" s="14" t="s">
        <v>76</v>
      </c>
      <c r="AY140" s="260" t="s">
        <v>136</v>
      </c>
    </row>
    <row r="141" s="15" customFormat="1">
      <c r="A141" s="15"/>
      <c r="B141" s="261"/>
      <c r="C141" s="262"/>
      <c r="D141" s="241" t="s">
        <v>145</v>
      </c>
      <c r="E141" s="263" t="s">
        <v>1</v>
      </c>
      <c r="F141" s="264" t="s">
        <v>148</v>
      </c>
      <c r="G141" s="262"/>
      <c r="H141" s="265">
        <v>75.061999999999998</v>
      </c>
      <c r="I141" s="266"/>
      <c r="J141" s="262"/>
      <c r="K141" s="262"/>
      <c r="L141" s="267"/>
      <c r="M141" s="268"/>
      <c r="N141" s="269"/>
      <c r="O141" s="269"/>
      <c r="P141" s="269"/>
      <c r="Q141" s="269"/>
      <c r="R141" s="269"/>
      <c r="S141" s="269"/>
      <c r="T141" s="27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1" t="s">
        <v>145</v>
      </c>
      <c r="AU141" s="271" t="s">
        <v>85</v>
      </c>
      <c r="AV141" s="15" t="s">
        <v>143</v>
      </c>
      <c r="AW141" s="15" t="s">
        <v>32</v>
      </c>
      <c r="AX141" s="15" t="s">
        <v>83</v>
      </c>
      <c r="AY141" s="271" t="s">
        <v>136</v>
      </c>
    </row>
    <row r="142" s="2" customFormat="1" ht="16.5" customHeight="1">
      <c r="A142" s="38"/>
      <c r="B142" s="39"/>
      <c r="C142" s="226" t="s">
        <v>143</v>
      </c>
      <c r="D142" s="226" t="s">
        <v>138</v>
      </c>
      <c r="E142" s="227" t="s">
        <v>289</v>
      </c>
      <c r="F142" s="228" t="s">
        <v>290</v>
      </c>
      <c r="G142" s="229" t="s">
        <v>281</v>
      </c>
      <c r="H142" s="230">
        <v>81.599999999999994</v>
      </c>
      <c r="I142" s="231"/>
      <c r="J142" s="232">
        <f>ROUND(I142*H142,2)</f>
        <v>0</v>
      </c>
      <c r="K142" s="228" t="s">
        <v>142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143</v>
      </c>
      <c r="AT142" s="237" t="s">
        <v>138</v>
      </c>
      <c r="AU142" s="237" t="s">
        <v>85</v>
      </c>
      <c r="AY142" s="17" t="s">
        <v>136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143</v>
      </c>
      <c r="BM142" s="237" t="s">
        <v>719</v>
      </c>
    </row>
    <row r="143" s="13" customFormat="1">
      <c r="A143" s="13"/>
      <c r="B143" s="239"/>
      <c r="C143" s="240"/>
      <c r="D143" s="241" t="s">
        <v>145</v>
      </c>
      <c r="E143" s="242" t="s">
        <v>1</v>
      </c>
      <c r="F143" s="243" t="s">
        <v>720</v>
      </c>
      <c r="G143" s="240"/>
      <c r="H143" s="242" t="s">
        <v>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145</v>
      </c>
      <c r="AU143" s="249" t="s">
        <v>85</v>
      </c>
      <c r="AV143" s="13" t="s">
        <v>83</v>
      </c>
      <c r="AW143" s="13" t="s">
        <v>32</v>
      </c>
      <c r="AX143" s="13" t="s">
        <v>76</v>
      </c>
      <c r="AY143" s="249" t="s">
        <v>136</v>
      </c>
    </row>
    <row r="144" s="14" customFormat="1">
      <c r="A144" s="14"/>
      <c r="B144" s="250"/>
      <c r="C144" s="251"/>
      <c r="D144" s="241" t="s">
        <v>145</v>
      </c>
      <c r="E144" s="252" t="s">
        <v>1</v>
      </c>
      <c r="F144" s="253" t="s">
        <v>721</v>
      </c>
      <c r="G144" s="251"/>
      <c r="H144" s="254">
        <v>81.599999999999994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145</v>
      </c>
      <c r="AU144" s="260" t="s">
        <v>85</v>
      </c>
      <c r="AV144" s="14" t="s">
        <v>85</v>
      </c>
      <c r="AW144" s="14" t="s">
        <v>32</v>
      </c>
      <c r="AX144" s="14" t="s">
        <v>76</v>
      </c>
      <c r="AY144" s="260" t="s">
        <v>136</v>
      </c>
    </row>
    <row r="145" s="15" customFormat="1">
      <c r="A145" s="15"/>
      <c r="B145" s="261"/>
      <c r="C145" s="262"/>
      <c r="D145" s="241" t="s">
        <v>145</v>
      </c>
      <c r="E145" s="263" t="s">
        <v>1</v>
      </c>
      <c r="F145" s="264" t="s">
        <v>148</v>
      </c>
      <c r="G145" s="262"/>
      <c r="H145" s="265">
        <v>81.599999999999994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1" t="s">
        <v>145</v>
      </c>
      <c r="AU145" s="271" t="s">
        <v>85</v>
      </c>
      <c r="AV145" s="15" t="s">
        <v>143</v>
      </c>
      <c r="AW145" s="15" t="s">
        <v>32</v>
      </c>
      <c r="AX145" s="15" t="s">
        <v>83</v>
      </c>
      <c r="AY145" s="271" t="s">
        <v>136</v>
      </c>
    </row>
    <row r="146" s="2" customFormat="1" ht="16.5" customHeight="1">
      <c r="A146" s="38"/>
      <c r="B146" s="39"/>
      <c r="C146" s="226" t="s">
        <v>161</v>
      </c>
      <c r="D146" s="226" t="s">
        <v>138</v>
      </c>
      <c r="E146" s="227" t="s">
        <v>289</v>
      </c>
      <c r="F146" s="228" t="s">
        <v>290</v>
      </c>
      <c r="G146" s="229" t="s">
        <v>281</v>
      </c>
      <c r="H146" s="230">
        <v>15.012000000000001</v>
      </c>
      <c r="I146" s="231"/>
      <c r="J146" s="232">
        <f>ROUND(I146*H146,2)</f>
        <v>0</v>
      </c>
      <c r="K146" s="228" t="s">
        <v>142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143</v>
      </c>
      <c r="AT146" s="237" t="s">
        <v>138</v>
      </c>
      <c r="AU146" s="237" t="s">
        <v>85</v>
      </c>
      <c r="AY146" s="17" t="s">
        <v>136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143</v>
      </c>
      <c r="BM146" s="237" t="s">
        <v>722</v>
      </c>
    </row>
    <row r="147" s="13" customFormat="1">
      <c r="A147" s="13"/>
      <c r="B147" s="239"/>
      <c r="C147" s="240"/>
      <c r="D147" s="241" t="s">
        <v>145</v>
      </c>
      <c r="E147" s="242" t="s">
        <v>1</v>
      </c>
      <c r="F147" s="243" t="s">
        <v>723</v>
      </c>
      <c r="G147" s="240"/>
      <c r="H147" s="242" t="s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145</v>
      </c>
      <c r="AU147" s="249" t="s">
        <v>85</v>
      </c>
      <c r="AV147" s="13" t="s">
        <v>83</v>
      </c>
      <c r="AW147" s="13" t="s">
        <v>32</v>
      </c>
      <c r="AX147" s="13" t="s">
        <v>76</v>
      </c>
      <c r="AY147" s="249" t="s">
        <v>136</v>
      </c>
    </row>
    <row r="148" s="14" customFormat="1">
      <c r="A148" s="14"/>
      <c r="B148" s="250"/>
      <c r="C148" s="251"/>
      <c r="D148" s="241" t="s">
        <v>145</v>
      </c>
      <c r="E148" s="252" t="s">
        <v>1</v>
      </c>
      <c r="F148" s="253" t="s">
        <v>724</v>
      </c>
      <c r="G148" s="251"/>
      <c r="H148" s="254">
        <v>15.012000000000001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145</v>
      </c>
      <c r="AU148" s="260" t="s">
        <v>85</v>
      </c>
      <c r="AV148" s="14" t="s">
        <v>85</v>
      </c>
      <c r="AW148" s="14" t="s">
        <v>32</v>
      </c>
      <c r="AX148" s="14" t="s">
        <v>76</v>
      </c>
      <c r="AY148" s="260" t="s">
        <v>136</v>
      </c>
    </row>
    <row r="149" s="15" customFormat="1">
      <c r="A149" s="15"/>
      <c r="B149" s="261"/>
      <c r="C149" s="262"/>
      <c r="D149" s="241" t="s">
        <v>145</v>
      </c>
      <c r="E149" s="263" t="s">
        <v>1</v>
      </c>
      <c r="F149" s="264" t="s">
        <v>148</v>
      </c>
      <c r="G149" s="262"/>
      <c r="H149" s="265">
        <v>15.012000000000001</v>
      </c>
      <c r="I149" s="266"/>
      <c r="J149" s="262"/>
      <c r="K149" s="262"/>
      <c r="L149" s="267"/>
      <c r="M149" s="268"/>
      <c r="N149" s="269"/>
      <c r="O149" s="269"/>
      <c r="P149" s="269"/>
      <c r="Q149" s="269"/>
      <c r="R149" s="269"/>
      <c r="S149" s="269"/>
      <c r="T149" s="270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1" t="s">
        <v>145</v>
      </c>
      <c r="AU149" s="271" t="s">
        <v>85</v>
      </c>
      <c r="AV149" s="15" t="s">
        <v>143</v>
      </c>
      <c r="AW149" s="15" t="s">
        <v>32</v>
      </c>
      <c r="AX149" s="15" t="s">
        <v>83</v>
      </c>
      <c r="AY149" s="271" t="s">
        <v>136</v>
      </c>
    </row>
    <row r="150" s="2" customFormat="1" ht="16.5" customHeight="1">
      <c r="A150" s="38"/>
      <c r="B150" s="39"/>
      <c r="C150" s="226" t="s">
        <v>169</v>
      </c>
      <c r="D150" s="226" t="s">
        <v>138</v>
      </c>
      <c r="E150" s="227" t="s">
        <v>289</v>
      </c>
      <c r="F150" s="228" t="s">
        <v>290</v>
      </c>
      <c r="G150" s="229" t="s">
        <v>281</v>
      </c>
      <c r="H150" s="230">
        <v>1</v>
      </c>
      <c r="I150" s="231"/>
      <c r="J150" s="232">
        <f>ROUND(I150*H150,2)</f>
        <v>0</v>
      </c>
      <c r="K150" s="228" t="s">
        <v>142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143</v>
      </c>
      <c r="AT150" s="237" t="s">
        <v>138</v>
      </c>
      <c r="AU150" s="237" t="s">
        <v>85</v>
      </c>
      <c r="AY150" s="17" t="s">
        <v>136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143</v>
      </c>
      <c r="BM150" s="237" t="s">
        <v>725</v>
      </c>
    </row>
    <row r="151" s="13" customFormat="1">
      <c r="A151" s="13"/>
      <c r="B151" s="239"/>
      <c r="C151" s="240"/>
      <c r="D151" s="241" t="s">
        <v>145</v>
      </c>
      <c r="E151" s="242" t="s">
        <v>1</v>
      </c>
      <c r="F151" s="243" t="s">
        <v>713</v>
      </c>
      <c r="G151" s="240"/>
      <c r="H151" s="242" t="s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145</v>
      </c>
      <c r="AU151" s="249" t="s">
        <v>85</v>
      </c>
      <c r="AV151" s="13" t="s">
        <v>83</v>
      </c>
      <c r="AW151" s="13" t="s">
        <v>32</v>
      </c>
      <c r="AX151" s="13" t="s">
        <v>76</v>
      </c>
      <c r="AY151" s="249" t="s">
        <v>136</v>
      </c>
    </row>
    <row r="152" s="14" customFormat="1">
      <c r="A152" s="14"/>
      <c r="B152" s="250"/>
      <c r="C152" s="251"/>
      <c r="D152" s="241" t="s">
        <v>145</v>
      </c>
      <c r="E152" s="252" t="s">
        <v>1</v>
      </c>
      <c r="F152" s="253" t="s">
        <v>83</v>
      </c>
      <c r="G152" s="251"/>
      <c r="H152" s="254">
        <v>1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145</v>
      </c>
      <c r="AU152" s="260" t="s">
        <v>85</v>
      </c>
      <c r="AV152" s="14" t="s">
        <v>85</v>
      </c>
      <c r="AW152" s="14" t="s">
        <v>32</v>
      </c>
      <c r="AX152" s="14" t="s">
        <v>76</v>
      </c>
      <c r="AY152" s="260" t="s">
        <v>136</v>
      </c>
    </row>
    <row r="153" s="15" customFormat="1">
      <c r="A153" s="15"/>
      <c r="B153" s="261"/>
      <c r="C153" s="262"/>
      <c r="D153" s="241" t="s">
        <v>145</v>
      </c>
      <c r="E153" s="263" t="s">
        <v>1</v>
      </c>
      <c r="F153" s="264" t="s">
        <v>148</v>
      </c>
      <c r="G153" s="262"/>
      <c r="H153" s="265">
        <v>1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1" t="s">
        <v>145</v>
      </c>
      <c r="AU153" s="271" t="s">
        <v>85</v>
      </c>
      <c r="AV153" s="15" t="s">
        <v>143</v>
      </c>
      <c r="AW153" s="15" t="s">
        <v>32</v>
      </c>
      <c r="AX153" s="15" t="s">
        <v>83</v>
      </c>
      <c r="AY153" s="271" t="s">
        <v>136</v>
      </c>
    </row>
    <row r="154" s="2" customFormat="1" ht="16.5" customHeight="1">
      <c r="A154" s="38"/>
      <c r="B154" s="39"/>
      <c r="C154" s="226" t="s">
        <v>176</v>
      </c>
      <c r="D154" s="226" t="s">
        <v>138</v>
      </c>
      <c r="E154" s="227" t="s">
        <v>726</v>
      </c>
      <c r="F154" s="228" t="s">
        <v>727</v>
      </c>
      <c r="G154" s="229" t="s">
        <v>141</v>
      </c>
      <c r="H154" s="230">
        <v>218.40000000000001</v>
      </c>
      <c r="I154" s="231"/>
      <c r="J154" s="232">
        <f>ROUND(I154*H154,2)</f>
        <v>0</v>
      </c>
      <c r="K154" s="228" t="s">
        <v>142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0.00199</v>
      </c>
      <c r="R154" s="235">
        <f>Q154*H154</f>
        <v>0.434616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143</v>
      </c>
      <c r="AT154" s="237" t="s">
        <v>138</v>
      </c>
      <c r="AU154" s="237" t="s">
        <v>85</v>
      </c>
      <c r="AY154" s="17" t="s">
        <v>136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143</v>
      </c>
      <c r="BM154" s="237" t="s">
        <v>728</v>
      </c>
    </row>
    <row r="155" s="13" customFormat="1">
      <c r="A155" s="13"/>
      <c r="B155" s="239"/>
      <c r="C155" s="240"/>
      <c r="D155" s="241" t="s">
        <v>145</v>
      </c>
      <c r="E155" s="242" t="s">
        <v>1</v>
      </c>
      <c r="F155" s="243" t="s">
        <v>717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145</v>
      </c>
      <c r="AU155" s="249" t="s">
        <v>85</v>
      </c>
      <c r="AV155" s="13" t="s">
        <v>83</v>
      </c>
      <c r="AW155" s="13" t="s">
        <v>32</v>
      </c>
      <c r="AX155" s="13" t="s">
        <v>76</v>
      </c>
      <c r="AY155" s="249" t="s">
        <v>136</v>
      </c>
    </row>
    <row r="156" s="14" customFormat="1">
      <c r="A156" s="14"/>
      <c r="B156" s="250"/>
      <c r="C156" s="251"/>
      <c r="D156" s="241" t="s">
        <v>145</v>
      </c>
      <c r="E156" s="252" t="s">
        <v>1</v>
      </c>
      <c r="F156" s="253" t="s">
        <v>729</v>
      </c>
      <c r="G156" s="251"/>
      <c r="H156" s="254">
        <v>218.40000000000001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145</v>
      </c>
      <c r="AU156" s="260" t="s">
        <v>85</v>
      </c>
      <c r="AV156" s="14" t="s">
        <v>85</v>
      </c>
      <c r="AW156" s="14" t="s">
        <v>32</v>
      </c>
      <c r="AX156" s="14" t="s">
        <v>76</v>
      </c>
      <c r="AY156" s="260" t="s">
        <v>136</v>
      </c>
    </row>
    <row r="157" s="15" customFormat="1">
      <c r="A157" s="15"/>
      <c r="B157" s="261"/>
      <c r="C157" s="262"/>
      <c r="D157" s="241" t="s">
        <v>145</v>
      </c>
      <c r="E157" s="263" t="s">
        <v>1</v>
      </c>
      <c r="F157" s="264" t="s">
        <v>148</v>
      </c>
      <c r="G157" s="262"/>
      <c r="H157" s="265">
        <v>218.40000000000001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1" t="s">
        <v>145</v>
      </c>
      <c r="AU157" s="271" t="s">
        <v>85</v>
      </c>
      <c r="AV157" s="15" t="s">
        <v>143</v>
      </c>
      <c r="AW157" s="15" t="s">
        <v>32</v>
      </c>
      <c r="AX157" s="15" t="s">
        <v>83</v>
      </c>
      <c r="AY157" s="271" t="s">
        <v>136</v>
      </c>
    </row>
    <row r="158" s="2" customFormat="1" ht="16.5" customHeight="1">
      <c r="A158" s="38"/>
      <c r="B158" s="39"/>
      <c r="C158" s="226" t="s">
        <v>182</v>
      </c>
      <c r="D158" s="226" t="s">
        <v>138</v>
      </c>
      <c r="E158" s="227" t="s">
        <v>730</v>
      </c>
      <c r="F158" s="228" t="s">
        <v>731</v>
      </c>
      <c r="G158" s="229" t="s">
        <v>141</v>
      </c>
      <c r="H158" s="230">
        <v>218.40000000000001</v>
      </c>
      <c r="I158" s="231"/>
      <c r="J158" s="232">
        <f>ROUND(I158*H158,2)</f>
        <v>0</v>
      </c>
      <c r="K158" s="228" t="s">
        <v>142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143</v>
      </c>
      <c r="AT158" s="237" t="s">
        <v>138</v>
      </c>
      <c r="AU158" s="237" t="s">
        <v>85</v>
      </c>
      <c r="AY158" s="17" t="s">
        <v>136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143</v>
      </c>
      <c r="BM158" s="237" t="s">
        <v>732</v>
      </c>
    </row>
    <row r="159" s="13" customFormat="1">
      <c r="A159" s="13"/>
      <c r="B159" s="239"/>
      <c r="C159" s="240"/>
      <c r="D159" s="241" t="s">
        <v>145</v>
      </c>
      <c r="E159" s="242" t="s">
        <v>1</v>
      </c>
      <c r="F159" s="243" t="s">
        <v>733</v>
      </c>
      <c r="G159" s="240"/>
      <c r="H159" s="242" t="s">
        <v>1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145</v>
      </c>
      <c r="AU159" s="249" t="s">
        <v>85</v>
      </c>
      <c r="AV159" s="13" t="s">
        <v>83</v>
      </c>
      <c r="AW159" s="13" t="s">
        <v>32</v>
      </c>
      <c r="AX159" s="13" t="s">
        <v>76</v>
      </c>
      <c r="AY159" s="249" t="s">
        <v>136</v>
      </c>
    </row>
    <row r="160" s="14" customFormat="1">
      <c r="A160" s="14"/>
      <c r="B160" s="250"/>
      <c r="C160" s="251"/>
      <c r="D160" s="241" t="s">
        <v>145</v>
      </c>
      <c r="E160" s="252" t="s">
        <v>1</v>
      </c>
      <c r="F160" s="253" t="s">
        <v>729</v>
      </c>
      <c r="G160" s="251"/>
      <c r="H160" s="254">
        <v>218.40000000000001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145</v>
      </c>
      <c r="AU160" s="260" t="s">
        <v>85</v>
      </c>
      <c r="AV160" s="14" t="s">
        <v>85</v>
      </c>
      <c r="AW160" s="14" t="s">
        <v>32</v>
      </c>
      <c r="AX160" s="14" t="s">
        <v>76</v>
      </c>
      <c r="AY160" s="260" t="s">
        <v>136</v>
      </c>
    </row>
    <row r="161" s="15" customFormat="1">
      <c r="A161" s="15"/>
      <c r="B161" s="261"/>
      <c r="C161" s="262"/>
      <c r="D161" s="241" t="s">
        <v>145</v>
      </c>
      <c r="E161" s="263" t="s">
        <v>1</v>
      </c>
      <c r="F161" s="264" t="s">
        <v>148</v>
      </c>
      <c r="G161" s="262"/>
      <c r="H161" s="265">
        <v>218.40000000000001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1" t="s">
        <v>145</v>
      </c>
      <c r="AU161" s="271" t="s">
        <v>85</v>
      </c>
      <c r="AV161" s="15" t="s">
        <v>143</v>
      </c>
      <c r="AW161" s="15" t="s">
        <v>32</v>
      </c>
      <c r="AX161" s="15" t="s">
        <v>83</v>
      </c>
      <c r="AY161" s="271" t="s">
        <v>136</v>
      </c>
    </row>
    <row r="162" s="2" customFormat="1" ht="21.75" customHeight="1">
      <c r="A162" s="38"/>
      <c r="B162" s="39"/>
      <c r="C162" s="226" t="s">
        <v>167</v>
      </c>
      <c r="D162" s="226" t="s">
        <v>138</v>
      </c>
      <c r="E162" s="227" t="s">
        <v>300</v>
      </c>
      <c r="F162" s="228" t="s">
        <v>301</v>
      </c>
      <c r="G162" s="229" t="s">
        <v>281</v>
      </c>
      <c r="H162" s="230">
        <v>408</v>
      </c>
      <c r="I162" s="231"/>
      <c r="J162" s="232">
        <f>ROUND(I162*H162,2)</f>
        <v>0</v>
      </c>
      <c r="K162" s="228" t="s">
        <v>142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143</v>
      </c>
      <c r="AT162" s="237" t="s">
        <v>138</v>
      </c>
      <c r="AU162" s="237" t="s">
        <v>85</v>
      </c>
      <c r="AY162" s="17" t="s">
        <v>136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143</v>
      </c>
      <c r="BM162" s="237" t="s">
        <v>734</v>
      </c>
    </row>
    <row r="163" s="13" customFormat="1">
      <c r="A163" s="13"/>
      <c r="B163" s="239"/>
      <c r="C163" s="240"/>
      <c r="D163" s="241" t="s">
        <v>145</v>
      </c>
      <c r="E163" s="242" t="s">
        <v>1</v>
      </c>
      <c r="F163" s="243" t="s">
        <v>283</v>
      </c>
      <c r="G163" s="240"/>
      <c r="H163" s="242" t="s">
        <v>1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145</v>
      </c>
      <c r="AU163" s="249" t="s">
        <v>85</v>
      </c>
      <c r="AV163" s="13" t="s">
        <v>83</v>
      </c>
      <c r="AW163" s="13" t="s">
        <v>32</v>
      </c>
      <c r="AX163" s="13" t="s">
        <v>76</v>
      </c>
      <c r="AY163" s="249" t="s">
        <v>136</v>
      </c>
    </row>
    <row r="164" s="14" customFormat="1">
      <c r="A164" s="14"/>
      <c r="B164" s="250"/>
      <c r="C164" s="251"/>
      <c r="D164" s="241" t="s">
        <v>145</v>
      </c>
      <c r="E164" s="252" t="s">
        <v>1</v>
      </c>
      <c r="F164" s="253" t="s">
        <v>711</v>
      </c>
      <c r="G164" s="251"/>
      <c r="H164" s="254">
        <v>408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145</v>
      </c>
      <c r="AU164" s="260" t="s">
        <v>85</v>
      </c>
      <c r="AV164" s="14" t="s">
        <v>85</v>
      </c>
      <c r="AW164" s="14" t="s">
        <v>32</v>
      </c>
      <c r="AX164" s="14" t="s">
        <v>76</v>
      </c>
      <c r="AY164" s="260" t="s">
        <v>136</v>
      </c>
    </row>
    <row r="165" s="15" customFormat="1">
      <c r="A165" s="15"/>
      <c r="B165" s="261"/>
      <c r="C165" s="262"/>
      <c r="D165" s="241" t="s">
        <v>145</v>
      </c>
      <c r="E165" s="263" t="s">
        <v>1</v>
      </c>
      <c r="F165" s="264" t="s">
        <v>148</v>
      </c>
      <c r="G165" s="262"/>
      <c r="H165" s="265">
        <v>408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1" t="s">
        <v>145</v>
      </c>
      <c r="AU165" s="271" t="s">
        <v>85</v>
      </c>
      <c r="AV165" s="15" t="s">
        <v>143</v>
      </c>
      <c r="AW165" s="15" t="s">
        <v>32</v>
      </c>
      <c r="AX165" s="15" t="s">
        <v>83</v>
      </c>
      <c r="AY165" s="271" t="s">
        <v>136</v>
      </c>
    </row>
    <row r="166" s="2" customFormat="1" ht="21.75" customHeight="1">
      <c r="A166" s="38"/>
      <c r="B166" s="39"/>
      <c r="C166" s="226" t="s">
        <v>190</v>
      </c>
      <c r="D166" s="226" t="s">
        <v>138</v>
      </c>
      <c r="E166" s="227" t="s">
        <v>300</v>
      </c>
      <c r="F166" s="228" t="s">
        <v>301</v>
      </c>
      <c r="G166" s="229" t="s">
        <v>281</v>
      </c>
      <c r="H166" s="230">
        <v>33.884999999999998</v>
      </c>
      <c r="I166" s="231"/>
      <c r="J166" s="232">
        <f>ROUND(I166*H166,2)</f>
        <v>0</v>
      </c>
      <c r="K166" s="228" t="s">
        <v>142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143</v>
      </c>
      <c r="AT166" s="237" t="s">
        <v>138</v>
      </c>
      <c r="AU166" s="237" t="s">
        <v>85</v>
      </c>
      <c r="AY166" s="17" t="s">
        <v>136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143</v>
      </c>
      <c r="BM166" s="237" t="s">
        <v>735</v>
      </c>
    </row>
    <row r="167" s="13" customFormat="1">
      <c r="A167" s="13"/>
      <c r="B167" s="239"/>
      <c r="C167" s="240"/>
      <c r="D167" s="241" t="s">
        <v>145</v>
      </c>
      <c r="E167" s="242" t="s">
        <v>1</v>
      </c>
      <c r="F167" s="243" t="s">
        <v>733</v>
      </c>
      <c r="G167" s="240"/>
      <c r="H167" s="242" t="s">
        <v>1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145</v>
      </c>
      <c r="AU167" s="249" t="s">
        <v>85</v>
      </c>
      <c r="AV167" s="13" t="s">
        <v>83</v>
      </c>
      <c r="AW167" s="13" t="s">
        <v>32</v>
      </c>
      <c r="AX167" s="13" t="s">
        <v>76</v>
      </c>
      <c r="AY167" s="249" t="s">
        <v>136</v>
      </c>
    </row>
    <row r="168" s="14" customFormat="1">
      <c r="A168" s="14"/>
      <c r="B168" s="250"/>
      <c r="C168" s="251"/>
      <c r="D168" s="241" t="s">
        <v>145</v>
      </c>
      <c r="E168" s="252" t="s">
        <v>1</v>
      </c>
      <c r="F168" s="253" t="s">
        <v>736</v>
      </c>
      <c r="G168" s="251"/>
      <c r="H168" s="254">
        <v>33.884999999999998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145</v>
      </c>
      <c r="AU168" s="260" t="s">
        <v>85</v>
      </c>
      <c r="AV168" s="14" t="s">
        <v>85</v>
      </c>
      <c r="AW168" s="14" t="s">
        <v>32</v>
      </c>
      <c r="AX168" s="14" t="s">
        <v>76</v>
      </c>
      <c r="AY168" s="260" t="s">
        <v>136</v>
      </c>
    </row>
    <row r="169" s="15" customFormat="1">
      <c r="A169" s="15"/>
      <c r="B169" s="261"/>
      <c r="C169" s="262"/>
      <c r="D169" s="241" t="s">
        <v>145</v>
      </c>
      <c r="E169" s="263" t="s">
        <v>1</v>
      </c>
      <c r="F169" s="264" t="s">
        <v>148</v>
      </c>
      <c r="G169" s="262"/>
      <c r="H169" s="265">
        <v>33.884999999999998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1" t="s">
        <v>145</v>
      </c>
      <c r="AU169" s="271" t="s">
        <v>85</v>
      </c>
      <c r="AV169" s="15" t="s">
        <v>143</v>
      </c>
      <c r="AW169" s="15" t="s">
        <v>32</v>
      </c>
      <c r="AX169" s="15" t="s">
        <v>83</v>
      </c>
      <c r="AY169" s="271" t="s">
        <v>136</v>
      </c>
    </row>
    <row r="170" s="2" customFormat="1" ht="24.15" customHeight="1">
      <c r="A170" s="38"/>
      <c r="B170" s="39"/>
      <c r="C170" s="226" t="s">
        <v>195</v>
      </c>
      <c r="D170" s="226" t="s">
        <v>138</v>
      </c>
      <c r="E170" s="227" t="s">
        <v>303</v>
      </c>
      <c r="F170" s="228" t="s">
        <v>304</v>
      </c>
      <c r="G170" s="229" t="s">
        <v>281</v>
      </c>
      <c r="H170" s="230">
        <v>2040</v>
      </c>
      <c r="I170" s="231"/>
      <c r="J170" s="232">
        <f>ROUND(I170*H170,2)</f>
        <v>0</v>
      </c>
      <c r="K170" s="228" t="s">
        <v>142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143</v>
      </c>
      <c r="AT170" s="237" t="s">
        <v>138</v>
      </c>
      <c r="AU170" s="237" t="s">
        <v>85</v>
      </c>
      <c r="AY170" s="17" t="s">
        <v>136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143</v>
      </c>
      <c r="BM170" s="237" t="s">
        <v>737</v>
      </c>
    </row>
    <row r="171" s="13" customFormat="1">
      <c r="A171" s="13"/>
      <c r="B171" s="239"/>
      <c r="C171" s="240"/>
      <c r="D171" s="241" t="s">
        <v>145</v>
      </c>
      <c r="E171" s="242" t="s">
        <v>1</v>
      </c>
      <c r="F171" s="243" t="s">
        <v>738</v>
      </c>
      <c r="G171" s="240"/>
      <c r="H171" s="242" t="s">
        <v>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145</v>
      </c>
      <c r="AU171" s="249" t="s">
        <v>85</v>
      </c>
      <c r="AV171" s="13" t="s">
        <v>83</v>
      </c>
      <c r="AW171" s="13" t="s">
        <v>32</v>
      </c>
      <c r="AX171" s="13" t="s">
        <v>76</v>
      </c>
      <c r="AY171" s="249" t="s">
        <v>136</v>
      </c>
    </row>
    <row r="172" s="14" customFormat="1">
      <c r="A172" s="14"/>
      <c r="B172" s="250"/>
      <c r="C172" s="251"/>
      <c r="D172" s="241" t="s">
        <v>145</v>
      </c>
      <c r="E172" s="252" t="s">
        <v>1</v>
      </c>
      <c r="F172" s="253" t="s">
        <v>739</v>
      </c>
      <c r="G172" s="251"/>
      <c r="H172" s="254">
        <v>2040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145</v>
      </c>
      <c r="AU172" s="260" t="s">
        <v>85</v>
      </c>
      <c r="AV172" s="14" t="s">
        <v>85</v>
      </c>
      <c r="AW172" s="14" t="s">
        <v>32</v>
      </c>
      <c r="AX172" s="14" t="s">
        <v>76</v>
      </c>
      <c r="AY172" s="260" t="s">
        <v>136</v>
      </c>
    </row>
    <row r="173" s="15" customFormat="1">
      <c r="A173" s="15"/>
      <c r="B173" s="261"/>
      <c r="C173" s="262"/>
      <c r="D173" s="241" t="s">
        <v>145</v>
      </c>
      <c r="E173" s="263" t="s">
        <v>1</v>
      </c>
      <c r="F173" s="264" t="s">
        <v>148</v>
      </c>
      <c r="G173" s="262"/>
      <c r="H173" s="265">
        <v>2040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1" t="s">
        <v>145</v>
      </c>
      <c r="AU173" s="271" t="s">
        <v>85</v>
      </c>
      <c r="AV173" s="15" t="s">
        <v>143</v>
      </c>
      <c r="AW173" s="15" t="s">
        <v>32</v>
      </c>
      <c r="AX173" s="15" t="s">
        <v>83</v>
      </c>
      <c r="AY173" s="271" t="s">
        <v>136</v>
      </c>
    </row>
    <row r="174" s="2" customFormat="1" ht="24.15" customHeight="1">
      <c r="A174" s="38"/>
      <c r="B174" s="39"/>
      <c r="C174" s="226" t="s">
        <v>8</v>
      </c>
      <c r="D174" s="226" t="s">
        <v>138</v>
      </c>
      <c r="E174" s="227" t="s">
        <v>303</v>
      </c>
      <c r="F174" s="228" t="s">
        <v>304</v>
      </c>
      <c r="G174" s="229" t="s">
        <v>281</v>
      </c>
      <c r="H174" s="230">
        <v>169.42500000000001</v>
      </c>
      <c r="I174" s="231"/>
      <c r="J174" s="232">
        <f>ROUND(I174*H174,2)</f>
        <v>0</v>
      </c>
      <c r="K174" s="228" t="s">
        <v>142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143</v>
      </c>
      <c r="AT174" s="237" t="s">
        <v>138</v>
      </c>
      <c r="AU174" s="237" t="s">
        <v>85</v>
      </c>
      <c r="AY174" s="17" t="s">
        <v>136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143</v>
      </c>
      <c r="BM174" s="237" t="s">
        <v>740</v>
      </c>
    </row>
    <row r="175" s="13" customFormat="1">
      <c r="A175" s="13"/>
      <c r="B175" s="239"/>
      <c r="C175" s="240"/>
      <c r="D175" s="241" t="s">
        <v>145</v>
      </c>
      <c r="E175" s="242" t="s">
        <v>1</v>
      </c>
      <c r="F175" s="243" t="s">
        <v>741</v>
      </c>
      <c r="G175" s="240"/>
      <c r="H175" s="242" t="s">
        <v>1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145</v>
      </c>
      <c r="AU175" s="249" t="s">
        <v>85</v>
      </c>
      <c r="AV175" s="13" t="s">
        <v>83</v>
      </c>
      <c r="AW175" s="13" t="s">
        <v>32</v>
      </c>
      <c r="AX175" s="13" t="s">
        <v>76</v>
      </c>
      <c r="AY175" s="249" t="s">
        <v>136</v>
      </c>
    </row>
    <row r="176" s="14" customFormat="1">
      <c r="A176" s="14"/>
      <c r="B176" s="250"/>
      <c r="C176" s="251"/>
      <c r="D176" s="241" t="s">
        <v>145</v>
      </c>
      <c r="E176" s="252" t="s">
        <v>1</v>
      </c>
      <c r="F176" s="253" t="s">
        <v>742</v>
      </c>
      <c r="G176" s="251"/>
      <c r="H176" s="254">
        <v>169.42500000000001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145</v>
      </c>
      <c r="AU176" s="260" t="s">
        <v>85</v>
      </c>
      <c r="AV176" s="14" t="s">
        <v>85</v>
      </c>
      <c r="AW176" s="14" t="s">
        <v>32</v>
      </c>
      <c r="AX176" s="14" t="s">
        <v>76</v>
      </c>
      <c r="AY176" s="260" t="s">
        <v>136</v>
      </c>
    </row>
    <row r="177" s="15" customFormat="1">
      <c r="A177" s="15"/>
      <c r="B177" s="261"/>
      <c r="C177" s="262"/>
      <c r="D177" s="241" t="s">
        <v>145</v>
      </c>
      <c r="E177" s="263" t="s">
        <v>1</v>
      </c>
      <c r="F177" s="264" t="s">
        <v>148</v>
      </c>
      <c r="G177" s="262"/>
      <c r="H177" s="265">
        <v>169.42500000000001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1" t="s">
        <v>145</v>
      </c>
      <c r="AU177" s="271" t="s">
        <v>85</v>
      </c>
      <c r="AV177" s="15" t="s">
        <v>143</v>
      </c>
      <c r="AW177" s="15" t="s">
        <v>32</v>
      </c>
      <c r="AX177" s="15" t="s">
        <v>83</v>
      </c>
      <c r="AY177" s="271" t="s">
        <v>136</v>
      </c>
    </row>
    <row r="178" s="2" customFormat="1" ht="16.5" customHeight="1">
      <c r="A178" s="38"/>
      <c r="B178" s="39"/>
      <c r="C178" s="226" t="s">
        <v>206</v>
      </c>
      <c r="D178" s="226" t="s">
        <v>138</v>
      </c>
      <c r="E178" s="227" t="s">
        <v>323</v>
      </c>
      <c r="F178" s="228" t="s">
        <v>240</v>
      </c>
      <c r="G178" s="229" t="s">
        <v>202</v>
      </c>
      <c r="H178" s="230">
        <v>220.31999999999999</v>
      </c>
      <c r="I178" s="231"/>
      <c r="J178" s="232">
        <f>ROUND(I178*H178,2)</f>
        <v>0</v>
      </c>
      <c r="K178" s="228" t="s">
        <v>142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143</v>
      </c>
      <c r="AT178" s="237" t="s">
        <v>138</v>
      </c>
      <c r="AU178" s="237" t="s">
        <v>85</v>
      </c>
      <c r="AY178" s="17" t="s">
        <v>136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143</v>
      </c>
      <c r="BM178" s="237" t="s">
        <v>743</v>
      </c>
    </row>
    <row r="179" s="13" customFormat="1">
      <c r="A179" s="13"/>
      <c r="B179" s="239"/>
      <c r="C179" s="240"/>
      <c r="D179" s="241" t="s">
        <v>145</v>
      </c>
      <c r="E179" s="242" t="s">
        <v>1</v>
      </c>
      <c r="F179" s="243" t="s">
        <v>744</v>
      </c>
      <c r="G179" s="240"/>
      <c r="H179" s="242" t="s">
        <v>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145</v>
      </c>
      <c r="AU179" s="249" t="s">
        <v>85</v>
      </c>
      <c r="AV179" s="13" t="s">
        <v>83</v>
      </c>
      <c r="AW179" s="13" t="s">
        <v>32</v>
      </c>
      <c r="AX179" s="13" t="s">
        <v>76</v>
      </c>
      <c r="AY179" s="249" t="s">
        <v>136</v>
      </c>
    </row>
    <row r="180" s="14" customFormat="1">
      <c r="A180" s="14"/>
      <c r="B180" s="250"/>
      <c r="C180" s="251"/>
      <c r="D180" s="241" t="s">
        <v>145</v>
      </c>
      <c r="E180" s="252" t="s">
        <v>1</v>
      </c>
      <c r="F180" s="253" t="s">
        <v>745</v>
      </c>
      <c r="G180" s="251"/>
      <c r="H180" s="254">
        <v>220.31999999999999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145</v>
      </c>
      <c r="AU180" s="260" t="s">
        <v>85</v>
      </c>
      <c r="AV180" s="14" t="s">
        <v>85</v>
      </c>
      <c r="AW180" s="14" t="s">
        <v>32</v>
      </c>
      <c r="AX180" s="14" t="s">
        <v>76</v>
      </c>
      <c r="AY180" s="260" t="s">
        <v>136</v>
      </c>
    </row>
    <row r="181" s="15" customFormat="1">
      <c r="A181" s="15"/>
      <c r="B181" s="261"/>
      <c r="C181" s="262"/>
      <c r="D181" s="241" t="s">
        <v>145</v>
      </c>
      <c r="E181" s="263" t="s">
        <v>1</v>
      </c>
      <c r="F181" s="264" t="s">
        <v>148</v>
      </c>
      <c r="G181" s="262"/>
      <c r="H181" s="265">
        <v>220.31999999999999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1" t="s">
        <v>145</v>
      </c>
      <c r="AU181" s="271" t="s">
        <v>85</v>
      </c>
      <c r="AV181" s="15" t="s">
        <v>143</v>
      </c>
      <c r="AW181" s="15" t="s">
        <v>32</v>
      </c>
      <c r="AX181" s="15" t="s">
        <v>83</v>
      </c>
      <c r="AY181" s="271" t="s">
        <v>136</v>
      </c>
    </row>
    <row r="182" s="2" customFormat="1" ht="16.5" customHeight="1">
      <c r="A182" s="38"/>
      <c r="B182" s="39"/>
      <c r="C182" s="226" t="s">
        <v>210</v>
      </c>
      <c r="D182" s="226" t="s">
        <v>138</v>
      </c>
      <c r="E182" s="227" t="s">
        <v>323</v>
      </c>
      <c r="F182" s="228" t="s">
        <v>240</v>
      </c>
      <c r="G182" s="229" t="s">
        <v>202</v>
      </c>
      <c r="H182" s="230">
        <v>18.297999999999998</v>
      </c>
      <c r="I182" s="231"/>
      <c r="J182" s="232">
        <f>ROUND(I182*H182,2)</f>
        <v>0</v>
      </c>
      <c r="K182" s="228" t="s">
        <v>142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143</v>
      </c>
      <c r="AT182" s="237" t="s">
        <v>138</v>
      </c>
      <c r="AU182" s="237" t="s">
        <v>85</v>
      </c>
      <c r="AY182" s="17" t="s">
        <v>136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143</v>
      </c>
      <c r="BM182" s="237" t="s">
        <v>746</v>
      </c>
    </row>
    <row r="183" s="13" customFormat="1">
      <c r="A183" s="13"/>
      <c r="B183" s="239"/>
      <c r="C183" s="240"/>
      <c r="D183" s="241" t="s">
        <v>145</v>
      </c>
      <c r="E183" s="242" t="s">
        <v>1</v>
      </c>
      <c r="F183" s="243" t="s">
        <v>747</v>
      </c>
      <c r="G183" s="240"/>
      <c r="H183" s="242" t="s">
        <v>1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145</v>
      </c>
      <c r="AU183" s="249" t="s">
        <v>85</v>
      </c>
      <c r="AV183" s="13" t="s">
        <v>83</v>
      </c>
      <c r="AW183" s="13" t="s">
        <v>32</v>
      </c>
      <c r="AX183" s="13" t="s">
        <v>76</v>
      </c>
      <c r="AY183" s="249" t="s">
        <v>136</v>
      </c>
    </row>
    <row r="184" s="14" customFormat="1">
      <c r="A184" s="14"/>
      <c r="B184" s="250"/>
      <c r="C184" s="251"/>
      <c r="D184" s="241" t="s">
        <v>145</v>
      </c>
      <c r="E184" s="252" t="s">
        <v>1</v>
      </c>
      <c r="F184" s="253" t="s">
        <v>748</v>
      </c>
      <c r="G184" s="251"/>
      <c r="H184" s="254">
        <v>18.297999999999998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145</v>
      </c>
      <c r="AU184" s="260" t="s">
        <v>85</v>
      </c>
      <c r="AV184" s="14" t="s">
        <v>85</v>
      </c>
      <c r="AW184" s="14" t="s">
        <v>32</v>
      </c>
      <c r="AX184" s="14" t="s">
        <v>76</v>
      </c>
      <c r="AY184" s="260" t="s">
        <v>136</v>
      </c>
    </row>
    <row r="185" s="15" customFormat="1">
      <c r="A185" s="15"/>
      <c r="B185" s="261"/>
      <c r="C185" s="262"/>
      <c r="D185" s="241" t="s">
        <v>145</v>
      </c>
      <c r="E185" s="263" t="s">
        <v>1</v>
      </c>
      <c r="F185" s="264" t="s">
        <v>148</v>
      </c>
      <c r="G185" s="262"/>
      <c r="H185" s="265">
        <v>18.297999999999998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145</v>
      </c>
      <c r="AU185" s="271" t="s">
        <v>85</v>
      </c>
      <c r="AV185" s="15" t="s">
        <v>143</v>
      </c>
      <c r="AW185" s="15" t="s">
        <v>32</v>
      </c>
      <c r="AX185" s="15" t="s">
        <v>83</v>
      </c>
      <c r="AY185" s="271" t="s">
        <v>136</v>
      </c>
    </row>
    <row r="186" s="2" customFormat="1" ht="16.5" customHeight="1">
      <c r="A186" s="38"/>
      <c r="B186" s="39"/>
      <c r="C186" s="226" t="s">
        <v>216</v>
      </c>
      <c r="D186" s="226" t="s">
        <v>138</v>
      </c>
      <c r="E186" s="227" t="s">
        <v>327</v>
      </c>
      <c r="F186" s="228" t="s">
        <v>328</v>
      </c>
      <c r="G186" s="229" t="s">
        <v>202</v>
      </c>
      <c r="H186" s="230">
        <v>514.08000000000004</v>
      </c>
      <c r="I186" s="231"/>
      <c r="J186" s="232">
        <f>ROUND(I186*H186,2)</f>
        <v>0</v>
      </c>
      <c r="K186" s="228" t="s">
        <v>142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143</v>
      </c>
      <c r="AT186" s="237" t="s">
        <v>138</v>
      </c>
      <c r="AU186" s="237" t="s">
        <v>85</v>
      </c>
      <c r="AY186" s="17" t="s">
        <v>136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143</v>
      </c>
      <c r="BM186" s="237" t="s">
        <v>749</v>
      </c>
    </row>
    <row r="187" s="13" customFormat="1">
      <c r="A187" s="13"/>
      <c r="B187" s="239"/>
      <c r="C187" s="240"/>
      <c r="D187" s="241" t="s">
        <v>145</v>
      </c>
      <c r="E187" s="242" t="s">
        <v>1</v>
      </c>
      <c r="F187" s="243" t="s">
        <v>330</v>
      </c>
      <c r="G187" s="240"/>
      <c r="H187" s="242" t="s">
        <v>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145</v>
      </c>
      <c r="AU187" s="249" t="s">
        <v>85</v>
      </c>
      <c r="AV187" s="13" t="s">
        <v>83</v>
      </c>
      <c r="AW187" s="13" t="s">
        <v>32</v>
      </c>
      <c r="AX187" s="13" t="s">
        <v>76</v>
      </c>
      <c r="AY187" s="249" t="s">
        <v>136</v>
      </c>
    </row>
    <row r="188" s="14" customFormat="1">
      <c r="A188" s="14"/>
      <c r="B188" s="250"/>
      <c r="C188" s="251"/>
      <c r="D188" s="241" t="s">
        <v>145</v>
      </c>
      <c r="E188" s="252" t="s">
        <v>1</v>
      </c>
      <c r="F188" s="253" t="s">
        <v>750</v>
      </c>
      <c r="G188" s="251"/>
      <c r="H188" s="254">
        <v>514.08000000000004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145</v>
      </c>
      <c r="AU188" s="260" t="s">
        <v>85</v>
      </c>
      <c r="AV188" s="14" t="s">
        <v>85</v>
      </c>
      <c r="AW188" s="14" t="s">
        <v>32</v>
      </c>
      <c r="AX188" s="14" t="s">
        <v>76</v>
      </c>
      <c r="AY188" s="260" t="s">
        <v>136</v>
      </c>
    </row>
    <row r="189" s="15" customFormat="1">
      <c r="A189" s="15"/>
      <c r="B189" s="261"/>
      <c r="C189" s="262"/>
      <c r="D189" s="241" t="s">
        <v>145</v>
      </c>
      <c r="E189" s="263" t="s">
        <v>1</v>
      </c>
      <c r="F189" s="264" t="s">
        <v>148</v>
      </c>
      <c r="G189" s="262"/>
      <c r="H189" s="265">
        <v>514.08000000000004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145</v>
      </c>
      <c r="AU189" s="271" t="s">
        <v>85</v>
      </c>
      <c r="AV189" s="15" t="s">
        <v>143</v>
      </c>
      <c r="AW189" s="15" t="s">
        <v>32</v>
      </c>
      <c r="AX189" s="15" t="s">
        <v>83</v>
      </c>
      <c r="AY189" s="271" t="s">
        <v>136</v>
      </c>
    </row>
    <row r="190" s="2" customFormat="1" ht="16.5" customHeight="1">
      <c r="A190" s="38"/>
      <c r="B190" s="39"/>
      <c r="C190" s="226" t="s">
        <v>220</v>
      </c>
      <c r="D190" s="226" t="s">
        <v>138</v>
      </c>
      <c r="E190" s="227" t="s">
        <v>327</v>
      </c>
      <c r="F190" s="228" t="s">
        <v>328</v>
      </c>
      <c r="G190" s="229" t="s">
        <v>202</v>
      </c>
      <c r="H190" s="230">
        <v>42.695</v>
      </c>
      <c r="I190" s="231"/>
      <c r="J190" s="232">
        <f>ROUND(I190*H190,2)</f>
        <v>0</v>
      </c>
      <c r="K190" s="228" t="s">
        <v>142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143</v>
      </c>
      <c r="AT190" s="237" t="s">
        <v>138</v>
      </c>
      <c r="AU190" s="237" t="s">
        <v>85</v>
      </c>
      <c r="AY190" s="17" t="s">
        <v>136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143</v>
      </c>
      <c r="BM190" s="237" t="s">
        <v>751</v>
      </c>
    </row>
    <row r="191" s="13" customFormat="1">
      <c r="A191" s="13"/>
      <c r="B191" s="239"/>
      <c r="C191" s="240"/>
      <c r="D191" s="241" t="s">
        <v>145</v>
      </c>
      <c r="E191" s="242" t="s">
        <v>1</v>
      </c>
      <c r="F191" s="243" t="s">
        <v>752</v>
      </c>
      <c r="G191" s="240"/>
      <c r="H191" s="242" t="s">
        <v>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145</v>
      </c>
      <c r="AU191" s="249" t="s">
        <v>85</v>
      </c>
      <c r="AV191" s="13" t="s">
        <v>83</v>
      </c>
      <c r="AW191" s="13" t="s">
        <v>32</v>
      </c>
      <c r="AX191" s="13" t="s">
        <v>76</v>
      </c>
      <c r="AY191" s="249" t="s">
        <v>136</v>
      </c>
    </row>
    <row r="192" s="14" customFormat="1">
      <c r="A192" s="14"/>
      <c r="B192" s="250"/>
      <c r="C192" s="251"/>
      <c r="D192" s="241" t="s">
        <v>145</v>
      </c>
      <c r="E192" s="252" t="s">
        <v>1</v>
      </c>
      <c r="F192" s="253" t="s">
        <v>753</v>
      </c>
      <c r="G192" s="251"/>
      <c r="H192" s="254">
        <v>42.695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145</v>
      </c>
      <c r="AU192" s="260" t="s">
        <v>85</v>
      </c>
      <c r="AV192" s="14" t="s">
        <v>85</v>
      </c>
      <c r="AW192" s="14" t="s">
        <v>32</v>
      </c>
      <c r="AX192" s="14" t="s">
        <v>76</v>
      </c>
      <c r="AY192" s="260" t="s">
        <v>136</v>
      </c>
    </row>
    <row r="193" s="15" customFormat="1">
      <c r="A193" s="15"/>
      <c r="B193" s="261"/>
      <c r="C193" s="262"/>
      <c r="D193" s="241" t="s">
        <v>145</v>
      </c>
      <c r="E193" s="263" t="s">
        <v>1</v>
      </c>
      <c r="F193" s="264" t="s">
        <v>148</v>
      </c>
      <c r="G193" s="262"/>
      <c r="H193" s="265">
        <v>42.695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1" t="s">
        <v>145</v>
      </c>
      <c r="AU193" s="271" t="s">
        <v>85</v>
      </c>
      <c r="AV193" s="15" t="s">
        <v>143</v>
      </c>
      <c r="AW193" s="15" t="s">
        <v>32</v>
      </c>
      <c r="AX193" s="15" t="s">
        <v>83</v>
      </c>
      <c r="AY193" s="271" t="s">
        <v>136</v>
      </c>
    </row>
    <row r="194" s="2" customFormat="1" ht="16.5" customHeight="1">
      <c r="A194" s="38"/>
      <c r="B194" s="39"/>
      <c r="C194" s="226" t="s">
        <v>224</v>
      </c>
      <c r="D194" s="226" t="s">
        <v>138</v>
      </c>
      <c r="E194" s="227" t="s">
        <v>332</v>
      </c>
      <c r="F194" s="228" t="s">
        <v>333</v>
      </c>
      <c r="G194" s="229" t="s">
        <v>281</v>
      </c>
      <c r="H194" s="230">
        <v>408</v>
      </c>
      <c r="I194" s="231"/>
      <c r="J194" s="232">
        <f>ROUND(I194*H194,2)</f>
        <v>0</v>
      </c>
      <c r="K194" s="228" t="s">
        <v>142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143</v>
      </c>
      <c r="AT194" s="237" t="s">
        <v>138</v>
      </c>
      <c r="AU194" s="237" t="s">
        <v>85</v>
      </c>
      <c r="AY194" s="17" t="s">
        <v>136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143</v>
      </c>
      <c r="BM194" s="237" t="s">
        <v>754</v>
      </c>
    </row>
    <row r="195" s="13" customFormat="1">
      <c r="A195" s="13"/>
      <c r="B195" s="239"/>
      <c r="C195" s="240"/>
      <c r="D195" s="241" t="s">
        <v>145</v>
      </c>
      <c r="E195" s="242" t="s">
        <v>1</v>
      </c>
      <c r="F195" s="243" t="s">
        <v>283</v>
      </c>
      <c r="G195" s="240"/>
      <c r="H195" s="242" t="s">
        <v>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145</v>
      </c>
      <c r="AU195" s="249" t="s">
        <v>85</v>
      </c>
      <c r="AV195" s="13" t="s">
        <v>83</v>
      </c>
      <c r="AW195" s="13" t="s">
        <v>32</v>
      </c>
      <c r="AX195" s="13" t="s">
        <v>76</v>
      </c>
      <c r="AY195" s="249" t="s">
        <v>136</v>
      </c>
    </row>
    <row r="196" s="14" customFormat="1">
      <c r="A196" s="14"/>
      <c r="B196" s="250"/>
      <c r="C196" s="251"/>
      <c r="D196" s="241" t="s">
        <v>145</v>
      </c>
      <c r="E196" s="252" t="s">
        <v>1</v>
      </c>
      <c r="F196" s="253" t="s">
        <v>711</v>
      </c>
      <c r="G196" s="251"/>
      <c r="H196" s="254">
        <v>408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145</v>
      </c>
      <c r="AU196" s="260" t="s">
        <v>85</v>
      </c>
      <c r="AV196" s="14" t="s">
        <v>85</v>
      </c>
      <c r="AW196" s="14" t="s">
        <v>32</v>
      </c>
      <c r="AX196" s="14" t="s">
        <v>76</v>
      </c>
      <c r="AY196" s="260" t="s">
        <v>136</v>
      </c>
    </row>
    <row r="197" s="15" customFormat="1">
      <c r="A197" s="15"/>
      <c r="B197" s="261"/>
      <c r="C197" s="262"/>
      <c r="D197" s="241" t="s">
        <v>145</v>
      </c>
      <c r="E197" s="263" t="s">
        <v>1</v>
      </c>
      <c r="F197" s="264" t="s">
        <v>148</v>
      </c>
      <c r="G197" s="262"/>
      <c r="H197" s="265">
        <v>408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145</v>
      </c>
      <c r="AU197" s="271" t="s">
        <v>85</v>
      </c>
      <c r="AV197" s="15" t="s">
        <v>143</v>
      </c>
      <c r="AW197" s="15" t="s">
        <v>32</v>
      </c>
      <c r="AX197" s="15" t="s">
        <v>83</v>
      </c>
      <c r="AY197" s="271" t="s">
        <v>136</v>
      </c>
    </row>
    <row r="198" s="2" customFormat="1" ht="16.5" customHeight="1">
      <c r="A198" s="38"/>
      <c r="B198" s="39"/>
      <c r="C198" s="226" t="s">
        <v>226</v>
      </c>
      <c r="D198" s="226" t="s">
        <v>138</v>
      </c>
      <c r="E198" s="227" t="s">
        <v>332</v>
      </c>
      <c r="F198" s="228" t="s">
        <v>333</v>
      </c>
      <c r="G198" s="229" t="s">
        <v>281</v>
      </c>
      <c r="H198" s="230">
        <v>33.884999999999998</v>
      </c>
      <c r="I198" s="231"/>
      <c r="J198" s="232">
        <f>ROUND(I198*H198,2)</f>
        <v>0</v>
      </c>
      <c r="K198" s="228" t="s">
        <v>142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143</v>
      </c>
      <c r="AT198" s="237" t="s">
        <v>138</v>
      </c>
      <c r="AU198" s="237" t="s">
        <v>85</v>
      </c>
      <c r="AY198" s="17" t="s">
        <v>136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143</v>
      </c>
      <c r="BM198" s="237" t="s">
        <v>755</v>
      </c>
    </row>
    <row r="199" s="13" customFormat="1">
      <c r="A199" s="13"/>
      <c r="B199" s="239"/>
      <c r="C199" s="240"/>
      <c r="D199" s="241" t="s">
        <v>145</v>
      </c>
      <c r="E199" s="242" t="s">
        <v>1</v>
      </c>
      <c r="F199" s="243" t="s">
        <v>733</v>
      </c>
      <c r="G199" s="240"/>
      <c r="H199" s="242" t="s">
        <v>1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145</v>
      </c>
      <c r="AU199" s="249" t="s">
        <v>85</v>
      </c>
      <c r="AV199" s="13" t="s">
        <v>83</v>
      </c>
      <c r="AW199" s="13" t="s">
        <v>32</v>
      </c>
      <c r="AX199" s="13" t="s">
        <v>76</v>
      </c>
      <c r="AY199" s="249" t="s">
        <v>136</v>
      </c>
    </row>
    <row r="200" s="14" customFormat="1">
      <c r="A200" s="14"/>
      <c r="B200" s="250"/>
      <c r="C200" s="251"/>
      <c r="D200" s="241" t="s">
        <v>145</v>
      </c>
      <c r="E200" s="252" t="s">
        <v>1</v>
      </c>
      <c r="F200" s="253" t="s">
        <v>756</v>
      </c>
      <c r="G200" s="251"/>
      <c r="H200" s="254">
        <v>33.884999999999998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145</v>
      </c>
      <c r="AU200" s="260" t="s">
        <v>85</v>
      </c>
      <c r="AV200" s="14" t="s">
        <v>85</v>
      </c>
      <c r="AW200" s="14" t="s">
        <v>32</v>
      </c>
      <c r="AX200" s="14" t="s">
        <v>76</v>
      </c>
      <c r="AY200" s="260" t="s">
        <v>136</v>
      </c>
    </row>
    <row r="201" s="15" customFormat="1">
      <c r="A201" s="15"/>
      <c r="B201" s="261"/>
      <c r="C201" s="262"/>
      <c r="D201" s="241" t="s">
        <v>145</v>
      </c>
      <c r="E201" s="263" t="s">
        <v>1</v>
      </c>
      <c r="F201" s="264" t="s">
        <v>148</v>
      </c>
      <c r="G201" s="262"/>
      <c r="H201" s="265">
        <v>33.884999999999998</v>
      </c>
      <c r="I201" s="266"/>
      <c r="J201" s="262"/>
      <c r="K201" s="262"/>
      <c r="L201" s="267"/>
      <c r="M201" s="268"/>
      <c r="N201" s="269"/>
      <c r="O201" s="269"/>
      <c r="P201" s="269"/>
      <c r="Q201" s="269"/>
      <c r="R201" s="269"/>
      <c r="S201" s="269"/>
      <c r="T201" s="27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1" t="s">
        <v>145</v>
      </c>
      <c r="AU201" s="271" t="s">
        <v>85</v>
      </c>
      <c r="AV201" s="15" t="s">
        <v>143</v>
      </c>
      <c r="AW201" s="15" t="s">
        <v>32</v>
      </c>
      <c r="AX201" s="15" t="s">
        <v>83</v>
      </c>
      <c r="AY201" s="271" t="s">
        <v>136</v>
      </c>
    </row>
    <row r="202" s="2" customFormat="1" ht="16.5" customHeight="1">
      <c r="A202" s="38"/>
      <c r="B202" s="39"/>
      <c r="C202" s="226" t="s">
        <v>232</v>
      </c>
      <c r="D202" s="226" t="s">
        <v>138</v>
      </c>
      <c r="E202" s="227" t="s">
        <v>757</v>
      </c>
      <c r="F202" s="228" t="s">
        <v>758</v>
      </c>
      <c r="G202" s="229" t="s">
        <v>281</v>
      </c>
      <c r="H202" s="230">
        <v>41.177</v>
      </c>
      <c r="I202" s="231"/>
      <c r="J202" s="232">
        <f>ROUND(I202*H202,2)</f>
        <v>0</v>
      </c>
      <c r="K202" s="228" t="s">
        <v>142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143</v>
      </c>
      <c r="AT202" s="237" t="s">
        <v>138</v>
      </c>
      <c r="AU202" s="237" t="s">
        <v>85</v>
      </c>
      <c r="AY202" s="17" t="s">
        <v>136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143</v>
      </c>
      <c r="BM202" s="237" t="s">
        <v>759</v>
      </c>
    </row>
    <row r="203" s="13" customFormat="1">
      <c r="A203" s="13"/>
      <c r="B203" s="239"/>
      <c r="C203" s="240"/>
      <c r="D203" s="241" t="s">
        <v>145</v>
      </c>
      <c r="E203" s="242" t="s">
        <v>1</v>
      </c>
      <c r="F203" s="243" t="s">
        <v>760</v>
      </c>
      <c r="G203" s="240"/>
      <c r="H203" s="242" t="s">
        <v>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145</v>
      </c>
      <c r="AU203" s="249" t="s">
        <v>85</v>
      </c>
      <c r="AV203" s="13" t="s">
        <v>83</v>
      </c>
      <c r="AW203" s="13" t="s">
        <v>32</v>
      </c>
      <c r="AX203" s="13" t="s">
        <v>76</v>
      </c>
      <c r="AY203" s="249" t="s">
        <v>136</v>
      </c>
    </row>
    <row r="204" s="14" customFormat="1">
      <c r="A204" s="14"/>
      <c r="B204" s="250"/>
      <c r="C204" s="251"/>
      <c r="D204" s="241" t="s">
        <v>145</v>
      </c>
      <c r="E204" s="252" t="s">
        <v>1</v>
      </c>
      <c r="F204" s="253" t="s">
        <v>761</v>
      </c>
      <c r="G204" s="251"/>
      <c r="H204" s="254">
        <v>41.177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145</v>
      </c>
      <c r="AU204" s="260" t="s">
        <v>85</v>
      </c>
      <c r="AV204" s="14" t="s">
        <v>85</v>
      </c>
      <c r="AW204" s="14" t="s">
        <v>32</v>
      </c>
      <c r="AX204" s="14" t="s">
        <v>76</v>
      </c>
      <c r="AY204" s="260" t="s">
        <v>136</v>
      </c>
    </row>
    <row r="205" s="15" customFormat="1">
      <c r="A205" s="15"/>
      <c r="B205" s="261"/>
      <c r="C205" s="262"/>
      <c r="D205" s="241" t="s">
        <v>145</v>
      </c>
      <c r="E205" s="263" t="s">
        <v>1</v>
      </c>
      <c r="F205" s="264" t="s">
        <v>148</v>
      </c>
      <c r="G205" s="262"/>
      <c r="H205" s="265">
        <v>41.177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145</v>
      </c>
      <c r="AU205" s="271" t="s">
        <v>85</v>
      </c>
      <c r="AV205" s="15" t="s">
        <v>143</v>
      </c>
      <c r="AW205" s="15" t="s">
        <v>32</v>
      </c>
      <c r="AX205" s="15" t="s">
        <v>83</v>
      </c>
      <c r="AY205" s="271" t="s">
        <v>136</v>
      </c>
    </row>
    <row r="206" s="2" customFormat="1" ht="16.5" customHeight="1">
      <c r="A206" s="38"/>
      <c r="B206" s="39"/>
      <c r="C206" s="226" t="s">
        <v>238</v>
      </c>
      <c r="D206" s="226" t="s">
        <v>138</v>
      </c>
      <c r="E206" s="227" t="s">
        <v>762</v>
      </c>
      <c r="F206" s="228" t="s">
        <v>763</v>
      </c>
      <c r="G206" s="229" t="s">
        <v>281</v>
      </c>
      <c r="H206" s="230">
        <v>18.199999999999999</v>
      </c>
      <c r="I206" s="231"/>
      <c r="J206" s="232">
        <f>ROUND(I206*H206,2)</f>
        <v>0</v>
      </c>
      <c r="K206" s="228" t="s">
        <v>142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143</v>
      </c>
      <c r="AT206" s="237" t="s">
        <v>138</v>
      </c>
      <c r="AU206" s="237" t="s">
        <v>85</v>
      </c>
      <c r="AY206" s="17" t="s">
        <v>136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143</v>
      </c>
      <c r="BM206" s="237" t="s">
        <v>764</v>
      </c>
    </row>
    <row r="207" s="13" customFormat="1">
      <c r="A207" s="13"/>
      <c r="B207" s="239"/>
      <c r="C207" s="240"/>
      <c r="D207" s="241" t="s">
        <v>145</v>
      </c>
      <c r="E207" s="242" t="s">
        <v>1</v>
      </c>
      <c r="F207" s="243" t="s">
        <v>765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145</v>
      </c>
      <c r="AU207" s="249" t="s">
        <v>85</v>
      </c>
      <c r="AV207" s="13" t="s">
        <v>83</v>
      </c>
      <c r="AW207" s="13" t="s">
        <v>32</v>
      </c>
      <c r="AX207" s="13" t="s">
        <v>76</v>
      </c>
      <c r="AY207" s="249" t="s">
        <v>136</v>
      </c>
    </row>
    <row r="208" s="14" customFormat="1">
      <c r="A208" s="14"/>
      <c r="B208" s="250"/>
      <c r="C208" s="251"/>
      <c r="D208" s="241" t="s">
        <v>145</v>
      </c>
      <c r="E208" s="252" t="s">
        <v>1</v>
      </c>
      <c r="F208" s="253" t="s">
        <v>766</v>
      </c>
      <c r="G208" s="251"/>
      <c r="H208" s="254">
        <v>18.199999999999999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145</v>
      </c>
      <c r="AU208" s="260" t="s">
        <v>85</v>
      </c>
      <c r="AV208" s="14" t="s">
        <v>85</v>
      </c>
      <c r="AW208" s="14" t="s">
        <v>32</v>
      </c>
      <c r="AX208" s="14" t="s">
        <v>76</v>
      </c>
      <c r="AY208" s="260" t="s">
        <v>136</v>
      </c>
    </row>
    <row r="209" s="15" customFormat="1">
      <c r="A209" s="15"/>
      <c r="B209" s="261"/>
      <c r="C209" s="262"/>
      <c r="D209" s="241" t="s">
        <v>145</v>
      </c>
      <c r="E209" s="263" t="s">
        <v>1</v>
      </c>
      <c r="F209" s="264" t="s">
        <v>148</v>
      </c>
      <c r="G209" s="262"/>
      <c r="H209" s="265">
        <v>18.199999999999999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1" t="s">
        <v>145</v>
      </c>
      <c r="AU209" s="271" t="s">
        <v>85</v>
      </c>
      <c r="AV209" s="15" t="s">
        <v>143</v>
      </c>
      <c r="AW209" s="15" t="s">
        <v>32</v>
      </c>
      <c r="AX209" s="15" t="s">
        <v>83</v>
      </c>
      <c r="AY209" s="271" t="s">
        <v>136</v>
      </c>
    </row>
    <row r="210" s="2" customFormat="1" ht="16.5" customHeight="1">
      <c r="A210" s="38"/>
      <c r="B210" s="39"/>
      <c r="C210" s="277" t="s">
        <v>7</v>
      </c>
      <c r="D210" s="277" t="s">
        <v>346</v>
      </c>
      <c r="E210" s="278" t="s">
        <v>767</v>
      </c>
      <c r="F210" s="279" t="s">
        <v>768</v>
      </c>
      <c r="G210" s="280" t="s">
        <v>202</v>
      </c>
      <c r="H210" s="281">
        <v>36.399999999999999</v>
      </c>
      <c r="I210" s="282"/>
      <c r="J210" s="283">
        <f>ROUND(I210*H210,2)</f>
        <v>0</v>
      </c>
      <c r="K210" s="279" t="s">
        <v>142</v>
      </c>
      <c r="L210" s="284"/>
      <c r="M210" s="285" t="s">
        <v>1</v>
      </c>
      <c r="N210" s="286" t="s">
        <v>41</v>
      </c>
      <c r="O210" s="91"/>
      <c r="P210" s="235">
        <f>O210*H210</f>
        <v>0</v>
      </c>
      <c r="Q210" s="235">
        <v>1</v>
      </c>
      <c r="R210" s="235">
        <f>Q210*H210</f>
        <v>36.399999999999999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182</v>
      </c>
      <c r="AT210" s="237" t="s">
        <v>346</v>
      </c>
      <c r="AU210" s="237" t="s">
        <v>85</v>
      </c>
      <c r="AY210" s="17" t="s">
        <v>136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143</v>
      </c>
      <c r="BM210" s="237" t="s">
        <v>769</v>
      </c>
    </row>
    <row r="211" s="13" customFormat="1">
      <c r="A211" s="13"/>
      <c r="B211" s="239"/>
      <c r="C211" s="240"/>
      <c r="D211" s="241" t="s">
        <v>145</v>
      </c>
      <c r="E211" s="242" t="s">
        <v>1</v>
      </c>
      <c r="F211" s="243" t="s">
        <v>770</v>
      </c>
      <c r="G211" s="240"/>
      <c r="H211" s="242" t="s">
        <v>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145</v>
      </c>
      <c r="AU211" s="249" t="s">
        <v>85</v>
      </c>
      <c r="AV211" s="13" t="s">
        <v>83</v>
      </c>
      <c r="AW211" s="13" t="s">
        <v>32</v>
      </c>
      <c r="AX211" s="13" t="s">
        <v>76</v>
      </c>
      <c r="AY211" s="249" t="s">
        <v>136</v>
      </c>
    </row>
    <row r="212" s="14" customFormat="1">
      <c r="A212" s="14"/>
      <c r="B212" s="250"/>
      <c r="C212" s="251"/>
      <c r="D212" s="241" t="s">
        <v>145</v>
      </c>
      <c r="E212" s="252" t="s">
        <v>1</v>
      </c>
      <c r="F212" s="253" t="s">
        <v>771</v>
      </c>
      <c r="G212" s="251"/>
      <c r="H212" s="254">
        <v>36.399999999999999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145</v>
      </c>
      <c r="AU212" s="260" t="s">
        <v>85</v>
      </c>
      <c r="AV212" s="14" t="s">
        <v>85</v>
      </c>
      <c r="AW212" s="14" t="s">
        <v>32</v>
      </c>
      <c r="AX212" s="14" t="s">
        <v>76</v>
      </c>
      <c r="AY212" s="260" t="s">
        <v>136</v>
      </c>
    </row>
    <row r="213" s="15" customFormat="1">
      <c r="A213" s="15"/>
      <c r="B213" s="261"/>
      <c r="C213" s="262"/>
      <c r="D213" s="241" t="s">
        <v>145</v>
      </c>
      <c r="E213" s="263" t="s">
        <v>1</v>
      </c>
      <c r="F213" s="264" t="s">
        <v>148</v>
      </c>
      <c r="G213" s="262"/>
      <c r="H213" s="265">
        <v>36.399999999999999</v>
      </c>
      <c r="I213" s="266"/>
      <c r="J213" s="262"/>
      <c r="K213" s="262"/>
      <c r="L213" s="267"/>
      <c r="M213" s="268"/>
      <c r="N213" s="269"/>
      <c r="O213" s="269"/>
      <c r="P213" s="269"/>
      <c r="Q213" s="269"/>
      <c r="R213" s="269"/>
      <c r="S213" s="269"/>
      <c r="T213" s="27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1" t="s">
        <v>145</v>
      </c>
      <c r="AU213" s="271" t="s">
        <v>85</v>
      </c>
      <c r="AV213" s="15" t="s">
        <v>143</v>
      </c>
      <c r="AW213" s="15" t="s">
        <v>32</v>
      </c>
      <c r="AX213" s="15" t="s">
        <v>83</v>
      </c>
      <c r="AY213" s="271" t="s">
        <v>136</v>
      </c>
    </row>
    <row r="214" s="2" customFormat="1" ht="16.5" customHeight="1">
      <c r="A214" s="38"/>
      <c r="B214" s="39"/>
      <c r="C214" s="226" t="s">
        <v>249</v>
      </c>
      <c r="D214" s="226" t="s">
        <v>138</v>
      </c>
      <c r="E214" s="227" t="s">
        <v>366</v>
      </c>
      <c r="F214" s="228" t="s">
        <v>367</v>
      </c>
      <c r="G214" s="229" t="s">
        <v>141</v>
      </c>
      <c r="H214" s="230">
        <v>829</v>
      </c>
      <c r="I214" s="231"/>
      <c r="J214" s="232">
        <f>ROUND(I214*H214,2)</f>
        <v>0</v>
      </c>
      <c r="K214" s="228" t="s">
        <v>142</v>
      </c>
      <c r="L214" s="44"/>
      <c r="M214" s="233" t="s">
        <v>1</v>
      </c>
      <c r="N214" s="234" t="s">
        <v>41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143</v>
      </c>
      <c r="AT214" s="237" t="s">
        <v>138</v>
      </c>
      <c r="AU214" s="237" t="s">
        <v>85</v>
      </c>
      <c r="AY214" s="17" t="s">
        <v>136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83</v>
      </c>
      <c r="BK214" s="238">
        <f>ROUND(I214*H214,2)</f>
        <v>0</v>
      </c>
      <c r="BL214" s="17" t="s">
        <v>143</v>
      </c>
      <c r="BM214" s="237" t="s">
        <v>772</v>
      </c>
    </row>
    <row r="215" s="13" customFormat="1">
      <c r="A215" s="13"/>
      <c r="B215" s="239"/>
      <c r="C215" s="240"/>
      <c r="D215" s="241" t="s">
        <v>145</v>
      </c>
      <c r="E215" s="242" t="s">
        <v>1</v>
      </c>
      <c r="F215" s="243" t="s">
        <v>369</v>
      </c>
      <c r="G215" s="240"/>
      <c r="H215" s="242" t="s">
        <v>1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145</v>
      </c>
      <c r="AU215" s="249" t="s">
        <v>85</v>
      </c>
      <c r="AV215" s="13" t="s">
        <v>83</v>
      </c>
      <c r="AW215" s="13" t="s">
        <v>32</v>
      </c>
      <c r="AX215" s="13" t="s">
        <v>76</v>
      </c>
      <c r="AY215" s="249" t="s">
        <v>136</v>
      </c>
    </row>
    <row r="216" s="14" customFormat="1">
      <c r="A216" s="14"/>
      <c r="B216" s="250"/>
      <c r="C216" s="251"/>
      <c r="D216" s="241" t="s">
        <v>145</v>
      </c>
      <c r="E216" s="252" t="s">
        <v>1</v>
      </c>
      <c r="F216" s="253" t="s">
        <v>773</v>
      </c>
      <c r="G216" s="251"/>
      <c r="H216" s="254">
        <v>829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145</v>
      </c>
      <c r="AU216" s="260" t="s">
        <v>85</v>
      </c>
      <c r="AV216" s="14" t="s">
        <v>85</v>
      </c>
      <c r="AW216" s="14" t="s">
        <v>32</v>
      </c>
      <c r="AX216" s="14" t="s">
        <v>76</v>
      </c>
      <c r="AY216" s="260" t="s">
        <v>136</v>
      </c>
    </row>
    <row r="217" s="15" customFormat="1">
      <c r="A217" s="15"/>
      <c r="B217" s="261"/>
      <c r="C217" s="262"/>
      <c r="D217" s="241" t="s">
        <v>145</v>
      </c>
      <c r="E217" s="263" t="s">
        <v>1</v>
      </c>
      <c r="F217" s="264" t="s">
        <v>148</v>
      </c>
      <c r="G217" s="262"/>
      <c r="H217" s="265">
        <v>829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1" t="s">
        <v>145</v>
      </c>
      <c r="AU217" s="271" t="s">
        <v>85</v>
      </c>
      <c r="AV217" s="15" t="s">
        <v>143</v>
      </c>
      <c r="AW217" s="15" t="s">
        <v>32</v>
      </c>
      <c r="AX217" s="15" t="s">
        <v>83</v>
      </c>
      <c r="AY217" s="271" t="s">
        <v>136</v>
      </c>
    </row>
    <row r="218" s="12" customFormat="1" ht="22.8" customHeight="1">
      <c r="A218" s="12"/>
      <c r="B218" s="210"/>
      <c r="C218" s="211"/>
      <c r="D218" s="212" t="s">
        <v>75</v>
      </c>
      <c r="E218" s="224" t="s">
        <v>143</v>
      </c>
      <c r="F218" s="224" t="s">
        <v>774</v>
      </c>
      <c r="G218" s="211"/>
      <c r="H218" s="211"/>
      <c r="I218" s="214"/>
      <c r="J218" s="225">
        <f>BK218</f>
        <v>0</v>
      </c>
      <c r="K218" s="211"/>
      <c r="L218" s="216"/>
      <c r="M218" s="217"/>
      <c r="N218" s="218"/>
      <c r="O218" s="218"/>
      <c r="P218" s="219">
        <f>SUM(P219:P226)</f>
        <v>0</v>
      </c>
      <c r="Q218" s="218"/>
      <c r="R218" s="219">
        <f>SUM(R219:R226)</f>
        <v>2.2963199999999997</v>
      </c>
      <c r="S218" s="218"/>
      <c r="T218" s="220">
        <f>SUM(T219:T226)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1" t="s">
        <v>83</v>
      </c>
      <c r="AT218" s="222" t="s">
        <v>75</v>
      </c>
      <c r="AU218" s="222" t="s">
        <v>83</v>
      </c>
      <c r="AY218" s="221" t="s">
        <v>136</v>
      </c>
      <c r="BK218" s="223">
        <f>SUM(BK219:BK226)</f>
        <v>0</v>
      </c>
    </row>
    <row r="219" s="2" customFormat="1" ht="16.5" customHeight="1">
      <c r="A219" s="38"/>
      <c r="B219" s="39"/>
      <c r="C219" s="226" t="s">
        <v>255</v>
      </c>
      <c r="D219" s="226" t="s">
        <v>138</v>
      </c>
      <c r="E219" s="227" t="s">
        <v>775</v>
      </c>
      <c r="F219" s="228" t="s">
        <v>776</v>
      </c>
      <c r="G219" s="229" t="s">
        <v>281</v>
      </c>
      <c r="H219" s="230">
        <v>5.2000000000000002</v>
      </c>
      <c r="I219" s="231"/>
      <c r="J219" s="232">
        <f>ROUND(I219*H219,2)</f>
        <v>0</v>
      </c>
      <c r="K219" s="228" t="s">
        <v>142</v>
      </c>
      <c r="L219" s="44"/>
      <c r="M219" s="233" t="s">
        <v>1</v>
      </c>
      <c r="N219" s="234" t="s">
        <v>41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143</v>
      </c>
      <c r="AT219" s="237" t="s">
        <v>138</v>
      </c>
      <c r="AU219" s="237" t="s">
        <v>85</v>
      </c>
      <c r="AY219" s="17" t="s">
        <v>136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83</v>
      </c>
      <c r="BK219" s="238">
        <f>ROUND(I219*H219,2)</f>
        <v>0</v>
      </c>
      <c r="BL219" s="17" t="s">
        <v>143</v>
      </c>
      <c r="BM219" s="237" t="s">
        <v>777</v>
      </c>
    </row>
    <row r="220" s="13" customFormat="1">
      <c r="A220" s="13"/>
      <c r="B220" s="239"/>
      <c r="C220" s="240"/>
      <c r="D220" s="241" t="s">
        <v>145</v>
      </c>
      <c r="E220" s="242" t="s">
        <v>1</v>
      </c>
      <c r="F220" s="243" t="s">
        <v>778</v>
      </c>
      <c r="G220" s="240"/>
      <c r="H220" s="242" t="s">
        <v>1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145</v>
      </c>
      <c r="AU220" s="249" t="s">
        <v>85</v>
      </c>
      <c r="AV220" s="13" t="s">
        <v>83</v>
      </c>
      <c r="AW220" s="13" t="s">
        <v>32</v>
      </c>
      <c r="AX220" s="13" t="s">
        <v>76</v>
      </c>
      <c r="AY220" s="249" t="s">
        <v>136</v>
      </c>
    </row>
    <row r="221" s="14" customFormat="1">
      <c r="A221" s="14"/>
      <c r="B221" s="250"/>
      <c r="C221" s="251"/>
      <c r="D221" s="241" t="s">
        <v>145</v>
      </c>
      <c r="E221" s="252" t="s">
        <v>1</v>
      </c>
      <c r="F221" s="253" t="s">
        <v>779</v>
      </c>
      <c r="G221" s="251"/>
      <c r="H221" s="254">
        <v>5.2000000000000002</v>
      </c>
      <c r="I221" s="255"/>
      <c r="J221" s="251"/>
      <c r="K221" s="251"/>
      <c r="L221" s="256"/>
      <c r="M221" s="257"/>
      <c r="N221" s="258"/>
      <c r="O221" s="258"/>
      <c r="P221" s="258"/>
      <c r="Q221" s="258"/>
      <c r="R221" s="258"/>
      <c r="S221" s="258"/>
      <c r="T221" s="25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0" t="s">
        <v>145</v>
      </c>
      <c r="AU221" s="260" t="s">
        <v>85</v>
      </c>
      <c r="AV221" s="14" t="s">
        <v>85</v>
      </c>
      <c r="AW221" s="14" t="s">
        <v>32</v>
      </c>
      <c r="AX221" s="14" t="s">
        <v>76</v>
      </c>
      <c r="AY221" s="260" t="s">
        <v>136</v>
      </c>
    </row>
    <row r="222" s="15" customFormat="1">
      <c r="A222" s="15"/>
      <c r="B222" s="261"/>
      <c r="C222" s="262"/>
      <c r="D222" s="241" t="s">
        <v>145</v>
      </c>
      <c r="E222" s="263" t="s">
        <v>1</v>
      </c>
      <c r="F222" s="264" t="s">
        <v>148</v>
      </c>
      <c r="G222" s="262"/>
      <c r="H222" s="265">
        <v>5.2000000000000002</v>
      </c>
      <c r="I222" s="266"/>
      <c r="J222" s="262"/>
      <c r="K222" s="262"/>
      <c r="L222" s="267"/>
      <c r="M222" s="268"/>
      <c r="N222" s="269"/>
      <c r="O222" s="269"/>
      <c r="P222" s="269"/>
      <c r="Q222" s="269"/>
      <c r="R222" s="269"/>
      <c r="S222" s="269"/>
      <c r="T222" s="27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1" t="s">
        <v>145</v>
      </c>
      <c r="AU222" s="271" t="s">
        <v>85</v>
      </c>
      <c r="AV222" s="15" t="s">
        <v>143</v>
      </c>
      <c r="AW222" s="15" t="s">
        <v>32</v>
      </c>
      <c r="AX222" s="15" t="s">
        <v>83</v>
      </c>
      <c r="AY222" s="271" t="s">
        <v>136</v>
      </c>
    </row>
    <row r="223" s="2" customFormat="1" ht="16.5" customHeight="1">
      <c r="A223" s="38"/>
      <c r="B223" s="39"/>
      <c r="C223" s="226" t="s">
        <v>263</v>
      </c>
      <c r="D223" s="226" t="s">
        <v>138</v>
      </c>
      <c r="E223" s="227" t="s">
        <v>780</v>
      </c>
      <c r="F223" s="228" t="s">
        <v>781</v>
      </c>
      <c r="G223" s="229" t="s">
        <v>495</v>
      </c>
      <c r="H223" s="230">
        <v>26</v>
      </c>
      <c r="I223" s="231"/>
      <c r="J223" s="232">
        <f>ROUND(I223*H223,2)</f>
        <v>0</v>
      </c>
      <c r="K223" s="228" t="s">
        <v>142</v>
      </c>
      <c r="L223" s="44"/>
      <c r="M223" s="233" t="s">
        <v>1</v>
      </c>
      <c r="N223" s="234" t="s">
        <v>41</v>
      </c>
      <c r="O223" s="91"/>
      <c r="P223" s="235">
        <f>O223*H223</f>
        <v>0</v>
      </c>
      <c r="Q223" s="235">
        <v>0.088319999999999996</v>
      </c>
      <c r="R223" s="235">
        <f>Q223*H223</f>
        <v>2.2963199999999997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143</v>
      </c>
      <c r="AT223" s="237" t="s">
        <v>138</v>
      </c>
      <c r="AU223" s="237" t="s">
        <v>85</v>
      </c>
      <c r="AY223" s="17" t="s">
        <v>136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83</v>
      </c>
      <c r="BK223" s="238">
        <f>ROUND(I223*H223,2)</f>
        <v>0</v>
      </c>
      <c r="BL223" s="17" t="s">
        <v>143</v>
      </c>
      <c r="BM223" s="237" t="s">
        <v>782</v>
      </c>
    </row>
    <row r="224" s="13" customFormat="1">
      <c r="A224" s="13"/>
      <c r="B224" s="239"/>
      <c r="C224" s="240"/>
      <c r="D224" s="241" t="s">
        <v>145</v>
      </c>
      <c r="E224" s="242" t="s">
        <v>1</v>
      </c>
      <c r="F224" s="243" t="s">
        <v>783</v>
      </c>
      <c r="G224" s="240"/>
      <c r="H224" s="242" t="s">
        <v>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145</v>
      </c>
      <c r="AU224" s="249" t="s">
        <v>85</v>
      </c>
      <c r="AV224" s="13" t="s">
        <v>83</v>
      </c>
      <c r="AW224" s="13" t="s">
        <v>32</v>
      </c>
      <c r="AX224" s="13" t="s">
        <v>76</v>
      </c>
      <c r="AY224" s="249" t="s">
        <v>136</v>
      </c>
    </row>
    <row r="225" s="14" customFormat="1">
      <c r="A225" s="14"/>
      <c r="B225" s="250"/>
      <c r="C225" s="251"/>
      <c r="D225" s="241" t="s">
        <v>145</v>
      </c>
      <c r="E225" s="252" t="s">
        <v>1</v>
      </c>
      <c r="F225" s="253" t="s">
        <v>387</v>
      </c>
      <c r="G225" s="251"/>
      <c r="H225" s="254">
        <v>26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145</v>
      </c>
      <c r="AU225" s="260" t="s">
        <v>85</v>
      </c>
      <c r="AV225" s="14" t="s">
        <v>85</v>
      </c>
      <c r="AW225" s="14" t="s">
        <v>32</v>
      </c>
      <c r="AX225" s="14" t="s">
        <v>76</v>
      </c>
      <c r="AY225" s="260" t="s">
        <v>136</v>
      </c>
    </row>
    <row r="226" s="15" customFormat="1">
      <c r="A226" s="15"/>
      <c r="B226" s="261"/>
      <c r="C226" s="262"/>
      <c r="D226" s="241" t="s">
        <v>145</v>
      </c>
      <c r="E226" s="263" t="s">
        <v>1</v>
      </c>
      <c r="F226" s="264" t="s">
        <v>148</v>
      </c>
      <c r="G226" s="262"/>
      <c r="H226" s="265">
        <v>26</v>
      </c>
      <c r="I226" s="266"/>
      <c r="J226" s="262"/>
      <c r="K226" s="262"/>
      <c r="L226" s="267"/>
      <c r="M226" s="268"/>
      <c r="N226" s="269"/>
      <c r="O226" s="269"/>
      <c r="P226" s="269"/>
      <c r="Q226" s="269"/>
      <c r="R226" s="269"/>
      <c r="S226" s="269"/>
      <c r="T226" s="270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1" t="s">
        <v>145</v>
      </c>
      <c r="AU226" s="271" t="s">
        <v>85</v>
      </c>
      <c r="AV226" s="15" t="s">
        <v>143</v>
      </c>
      <c r="AW226" s="15" t="s">
        <v>32</v>
      </c>
      <c r="AX226" s="15" t="s">
        <v>83</v>
      </c>
      <c r="AY226" s="271" t="s">
        <v>136</v>
      </c>
    </row>
    <row r="227" s="12" customFormat="1" ht="22.8" customHeight="1">
      <c r="A227" s="12"/>
      <c r="B227" s="210"/>
      <c r="C227" s="211"/>
      <c r="D227" s="212" t="s">
        <v>75</v>
      </c>
      <c r="E227" s="224" t="s">
        <v>161</v>
      </c>
      <c r="F227" s="224" t="s">
        <v>370</v>
      </c>
      <c r="G227" s="211"/>
      <c r="H227" s="211"/>
      <c r="I227" s="214"/>
      <c r="J227" s="225">
        <f>BK227</f>
        <v>0</v>
      </c>
      <c r="K227" s="211"/>
      <c r="L227" s="216"/>
      <c r="M227" s="217"/>
      <c r="N227" s="218"/>
      <c r="O227" s="218"/>
      <c r="P227" s="219">
        <f>SUM(P228:P312)</f>
        <v>0</v>
      </c>
      <c r="Q227" s="218"/>
      <c r="R227" s="219">
        <f>SUM(R228:R312)</f>
        <v>18.569800000000004</v>
      </c>
      <c r="S227" s="218"/>
      <c r="T227" s="220">
        <f>SUM(T228:T312)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1" t="s">
        <v>83</v>
      </c>
      <c r="AT227" s="222" t="s">
        <v>75</v>
      </c>
      <c r="AU227" s="222" t="s">
        <v>83</v>
      </c>
      <c r="AY227" s="221" t="s">
        <v>136</v>
      </c>
      <c r="BK227" s="223">
        <f>SUM(BK228:BK312)</f>
        <v>0</v>
      </c>
    </row>
    <row r="228" s="2" customFormat="1" ht="16.5" customHeight="1">
      <c r="A228" s="38"/>
      <c r="B228" s="39"/>
      <c r="C228" s="226" t="s">
        <v>267</v>
      </c>
      <c r="D228" s="226" t="s">
        <v>138</v>
      </c>
      <c r="E228" s="227" t="s">
        <v>784</v>
      </c>
      <c r="F228" s="228" t="s">
        <v>785</v>
      </c>
      <c r="G228" s="229" t="s">
        <v>141</v>
      </c>
      <c r="H228" s="230">
        <v>14</v>
      </c>
      <c r="I228" s="231"/>
      <c r="J228" s="232">
        <f>ROUND(I228*H228,2)</f>
        <v>0</v>
      </c>
      <c r="K228" s="228" t="s">
        <v>142</v>
      </c>
      <c r="L228" s="44"/>
      <c r="M228" s="233" t="s">
        <v>1</v>
      </c>
      <c r="N228" s="234" t="s">
        <v>41</v>
      </c>
      <c r="O228" s="91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143</v>
      </c>
      <c r="AT228" s="237" t="s">
        <v>138</v>
      </c>
      <c r="AU228" s="237" t="s">
        <v>85</v>
      </c>
      <c r="AY228" s="17" t="s">
        <v>136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83</v>
      </c>
      <c r="BK228" s="238">
        <f>ROUND(I228*H228,2)</f>
        <v>0</v>
      </c>
      <c r="BL228" s="17" t="s">
        <v>143</v>
      </c>
      <c r="BM228" s="237" t="s">
        <v>786</v>
      </c>
    </row>
    <row r="229" s="13" customFormat="1">
      <c r="A229" s="13"/>
      <c r="B229" s="239"/>
      <c r="C229" s="240"/>
      <c r="D229" s="241" t="s">
        <v>145</v>
      </c>
      <c r="E229" s="242" t="s">
        <v>1</v>
      </c>
      <c r="F229" s="243" t="s">
        <v>787</v>
      </c>
      <c r="G229" s="240"/>
      <c r="H229" s="242" t="s">
        <v>1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9" t="s">
        <v>145</v>
      </c>
      <c r="AU229" s="249" t="s">
        <v>85</v>
      </c>
      <c r="AV229" s="13" t="s">
        <v>83</v>
      </c>
      <c r="AW229" s="13" t="s">
        <v>32</v>
      </c>
      <c r="AX229" s="13" t="s">
        <v>76</v>
      </c>
      <c r="AY229" s="249" t="s">
        <v>136</v>
      </c>
    </row>
    <row r="230" s="14" customFormat="1">
      <c r="A230" s="14"/>
      <c r="B230" s="250"/>
      <c r="C230" s="251"/>
      <c r="D230" s="241" t="s">
        <v>145</v>
      </c>
      <c r="E230" s="252" t="s">
        <v>1</v>
      </c>
      <c r="F230" s="253" t="s">
        <v>548</v>
      </c>
      <c r="G230" s="251"/>
      <c r="H230" s="254">
        <v>14</v>
      </c>
      <c r="I230" s="255"/>
      <c r="J230" s="251"/>
      <c r="K230" s="251"/>
      <c r="L230" s="256"/>
      <c r="M230" s="257"/>
      <c r="N230" s="258"/>
      <c r="O230" s="258"/>
      <c r="P230" s="258"/>
      <c r="Q230" s="258"/>
      <c r="R230" s="258"/>
      <c r="S230" s="258"/>
      <c r="T230" s="25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0" t="s">
        <v>145</v>
      </c>
      <c r="AU230" s="260" t="s">
        <v>85</v>
      </c>
      <c r="AV230" s="14" t="s">
        <v>85</v>
      </c>
      <c r="AW230" s="14" t="s">
        <v>32</v>
      </c>
      <c r="AX230" s="14" t="s">
        <v>76</v>
      </c>
      <c r="AY230" s="260" t="s">
        <v>136</v>
      </c>
    </row>
    <row r="231" s="15" customFormat="1">
      <c r="A231" s="15"/>
      <c r="B231" s="261"/>
      <c r="C231" s="262"/>
      <c r="D231" s="241" t="s">
        <v>145</v>
      </c>
      <c r="E231" s="263" t="s">
        <v>1</v>
      </c>
      <c r="F231" s="264" t="s">
        <v>148</v>
      </c>
      <c r="G231" s="262"/>
      <c r="H231" s="265">
        <v>14</v>
      </c>
      <c r="I231" s="266"/>
      <c r="J231" s="262"/>
      <c r="K231" s="262"/>
      <c r="L231" s="267"/>
      <c r="M231" s="268"/>
      <c r="N231" s="269"/>
      <c r="O231" s="269"/>
      <c r="P231" s="269"/>
      <c r="Q231" s="269"/>
      <c r="R231" s="269"/>
      <c r="S231" s="269"/>
      <c r="T231" s="270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1" t="s">
        <v>145</v>
      </c>
      <c r="AU231" s="271" t="s">
        <v>85</v>
      </c>
      <c r="AV231" s="15" t="s">
        <v>143</v>
      </c>
      <c r="AW231" s="15" t="s">
        <v>32</v>
      </c>
      <c r="AX231" s="15" t="s">
        <v>83</v>
      </c>
      <c r="AY231" s="271" t="s">
        <v>136</v>
      </c>
    </row>
    <row r="232" s="2" customFormat="1" ht="16.5" customHeight="1">
      <c r="A232" s="38"/>
      <c r="B232" s="39"/>
      <c r="C232" s="226" t="s">
        <v>387</v>
      </c>
      <c r="D232" s="226" t="s">
        <v>138</v>
      </c>
      <c r="E232" s="227" t="s">
        <v>784</v>
      </c>
      <c r="F232" s="228" t="s">
        <v>785</v>
      </c>
      <c r="G232" s="229" t="s">
        <v>141</v>
      </c>
      <c r="H232" s="230">
        <v>85</v>
      </c>
      <c r="I232" s="231"/>
      <c r="J232" s="232">
        <f>ROUND(I232*H232,2)</f>
        <v>0</v>
      </c>
      <c r="K232" s="228" t="s">
        <v>142</v>
      </c>
      <c r="L232" s="44"/>
      <c r="M232" s="233" t="s">
        <v>1</v>
      </c>
      <c r="N232" s="234" t="s">
        <v>41</v>
      </c>
      <c r="O232" s="91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143</v>
      </c>
      <c r="AT232" s="237" t="s">
        <v>138</v>
      </c>
      <c r="AU232" s="237" t="s">
        <v>85</v>
      </c>
      <c r="AY232" s="17" t="s">
        <v>136</v>
      </c>
      <c r="BE232" s="238">
        <f>IF(N232="základní",J232,0)</f>
        <v>0</v>
      </c>
      <c r="BF232" s="238">
        <f>IF(N232="snížená",J232,0)</f>
        <v>0</v>
      </c>
      <c r="BG232" s="238">
        <f>IF(N232="zákl. přenesená",J232,0)</f>
        <v>0</v>
      </c>
      <c r="BH232" s="238">
        <f>IF(N232="sníž. přenesená",J232,0)</f>
        <v>0</v>
      </c>
      <c r="BI232" s="238">
        <f>IF(N232="nulová",J232,0)</f>
        <v>0</v>
      </c>
      <c r="BJ232" s="17" t="s">
        <v>83</v>
      </c>
      <c r="BK232" s="238">
        <f>ROUND(I232*H232,2)</f>
        <v>0</v>
      </c>
      <c r="BL232" s="17" t="s">
        <v>143</v>
      </c>
      <c r="BM232" s="237" t="s">
        <v>788</v>
      </c>
    </row>
    <row r="233" s="13" customFormat="1">
      <c r="A233" s="13"/>
      <c r="B233" s="239"/>
      <c r="C233" s="240"/>
      <c r="D233" s="241" t="s">
        <v>145</v>
      </c>
      <c r="E233" s="242" t="s">
        <v>1</v>
      </c>
      <c r="F233" s="243" t="s">
        <v>789</v>
      </c>
      <c r="G233" s="240"/>
      <c r="H233" s="242" t="s">
        <v>1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9" t="s">
        <v>145</v>
      </c>
      <c r="AU233" s="249" t="s">
        <v>85</v>
      </c>
      <c r="AV233" s="13" t="s">
        <v>83</v>
      </c>
      <c r="AW233" s="13" t="s">
        <v>32</v>
      </c>
      <c r="AX233" s="13" t="s">
        <v>76</v>
      </c>
      <c r="AY233" s="249" t="s">
        <v>136</v>
      </c>
    </row>
    <row r="234" s="14" customFormat="1">
      <c r="A234" s="14"/>
      <c r="B234" s="250"/>
      <c r="C234" s="251"/>
      <c r="D234" s="241" t="s">
        <v>145</v>
      </c>
      <c r="E234" s="252" t="s">
        <v>1</v>
      </c>
      <c r="F234" s="253" t="s">
        <v>535</v>
      </c>
      <c r="G234" s="251"/>
      <c r="H234" s="254">
        <v>85</v>
      </c>
      <c r="I234" s="255"/>
      <c r="J234" s="251"/>
      <c r="K234" s="251"/>
      <c r="L234" s="256"/>
      <c r="M234" s="257"/>
      <c r="N234" s="258"/>
      <c r="O234" s="258"/>
      <c r="P234" s="258"/>
      <c r="Q234" s="258"/>
      <c r="R234" s="258"/>
      <c r="S234" s="258"/>
      <c r="T234" s="25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0" t="s">
        <v>145</v>
      </c>
      <c r="AU234" s="260" t="s">
        <v>85</v>
      </c>
      <c r="AV234" s="14" t="s">
        <v>85</v>
      </c>
      <c r="AW234" s="14" t="s">
        <v>32</v>
      </c>
      <c r="AX234" s="14" t="s">
        <v>76</v>
      </c>
      <c r="AY234" s="260" t="s">
        <v>136</v>
      </c>
    </row>
    <row r="235" s="15" customFormat="1">
      <c r="A235" s="15"/>
      <c r="B235" s="261"/>
      <c r="C235" s="262"/>
      <c r="D235" s="241" t="s">
        <v>145</v>
      </c>
      <c r="E235" s="263" t="s">
        <v>1</v>
      </c>
      <c r="F235" s="264" t="s">
        <v>148</v>
      </c>
      <c r="G235" s="262"/>
      <c r="H235" s="265">
        <v>85</v>
      </c>
      <c r="I235" s="266"/>
      <c r="J235" s="262"/>
      <c r="K235" s="262"/>
      <c r="L235" s="267"/>
      <c r="M235" s="268"/>
      <c r="N235" s="269"/>
      <c r="O235" s="269"/>
      <c r="P235" s="269"/>
      <c r="Q235" s="269"/>
      <c r="R235" s="269"/>
      <c r="S235" s="269"/>
      <c r="T235" s="27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1" t="s">
        <v>145</v>
      </c>
      <c r="AU235" s="271" t="s">
        <v>85</v>
      </c>
      <c r="AV235" s="15" t="s">
        <v>143</v>
      </c>
      <c r="AW235" s="15" t="s">
        <v>32</v>
      </c>
      <c r="AX235" s="15" t="s">
        <v>83</v>
      </c>
      <c r="AY235" s="271" t="s">
        <v>136</v>
      </c>
    </row>
    <row r="236" s="2" customFormat="1" ht="16.5" customHeight="1">
      <c r="A236" s="38"/>
      <c r="B236" s="39"/>
      <c r="C236" s="226" t="s">
        <v>392</v>
      </c>
      <c r="D236" s="226" t="s">
        <v>138</v>
      </c>
      <c r="E236" s="227" t="s">
        <v>784</v>
      </c>
      <c r="F236" s="228" t="s">
        <v>785</v>
      </c>
      <c r="G236" s="229" t="s">
        <v>141</v>
      </c>
      <c r="H236" s="230">
        <v>5</v>
      </c>
      <c r="I236" s="231"/>
      <c r="J236" s="232">
        <f>ROUND(I236*H236,2)</f>
        <v>0</v>
      </c>
      <c r="K236" s="228" t="s">
        <v>142</v>
      </c>
      <c r="L236" s="44"/>
      <c r="M236" s="233" t="s">
        <v>1</v>
      </c>
      <c r="N236" s="234" t="s">
        <v>41</v>
      </c>
      <c r="O236" s="91"/>
      <c r="P236" s="235">
        <f>O236*H236</f>
        <v>0</v>
      </c>
      <c r="Q236" s="235">
        <v>0</v>
      </c>
      <c r="R236" s="235">
        <f>Q236*H236</f>
        <v>0</v>
      </c>
      <c r="S236" s="235">
        <v>0</v>
      </c>
      <c r="T236" s="23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7" t="s">
        <v>143</v>
      </c>
      <c r="AT236" s="237" t="s">
        <v>138</v>
      </c>
      <c r="AU236" s="237" t="s">
        <v>85</v>
      </c>
      <c r="AY236" s="17" t="s">
        <v>136</v>
      </c>
      <c r="BE236" s="238">
        <f>IF(N236="základní",J236,0)</f>
        <v>0</v>
      </c>
      <c r="BF236" s="238">
        <f>IF(N236="snížená",J236,0)</f>
        <v>0</v>
      </c>
      <c r="BG236" s="238">
        <f>IF(N236="zákl. přenesená",J236,0)</f>
        <v>0</v>
      </c>
      <c r="BH236" s="238">
        <f>IF(N236="sníž. přenesená",J236,0)</f>
        <v>0</v>
      </c>
      <c r="BI236" s="238">
        <f>IF(N236="nulová",J236,0)</f>
        <v>0</v>
      </c>
      <c r="BJ236" s="17" t="s">
        <v>83</v>
      </c>
      <c r="BK236" s="238">
        <f>ROUND(I236*H236,2)</f>
        <v>0</v>
      </c>
      <c r="BL236" s="17" t="s">
        <v>143</v>
      </c>
      <c r="BM236" s="237" t="s">
        <v>790</v>
      </c>
    </row>
    <row r="237" s="13" customFormat="1">
      <c r="A237" s="13"/>
      <c r="B237" s="239"/>
      <c r="C237" s="240"/>
      <c r="D237" s="241" t="s">
        <v>145</v>
      </c>
      <c r="E237" s="242" t="s">
        <v>1</v>
      </c>
      <c r="F237" s="243" t="s">
        <v>791</v>
      </c>
      <c r="G237" s="240"/>
      <c r="H237" s="242" t="s">
        <v>1</v>
      </c>
      <c r="I237" s="244"/>
      <c r="J237" s="240"/>
      <c r="K237" s="240"/>
      <c r="L237" s="245"/>
      <c r="M237" s="246"/>
      <c r="N237" s="247"/>
      <c r="O237" s="247"/>
      <c r="P237" s="247"/>
      <c r="Q237" s="247"/>
      <c r="R237" s="247"/>
      <c r="S237" s="247"/>
      <c r="T237" s="24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9" t="s">
        <v>145</v>
      </c>
      <c r="AU237" s="249" t="s">
        <v>85</v>
      </c>
      <c r="AV237" s="13" t="s">
        <v>83</v>
      </c>
      <c r="AW237" s="13" t="s">
        <v>32</v>
      </c>
      <c r="AX237" s="13" t="s">
        <v>76</v>
      </c>
      <c r="AY237" s="249" t="s">
        <v>136</v>
      </c>
    </row>
    <row r="238" s="14" customFormat="1">
      <c r="A238" s="14"/>
      <c r="B238" s="250"/>
      <c r="C238" s="251"/>
      <c r="D238" s="241" t="s">
        <v>145</v>
      </c>
      <c r="E238" s="252" t="s">
        <v>1</v>
      </c>
      <c r="F238" s="253" t="s">
        <v>161</v>
      </c>
      <c r="G238" s="251"/>
      <c r="H238" s="254">
        <v>5</v>
      </c>
      <c r="I238" s="255"/>
      <c r="J238" s="251"/>
      <c r="K238" s="251"/>
      <c r="L238" s="256"/>
      <c r="M238" s="257"/>
      <c r="N238" s="258"/>
      <c r="O238" s="258"/>
      <c r="P238" s="258"/>
      <c r="Q238" s="258"/>
      <c r="R238" s="258"/>
      <c r="S238" s="258"/>
      <c r="T238" s="25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0" t="s">
        <v>145</v>
      </c>
      <c r="AU238" s="260" t="s">
        <v>85</v>
      </c>
      <c r="AV238" s="14" t="s">
        <v>85</v>
      </c>
      <c r="AW238" s="14" t="s">
        <v>32</v>
      </c>
      <c r="AX238" s="14" t="s">
        <v>76</v>
      </c>
      <c r="AY238" s="260" t="s">
        <v>136</v>
      </c>
    </row>
    <row r="239" s="15" customFormat="1">
      <c r="A239" s="15"/>
      <c r="B239" s="261"/>
      <c r="C239" s="262"/>
      <c r="D239" s="241" t="s">
        <v>145</v>
      </c>
      <c r="E239" s="263" t="s">
        <v>1</v>
      </c>
      <c r="F239" s="264" t="s">
        <v>148</v>
      </c>
      <c r="G239" s="262"/>
      <c r="H239" s="265">
        <v>5</v>
      </c>
      <c r="I239" s="266"/>
      <c r="J239" s="262"/>
      <c r="K239" s="262"/>
      <c r="L239" s="267"/>
      <c r="M239" s="268"/>
      <c r="N239" s="269"/>
      <c r="O239" s="269"/>
      <c r="P239" s="269"/>
      <c r="Q239" s="269"/>
      <c r="R239" s="269"/>
      <c r="S239" s="269"/>
      <c r="T239" s="270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1" t="s">
        <v>145</v>
      </c>
      <c r="AU239" s="271" t="s">
        <v>85</v>
      </c>
      <c r="AV239" s="15" t="s">
        <v>143</v>
      </c>
      <c r="AW239" s="15" t="s">
        <v>32</v>
      </c>
      <c r="AX239" s="15" t="s">
        <v>83</v>
      </c>
      <c r="AY239" s="271" t="s">
        <v>136</v>
      </c>
    </row>
    <row r="240" s="2" customFormat="1" ht="16.5" customHeight="1">
      <c r="A240" s="38"/>
      <c r="B240" s="39"/>
      <c r="C240" s="226" t="s">
        <v>397</v>
      </c>
      <c r="D240" s="226" t="s">
        <v>138</v>
      </c>
      <c r="E240" s="227" t="s">
        <v>792</v>
      </c>
      <c r="F240" s="228" t="s">
        <v>793</v>
      </c>
      <c r="G240" s="229" t="s">
        <v>141</v>
      </c>
      <c r="H240" s="230">
        <v>14</v>
      </c>
      <c r="I240" s="231"/>
      <c r="J240" s="232">
        <f>ROUND(I240*H240,2)</f>
        <v>0</v>
      </c>
      <c r="K240" s="228" t="s">
        <v>142</v>
      </c>
      <c r="L240" s="44"/>
      <c r="M240" s="233" t="s">
        <v>1</v>
      </c>
      <c r="N240" s="234" t="s">
        <v>41</v>
      </c>
      <c r="O240" s="91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7" t="s">
        <v>143</v>
      </c>
      <c r="AT240" s="237" t="s">
        <v>138</v>
      </c>
      <c r="AU240" s="237" t="s">
        <v>85</v>
      </c>
      <c r="AY240" s="17" t="s">
        <v>136</v>
      </c>
      <c r="BE240" s="238">
        <f>IF(N240="základní",J240,0)</f>
        <v>0</v>
      </c>
      <c r="BF240" s="238">
        <f>IF(N240="snížená",J240,0)</f>
        <v>0</v>
      </c>
      <c r="BG240" s="238">
        <f>IF(N240="zákl. přenesená",J240,0)</f>
        <v>0</v>
      </c>
      <c r="BH240" s="238">
        <f>IF(N240="sníž. přenesená",J240,0)</f>
        <v>0</v>
      </c>
      <c r="BI240" s="238">
        <f>IF(N240="nulová",J240,0)</f>
        <v>0</v>
      </c>
      <c r="BJ240" s="17" t="s">
        <v>83</v>
      </c>
      <c r="BK240" s="238">
        <f>ROUND(I240*H240,2)</f>
        <v>0</v>
      </c>
      <c r="BL240" s="17" t="s">
        <v>143</v>
      </c>
      <c r="BM240" s="237" t="s">
        <v>794</v>
      </c>
    </row>
    <row r="241" s="13" customFormat="1">
      <c r="A241" s="13"/>
      <c r="B241" s="239"/>
      <c r="C241" s="240"/>
      <c r="D241" s="241" t="s">
        <v>145</v>
      </c>
      <c r="E241" s="242" t="s">
        <v>1</v>
      </c>
      <c r="F241" s="243" t="s">
        <v>795</v>
      </c>
      <c r="G241" s="240"/>
      <c r="H241" s="242" t="s">
        <v>1</v>
      </c>
      <c r="I241" s="244"/>
      <c r="J241" s="240"/>
      <c r="K241" s="240"/>
      <c r="L241" s="245"/>
      <c r="M241" s="246"/>
      <c r="N241" s="247"/>
      <c r="O241" s="247"/>
      <c r="P241" s="247"/>
      <c r="Q241" s="247"/>
      <c r="R241" s="247"/>
      <c r="S241" s="247"/>
      <c r="T241" s="24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9" t="s">
        <v>145</v>
      </c>
      <c r="AU241" s="249" t="s">
        <v>85</v>
      </c>
      <c r="AV241" s="13" t="s">
        <v>83</v>
      </c>
      <c r="AW241" s="13" t="s">
        <v>32</v>
      </c>
      <c r="AX241" s="13" t="s">
        <v>76</v>
      </c>
      <c r="AY241" s="249" t="s">
        <v>136</v>
      </c>
    </row>
    <row r="242" s="14" customFormat="1">
      <c r="A242" s="14"/>
      <c r="B242" s="250"/>
      <c r="C242" s="251"/>
      <c r="D242" s="241" t="s">
        <v>145</v>
      </c>
      <c r="E242" s="252" t="s">
        <v>1</v>
      </c>
      <c r="F242" s="253" t="s">
        <v>548</v>
      </c>
      <c r="G242" s="251"/>
      <c r="H242" s="254">
        <v>14</v>
      </c>
      <c r="I242" s="255"/>
      <c r="J242" s="251"/>
      <c r="K242" s="251"/>
      <c r="L242" s="256"/>
      <c r="M242" s="257"/>
      <c r="N242" s="258"/>
      <c r="O242" s="258"/>
      <c r="P242" s="258"/>
      <c r="Q242" s="258"/>
      <c r="R242" s="258"/>
      <c r="S242" s="258"/>
      <c r="T242" s="25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0" t="s">
        <v>145</v>
      </c>
      <c r="AU242" s="260" t="s">
        <v>85</v>
      </c>
      <c r="AV242" s="14" t="s">
        <v>85</v>
      </c>
      <c r="AW242" s="14" t="s">
        <v>32</v>
      </c>
      <c r="AX242" s="14" t="s">
        <v>76</v>
      </c>
      <c r="AY242" s="260" t="s">
        <v>136</v>
      </c>
    </row>
    <row r="243" s="15" customFormat="1">
      <c r="A243" s="15"/>
      <c r="B243" s="261"/>
      <c r="C243" s="262"/>
      <c r="D243" s="241" t="s">
        <v>145</v>
      </c>
      <c r="E243" s="263" t="s">
        <v>1</v>
      </c>
      <c r="F243" s="264" t="s">
        <v>148</v>
      </c>
      <c r="G243" s="262"/>
      <c r="H243" s="265">
        <v>14</v>
      </c>
      <c r="I243" s="266"/>
      <c r="J243" s="262"/>
      <c r="K243" s="262"/>
      <c r="L243" s="267"/>
      <c r="M243" s="268"/>
      <c r="N243" s="269"/>
      <c r="O243" s="269"/>
      <c r="P243" s="269"/>
      <c r="Q243" s="269"/>
      <c r="R243" s="269"/>
      <c r="S243" s="269"/>
      <c r="T243" s="270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1" t="s">
        <v>145</v>
      </c>
      <c r="AU243" s="271" t="s">
        <v>85</v>
      </c>
      <c r="AV243" s="15" t="s">
        <v>143</v>
      </c>
      <c r="AW243" s="15" t="s">
        <v>32</v>
      </c>
      <c r="AX243" s="15" t="s">
        <v>83</v>
      </c>
      <c r="AY243" s="271" t="s">
        <v>136</v>
      </c>
    </row>
    <row r="244" s="2" customFormat="1" ht="16.5" customHeight="1">
      <c r="A244" s="38"/>
      <c r="B244" s="39"/>
      <c r="C244" s="226" t="s">
        <v>401</v>
      </c>
      <c r="D244" s="226" t="s">
        <v>138</v>
      </c>
      <c r="E244" s="227" t="s">
        <v>792</v>
      </c>
      <c r="F244" s="228" t="s">
        <v>793</v>
      </c>
      <c r="G244" s="229" t="s">
        <v>141</v>
      </c>
      <c r="H244" s="230">
        <v>85</v>
      </c>
      <c r="I244" s="231"/>
      <c r="J244" s="232">
        <f>ROUND(I244*H244,2)</f>
        <v>0</v>
      </c>
      <c r="K244" s="228" t="s">
        <v>142</v>
      </c>
      <c r="L244" s="44"/>
      <c r="M244" s="233" t="s">
        <v>1</v>
      </c>
      <c r="N244" s="234" t="s">
        <v>41</v>
      </c>
      <c r="O244" s="91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143</v>
      </c>
      <c r="AT244" s="237" t="s">
        <v>138</v>
      </c>
      <c r="AU244" s="237" t="s">
        <v>85</v>
      </c>
      <c r="AY244" s="17" t="s">
        <v>136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83</v>
      </c>
      <c r="BK244" s="238">
        <f>ROUND(I244*H244,2)</f>
        <v>0</v>
      </c>
      <c r="BL244" s="17" t="s">
        <v>143</v>
      </c>
      <c r="BM244" s="237" t="s">
        <v>796</v>
      </c>
    </row>
    <row r="245" s="13" customFormat="1">
      <c r="A245" s="13"/>
      <c r="B245" s="239"/>
      <c r="C245" s="240"/>
      <c r="D245" s="241" t="s">
        <v>145</v>
      </c>
      <c r="E245" s="242" t="s">
        <v>1</v>
      </c>
      <c r="F245" s="243" t="s">
        <v>797</v>
      </c>
      <c r="G245" s="240"/>
      <c r="H245" s="242" t="s">
        <v>1</v>
      </c>
      <c r="I245" s="244"/>
      <c r="J245" s="240"/>
      <c r="K245" s="240"/>
      <c r="L245" s="245"/>
      <c r="M245" s="246"/>
      <c r="N245" s="247"/>
      <c r="O245" s="247"/>
      <c r="P245" s="247"/>
      <c r="Q245" s="247"/>
      <c r="R245" s="247"/>
      <c r="S245" s="247"/>
      <c r="T245" s="24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9" t="s">
        <v>145</v>
      </c>
      <c r="AU245" s="249" t="s">
        <v>85</v>
      </c>
      <c r="AV245" s="13" t="s">
        <v>83</v>
      </c>
      <c r="AW245" s="13" t="s">
        <v>32</v>
      </c>
      <c r="AX245" s="13" t="s">
        <v>76</v>
      </c>
      <c r="AY245" s="249" t="s">
        <v>136</v>
      </c>
    </row>
    <row r="246" s="14" customFormat="1">
      <c r="A246" s="14"/>
      <c r="B246" s="250"/>
      <c r="C246" s="251"/>
      <c r="D246" s="241" t="s">
        <v>145</v>
      </c>
      <c r="E246" s="252" t="s">
        <v>1</v>
      </c>
      <c r="F246" s="253" t="s">
        <v>535</v>
      </c>
      <c r="G246" s="251"/>
      <c r="H246" s="254">
        <v>85</v>
      </c>
      <c r="I246" s="255"/>
      <c r="J246" s="251"/>
      <c r="K246" s="251"/>
      <c r="L246" s="256"/>
      <c r="M246" s="257"/>
      <c r="N246" s="258"/>
      <c r="O246" s="258"/>
      <c r="P246" s="258"/>
      <c r="Q246" s="258"/>
      <c r="R246" s="258"/>
      <c r="S246" s="258"/>
      <c r="T246" s="25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0" t="s">
        <v>145</v>
      </c>
      <c r="AU246" s="260" t="s">
        <v>85</v>
      </c>
      <c r="AV246" s="14" t="s">
        <v>85</v>
      </c>
      <c r="AW246" s="14" t="s">
        <v>32</v>
      </c>
      <c r="AX246" s="14" t="s">
        <v>76</v>
      </c>
      <c r="AY246" s="260" t="s">
        <v>136</v>
      </c>
    </row>
    <row r="247" s="15" customFormat="1">
      <c r="A247" s="15"/>
      <c r="B247" s="261"/>
      <c r="C247" s="262"/>
      <c r="D247" s="241" t="s">
        <v>145</v>
      </c>
      <c r="E247" s="263" t="s">
        <v>1</v>
      </c>
      <c r="F247" s="264" t="s">
        <v>148</v>
      </c>
      <c r="G247" s="262"/>
      <c r="H247" s="265">
        <v>85</v>
      </c>
      <c r="I247" s="266"/>
      <c r="J247" s="262"/>
      <c r="K247" s="262"/>
      <c r="L247" s="267"/>
      <c r="M247" s="268"/>
      <c r="N247" s="269"/>
      <c r="O247" s="269"/>
      <c r="P247" s="269"/>
      <c r="Q247" s="269"/>
      <c r="R247" s="269"/>
      <c r="S247" s="269"/>
      <c r="T247" s="270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1" t="s">
        <v>145</v>
      </c>
      <c r="AU247" s="271" t="s">
        <v>85</v>
      </c>
      <c r="AV247" s="15" t="s">
        <v>143</v>
      </c>
      <c r="AW247" s="15" t="s">
        <v>32</v>
      </c>
      <c r="AX247" s="15" t="s">
        <v>83</v>
      </c>
      <c r="AY247" s="271" t="s">
        <v>136</v>
      </c>
    </row>
    <row r="248" s="2" customFormat="1" ht="16.5" customHeight="1">
      <c r="A248" s="38"/>
      <c r="B248" s="39"/>
      <c r="C248" s="226" t="s">
        <v>407</v>
      </c>
      <c r="D248" s="226" t="s">
        <v>138</v>
      </c>
      <c r="E248" s="227" t="s">
        <v>792</v>
      </c>
      <c r="F248" s="228" t="s">
        <v>793</v>
      </c>
      <c r="G248" s="229" t="s">
        <v>141</v>
      </c>
      <c r="H248" s="230">
        <v>5</v>
      </c>
      <c r="I248" s="231"/>
      <c r="J248" s="232">
        <f>ROUND(I248*H248,2)</f>
        <v>0</v>
      </c>
      <c r="K248" s="228" t="s">
        <v>142</v>
      </c>
      <c r="L248" s="44"/>
      <c r="M248" s="233" t="s">
        <v>1</v>
      </c>
      <c r="N248" s="234" t="s">
        <v>41</v>
      </c>
      <c r="O248" s="91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143</v>
      </c>
      <c r="AT248" s="237" t="s">
        <v>138</v>
      </c>
      <c r="AU248" s="237" t="s">
        <v>85</v>
      </c>
      <c r="AY248" s="17" t="s">
        <v>136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83</v>
      </c>
      <c r="BK248" s="238">
        <f>ROUND(I248*H248,2)</f>
        <v>0</v>
      </c>
      <c r="BL248" s="17" t="s">
        <v>143</v>
      </c>
      <c r="BM248" s="237" t="s">
        <v>798</v>
      </c>
    </row>
    <row r="249" s="13" customFormat="1">
      <c r="A249" s="13"/>
      <c r="B249" s="239"/>
      <c r="C249" s="240"/>
      <c r="D249" s="241" t="s">
        <v>145</v>
      </c>
      <c r="E249" s="242" t="s">
        <v>1</v>
      </c>
      <c r="F249" s="243" t="s">
        <v>799</v>
      </c>
      <c r="G249" s="240"/>
      <c r="H249" s="242" t="s">
        <v>1</v>
      </c>
      <c r="I249" s="244"/>
      <c r="J249" s="240"/>
      <c r="K249" s="240"/>
      <c r="L249" s="245"/>
      <c r="M249" s="246"/>
      <c r="N249" s="247"/>
      <c r="O249" s="247"/>
      <c r="P249" s="247"/>
      <c r="Q249" s="247"/>
      <c r="R249" s="247"/>
      <c r="S249" s="247"/>
      <c r="T249" s="24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9" t="s">
        <v>145</v>
      </c>
      <c r="AU249" s="249" t="s">
        <v>85</v>
      </c>
      <c r="AV249" s="13" t="s">
        <v>83</v>
      </c>
      <c r="AW249" s="13" t="s">
        <v>32</v>
      </c>
      <c r="AX249" s="13" t="s">
        <v>76</v>
      </c>
      <c r="AY249" s="249" t="s">
        <v>136</v>
      </c>
    </row>
    <row r="250" s="14" customFormat="1">
      <c r="A250" s="14"/>
      <c r="B250" s="250"/>
      <c r="C250" s="251"/>
      <c r="D250" s="241" t="s">
        <v>145</v>
      </c>
      <c r="E250" s="252" t="s">
        <v>1</v>
      </c>
      <c r="F250" s="253" t="s">
        <v>161</v>
      </c>
      <c r="G250" s="251"/>
      <c r="H250" s="254">
        <v>5</v>
      </c>
      <c r="I250" s="255"/>
      <c r="J250" s="251"/>
      <c r="K250" s="251"/>
      <c r="L250" s="256"/>
      <c r="M250" s="257"/>
      <c r="N250" s="258"/>
      <c r="O250" s="258"/>
      <c r="P250" s="258"/>
      <c r="Q250" s="258"/>
      <c r="R250" s="258"/>
      <c r="S250" s="258"/>
      <c r="T250" s="25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0" t="s">
        <v>145</v>
      </c>
      <c r="AU250" s="260" t="s">
        <v>85</v>
      </c>
      <c r="AV250" s="14" t="s">
        <v>85</v>
      </c>
      <c r="AW250" s="14" t="s">
        <v>32</v>
      </c>
      <c r="AX250" s="14" t="s">
        <v>76</v>
      </c>
      <c r="AY250" s="260" t="s">
        <v>136</v>
      </c>
    </row>
    <row r="251" s="15" customFormat="1">
      <c r="A251" s="15"/>
      <c r="B251" s="261"/>
      <c r="C251" s="262"/>
      <c r="D251" s="241" t="s">
        <v>145</v>
      </c>
      <c r="E251" s="263" t="s">
        <v>1</v>
      </c>
      <c r="F251" s="264" t="s">
        <v>148</v>
      </c>
      <c r="G251" s="262"/>
      <c r="H251" s="265">
        <v>5</v>
      </c>
      <c r="I251" s="266"/>
      <c r="J251" s="262"/>
      <c r="K251" s="262"/>
      <c r="L251" s="267"/>
      <c r="M251" s="268"/>
      <c r="N251" s="269"/>
      <c r="O251" s="269"/>
      <c r="P251" s="269"/>
      <c r="Q251" s="269"/>
      <c r="R251" s="269"/>
      <c r="S251" s="269"/>
      <c r="T251" s="270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1" t="s">
        <v>145</v>
      </c>
      <c r="AU251" s="271" t="s">
        <v>85</v>
      </c>
      <c r="AV251" s="15" t="s">
        <v>143</v>
      </c>
      <c r="AW251" s="15" t="s">
        <v>32</v>
      </c>
      <c r="AX251" s="15" t="s">
        <v>83</v>
      </c>
      <c r="AY251" s="271" t="s">
        <v>136</v>
      </c>
    </row>
    <row r="252" s="2" customFormat="1" ht="16.5" customHeight="1">
      <c r="A252" s="38"/>
      <c r="B252" s="39"/>
      <c r="C252" s="226" t="s">
        <v>411</v>
      </c>
      <c r="D252" s="226" t="s">
        <v>138</v>
      </c>
      <c r="E252" s="227" t="s">
        <v>800</v>
      </c>
      <c r="F252" s="228" t="s">
        <v>801</v>
      </c>
      <c r="G252" s="229" t="s">
        <v>141</v>
      </c>
      <c r="H252" s="230">
        <v>34</v>
      </c>
      <c r="I252" s="231"/>
      <c r="J252" s="232">
        <f>ROUND(I252*H252,2)</f>
        <v>0</v>
      </c>
      <c r="K252" s="228" t="s">
        <v>142</v>
      </c>
      <c r="L252" s="44"/>
      <c r="M252" s="233" t="s">
        <v>1</v>
      </c>
      <c r="N252" s="234" t="s">
        <v>41</v>
      </c>
      <c r="O252" s="91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143</v>
      </c>
      <c r="AT252" s="237" t="s">
        <v>138</v>
      </c>
      <c r="AU252" s="237" t="s">
        <v>85</v>
      </c>
      <c r="AY252" s="17" t="s">
        <v>136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83</v>
      </c>
      <c r="BK252" s="238">
        <f>ROUND(I252*H252,2)</f>
        <v>0</v>
      </c>
      <c r="BL252" s="17" t="s">
        <v>143</v>
      </c>
      <c r="BM252" s="237" t="s">
        <v>802</v>
      </c>
    </row>
    <row r="253" s="13" customFormat="1">
      <c r="A253" s="13"/>
      <c r="B253" s="239"/>
      <c r="C253" s="240"/>
      <c r="D253" s="241" t="s">
        <v>145</v>
      </c>
      <c r="E253" s="242" t="s">
        <v>1</v>
      </c>
      <c r="F253" s="243" t="s">
        <v>803</v>
      </c>
      <c r="G253" s="240"/>
      <c r="H253" s="242" t="s">
        <v>1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145</v>
      </c>
      <c r="AU253" s="249" t="s">
        <v>85</v>
      </c>
      <c r="AV253" s="13" t="s">
        <v>83</v>
      </c>
      <c r="AW253" s="13" t="s">
        <v>32</v>
      </c>
      <c r="AX253" s="13" t="s">
        <v>76</v>
      </c>
      <c r="AY253" s="249" t="s">
        <v>136</v>
      </c>
    </row>
    <row r="254" s="14" customFormat="1">
      <c r="A254" s="14"/>
      <c r="B254" s="250"/>
      <c r="C254" s="251"/>
      <c r="D254" s="241" t="s">
        <v>145</v>
      </c>
      <c r="E254" s="252" t="s">
        <v>1</v>
      </c>
      <c r="F254" s="253" t="s">
        <v>804</v>
      </c>
      <c r="G254" s="251"/>
      <c r="H254" s="254">
        <v>34</v>
      </c>
      <c r="I254" s="255"/>
      <c r="J254" s="251"/>
      <c r="K254" s="251"/>
      <c r="L254" s="256"/>
      <c r="M254" s="257"/>
      <c r="N254" s="258"/>
      <c r="O254" s="258"/>
      <c r="P254" s="258"/>
      <c r="Q254" s="258"/>
      <c r="R254" s="258"/>
      <c r="S254" s="258"/>
      <c r="T254" s="25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0" t="s">
        <v>145</v>
      </c>
      <c r="AU254" s="260" t="s">
        <v>85</v>
      </c>
      <c r="AV254" s="14" t="s">
        <v>85</v>
      </c>
      <c r="AW254" s="14" t="s">
        <v>32</v>
      </c>
      <c r="AX254" s="14" t="s">
        <v>76</v>
      </c>
      <c r="AY254" s="260" t="s">
        <v>136</v>
      </c>
    </row>
    <row r="255" s="15" customFormat="1">
      <c r="A255" s="15"/>
      <c r="B255" s="261"/>
      <c r="C255" s="262"/>
      <c r="D255" s="241" t="s">
        <v>145</v>
      </c>
      <c r="E255" s="263" t="s">
        <v>1</v>
      </c>
      <c r="F255" s="264" t="s">
        <v>148</v>
      </c>
      <c r="G255" s="262"/>
      <c r="H255" s="265">
        <v>34</v>
      </c>
      <c r="I255" s="266"/>
      <c r="J255" s="262"/>
      <c r="K255" s="262"/>
      <c r="L255" s="267"/>
      <c r="M255" s="268"/>
      <c r="N255" s="269"/>
      <c r="O255" s="269"/>
      <c r="P255" s="269"/>
      <c r="Q255" s="269"/>
      <c r="R255" s="269"/>
      <c r="S255" s="269"/>
      <c r="T255" s="270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1" t="s">
        <v>145</v>
      </c>
      <c r="AU255" s="271" t="s">
        <v>85</v>
      </c>
      <c r="AV255" s="15" t="s">
        <v>143</v>
      </c>
      <c r="AW255" s="15" t="s">
        <v>32</v>
      </c>
      <c r="AX255" s="15" t="s">
        <v>83</v>
      </c>
      <c r="AY255" s="271" t="s">
        <v>136</v>
      </c>
    </row>
    <row r="256" s="2" customFormat="1" ht="16.5" customHeight="1">
      <c r="A256" s="38"/>
      <c r="B256" s="39"/>
      <c r="C256" s="226" t="s">
        <v>185</v>
      </c>
      <c r="D256" s="226" t="s">
        <v>138</v>
      </c>
      <c r="E256" s="227" t="s">
        <v>805</v>
      </c>
      <c r="F256" s="228" t="s">
        <v>806</v>
      </c>
      <c r="G256" s="229" t="s">
        <v>141</v>
      </c>
      <c r="H256" s="230">
        <v>34</v>
      </c>
      <c r="I256" s="231"/>
      <c r="J256" s="232">
        <f>ROUND(I256*H256,2)</f>
        <v>0</v>
      </c>
      <c r="K256" s="228" t="s">
        <v>142</v>
      </c>
      <c r="L256" s="44"/>
      <c r="M256" s="233" t="s">
        <v>1</v>
      </c>
      <c r="N256" s="234" t="s">
        <v>41</v>
      </c>
      <c r="O256" s="91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143</v>
      </c>
      <c r="AT256" s="237" t="s">
        <v>138</v>
      </c>
      <c r="AU256" s="237" t="s">
        <v>85</v>
      </c>
      <c r="AY256" s="17" t="s">
        <v>136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83</v>
      </c>
      <c r="BK256" s="238">
        <f>ROUND(I256*H256,2)</f>
        <v>0</v>
      </c>
      <c r="BL256" s="17" t="s">
        <v>143</v>
      </c>
      <c r="BM256" s="237" t="s">
        <v>807</v>
      </c>
    </row>
    <row r="257" s="13" customFormat="1">
      <c r="A257" s="13"/>
      <c r="B257" s="239"/>
      <c r="C257" s="240"/>
      <c r="D257" s="241" t="s">
        <v>145</v>
      </c>
      <c r="E257" s="242" t="s">
        <v>1</v>
      </c>
      <c r="F257" s="243" t="s">
        <v>808</v>
      </c>
      <c r="G257" s="240"/>
      <c r="H257" s="242" t="s">
        <v>1</v>
      </c>
      <c r="I257" s="244"/>
      <c r="J257" s="240"/>
      <c r="K257" s="240"/>
      <c r="L257" s="245"/>
      <c r="M257" s="246"/>
      <c r="N257" s="247"/>
      <c r="O257" s="247"/>
      <c r="P257" s="247"/>
      <c r="Q257" s="247"/>
      <c r="R257" s="247"/>
      <c r="S257" s="247"/>
      <c r="T257" s="24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9" t="s">
        <v>145</v>
      </c>
      <c r="AU257" s="249" t="s">
        <v>85</v>
      </c>
      <c r="AV257" s="13" t="s">
        <v>83</v>
      </c>
      <c r="AW257" s="13" t="s">
        <v>32</v>
      </c>
      <c r="AX257" s="13" t="s">
        <v>76</v>
      </c>
      <c r="AY257" s="249" t="s">
        <v>136</v>
      </c>
    </row>
    <row r="258" s="14" customFormat="1">
      <c r="A258" s="14"/>
      <c r="B258" s="250"/>
      <c r="C258" s="251"/>
      <c r="D258" s="241" t="s">
        <v>145</v>
      </c>
      <c r="E258" s="252" t="s">
        <v>1</v>
      </c>
      <c r="F258" s="253" t="s">
        <v>423</v>
      </c>
      <c r="G258" s="251"/>
      <c r="H258" s="254">
        <v>34</v>
      </c>
      <c r="I258" s="255"/>
      <c r="J258" s="251"/>
      <c r="K258" s="251"/>
      <c r="L258" s="256"/>
      <c r="M258" s="257"/>
      <c r="N258" s="258"/>
      <c r="O258" s="258"/>
      <c r="P258" s="258"/>
      <c r="Q258" s="258"/>
      <c r="R258" s="258"/>
      <c r="S258" s="258"/>
      <c r="T258" s="25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0" t="s">
        <v>145</v>
      </c>
      <c r="AU258" s="260" t="s">
        <v>85</v>
      </c>
      <c r="AV258" s="14" t="s">
        <v>85</v>
      </c>
      <c r="AW258" s="14" t="s">
        <v>32</v>
      </c>
      <c r="AX258" s="14" t="s">
        <v>76</v>
      </c>
      <c r="AY258" s="260" t="s">
        <v>136</v>
      </c>
    </row>
    <row r="259" s="15" customFormat="1">
      <c r="A259" s="15"/>
      <c r="B259" s="261"/>
      <c r="C259" s="262"/>
      <c r="D259" s="241" t="s">
        <v>145</v>
      </c>
      <c r="E259" s="263" t="s">
        <v>1</v>
      </c>
      <c r="F259" s="264" t="s">
        <v>148</v>
      </c>
      <c r="G259" s="262"/>
      <c r="H259" s="265">
        <v>34</v>
      </c>
      <c r="I259" s="266"/>
      <c r="J259" s="262"/>
      <c r="K259" s="262"/>
      <c r="L259" s="267"/>
      <c r="M259" s="268"/>
      <c r="N259" s="269"/>
      <c r="O259" s="269"/>
      <c r="P259" s="269"/>
      <c r="Q259" s="269"/>
      <c r="R259" s="269"/>
      <c r="S259" s="269"/>
      <c r="T259" s="270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1" t="s">
        <v>145</v>
      </c>
      <c r="AU259" s="271" t="s">
        <v>85</v>
      </c>
      <c r="AV259" s="15" t="s">
        <v>143</v>
      </c>
      <c r="AW259" s="15" t="s">
        <v>32</v>
      </c>
      <c r="AX259" s="15" t="s">
        <v>83</v>
      </c>
      <c r="AY259" s="271" t="s">
        <v>136</v>
      </c>
    </row>
    <row r="260" s="2" customFormat="1" ht="16.5" customHeight="1">
      <c r="A260" s="38"/>
      <c r="B260" s="39"/>
      <c r="C260" s="226" t="s">
        <v>417</v>
      </c>
      <c r="D260" s="226" t="s">
        <v>138</v>
      </c>
      <c r="E260" s="227" t="s">
        <v>376</v>
      </c>
      <c r="F260" s="228" t="s">
        <v>377</v>
      </c>
      <c r="G260" s="229" t="s">
        <v>141</v>
      </c>
      <c r="H260" s="230">
        <v>795</v>
      </c>
      <c r="I260" s="231"/>
      <c r="J260" s="232">
        <f>ROUND(I260*H260,2)</f>
        <v>0</v>
      </c>
      <c r="K260" s="228" t="s">
        <v>142</v>
      </c>
      <c r="L260" s="44"/>
      <c r="M260" s="233" t="s">
        <v>1</v>
      </c>
      <c r="N260" s="234" t="s">
        <v>41</v>
      </c>
      <c r="O260" s="91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143</v>
      </c>
      <c r="AT260" s="237" t="s">
        <v>138</v>
      </c>
      <c r="AU260" s="237" t="s">
        <v>85</v>
      </c>
      <c r="AY260" s="17" t="s">
        <v>136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83</v>
      </c>
      <c r="BK260" s="238">
        <f>ROUND(I260*H260,2)</f>
        <v>0</v>
      </c>
      <c r="BL260" s="17" t="s">
        <v>143</v>
      </c>
      <c r="BM260" s="237" t="s">
        <v>809</v>
      </c>
    </row>
    <row r="261" s="13" customFormat="1">
      <c r="A261" s="13"/>
      <c r="B261" s="239"/>
      <c r="C261" s="240"/>
      <c r="D261" s="241" t="s">
        <v>145</v>
      </c>
      <c r="E261" s="242" t="s">
        <v>1</v>
      </c>
      <c r="F261" s="243" t="s">
        <v>810</v>
      </c>
      <c r="G261" s="240"/>
      <c r="H261" s="242" t="s">
        <v>1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9" t="s">
        <v>145</v>
      </c>
      <c r="AU261" s="249" t="s">
        <v>85</v>
      </c>
      <c r="AV261" s="13" t="s">
        <v>83</v>
      </c>
      <c r="AW261" s="13" t="s">
        <v>32</v>
      </c>
      <c r="AX261" s="13" t="s">
        <v>76</v>
      </c>
      <c r="AY261" s="249" t="s">
        <v>136</v>
      </c>
    </row>
    <row r="262" s="14" customFormat="1">
      <c r="A262" s="14"/>
      <c r="B262" s="250"/>
      <c r="C262" s="251"/>
      <c r="D262" s="241" t="s">
        <v>145</v>
      </c>
      <c r="E262" s="252" t="s">
        <v>1</v>
      </c>
      <c r="F262" s="253" t="s">
        <v>555</v>
      </c>
      <c r="G262" s="251"/>
      <c r="H262" s="254">
        <v>795</v>
      </c>
      <c r="I262" s="255"/>
      <c r="J262" s="251"/>
      <c r="K262" s="251"/>
      <c r="L262" s="256"/>
      <c r="M262" s="257"/>
      <c r="N262" s="258"/>
      <c r="O262" s="258"/>
      <c r="P262" s="258"/>
      <c r="Q262" s="258"/>
      <c r="R262" s="258"/>
      <c r="S262" s="258"/>
      <c r="T262" s="25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0" t="s">
        <v>145</v>
      </c>
      <c r="AU262" s="260" t="s">
        <v>85</v>
      </c>
      <c r="AV262" s="14" t="s">
        <v>85</v>
      </c>
      <c r="AW262" s="14" t="s">
        <v>32</v>
      </c>
      <c r="AX262" s="14" t="s">
        <v>76</v>
      </c>
      <c r="AY262" s="260" t="s">
        <v>136</v>
      </c>
    </row>
    <row r="263" s="15" customFormat="1">
      <c r="A263" s="15"/>
      <c r="B263" s="261"/>
      <c r="C263" s="262"/>
      <c r="D263" s="241" t="s">
        <v>145</v>
      </c>
      <c r="E263" s="263" t="s">
        <v>1</v>
      </c>
      <c r="F263" s="264" t="s">
        <v>148</v>
      </c>
      <c r="G263" s="262"/>
      <c r="H263" s="265">
        <v>795</v>
      </c>
      <c r="I263" s="266"/>
      <c r="J263" s="262"/>
      <c r="K263" s="262"/>
      <c r="L263" s="267"/>
      <c r="M263" s="268"/>
      <c r="N263" s="269"/>
      <c r="O263" s="269"/>
      <c r="P263" s="269"/>
      <c r="Q263" s="269"/>
      <c r="R263" s="269"/>
      <c r="S263" s="269"/>
      <c r="T263" s="270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1" t="s">
        <v>145</v>
      </c>
      <c r="AU263" s="271" t="s">
        <v>85</v>
      </c>
      <c r="AV263" s="15" t="s">
        <v>143</v>
      </c>
      <c r="AW263" s="15" t="s">
        <v>32</v>
      </c>
      <c r="AX263" s="15" t="s">
        <v>83</v>
      </c>
      <c r="AY263" s="271" t="s">
        <v>136</v>
      </c>
    </row>
    <row r="264" s="2" customFormat="1" ht="16.5" customHeight="1">
      <c r="A264" s="38"/>
      <c r="B264" s="39"/>
      <c r="C264" s="226" t="s">
        <v>423</v>
      </c>
      <c r="D264" s="226" t="s">
        <v>138</v>
      </c>
      <c r="E264" s="227" t="s">
        <v>376</v>
      </c>
      <c r="F264" s="228" t="s">
        <v>377</v>
      </c>
      <c r="G264" s="229" t="s">
        <v>141</v>
      </c>
      <c r="H264" s="230">
        <v>1590</v>
      </c>
      <c r="I264" s="231"/>
      <c r="J264" s="232">
        <f>ROUND(I264*H264,2)</f>
        <v>0</v>
      </c>
      <c r="K264" s="228" t="s">
        <v>142</v>
      </c>
      <c r="L264" s="44"/>
      <c r="M264" s="233" t="s">
        <v>1</v>
      </c>
      <c r="N264" s="234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143</v>
      </c>
      <c r="AT264" s="237" t="s">
        <v>138</v>
      </c>
      <c r="AU264" s="237" t="s">
        <v>85</v>
      </c>
      <c r="AY264" s="17" t="s">
        <v>136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83</v>
      </c>
      <c r="BK264" s="238">
        <f>ROUND(I264*H264,2)</f>
        <v>0</v>
      </c>
      <c r="BL264" s="17" t="s">
        <v>143</v>
      </c>
      <c r="BM264" s="237" t="s">
        <v>811</v>
      </c>
    </row>
    <row r="265" s="13" customFormat="1">
      <c r="A265" s="13"/>
      <c r="B265" s="239"/>
      <c r="C265" s="240"/>
      <c r="D265" s="241" t="s">
        <v>145</v>
      </c>
      <c r="E265" s="242" t="s">
        <v>1</v>
      </c>
      <c r="F265" s="243" t="s">
        <v>812</v>
      </c>
      <c r="G265" s="240"/>
      <c r="H265" s="242" t="s">
        <v>1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9" t="s">
        <v>145</v>
      </c>
      <c r="AU265" s="249" t="s">
        <v>85</v>
      </c>
      <c r="AV265" s="13" t="s">
        <v>83</v>
      </c>
      <c r="AW265" s="13" t="s">
        <v>32</v>
      </c>
      <c r="AX265" s="13" t="s">
        <v>76</v>
      </c>
      <c r="AY265" s="249" t="s">
        <v>136</v>
      </c>
    </row>
    <row r="266" s="14" customFormat="1">
      <c r="A266" s="14"/>
      <c r="B266" s="250"/>
      <c r="C266" s="251"/>
      <c r="D266" s="241" t="s">
        <v>145</v>
      </c>
      <c r="E266" s="252" t="s">
        <v>1</v>
      </c>
      <c r="F266" s="253" t="s">
        <v>813</v>
      </c>
      <c r="G266" s="251"/>
      <c r="H266" s="254">
        <v>1590</v>
      </c>
      <c r="I266" s="255"/>
      <c r="J266" s="251"/>
      <c r="K266" s="251"/>
      <c r="L266" s="256"/>
      <c r="M266" s="257"/>
      <c r="N266" s="258"/>
      <c r="O266" s="258"/>
      <c r="P266" s="258"/>
      <c r="Q266" s="258"/>
      <c r="R266" s="258"/>
      <c r="S266" s="258"/>
      <c r="T266" s="25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0" t="s">
        <v>145</v>
      </c>
      <c r="AU266" s="260" t="s">
        <v>85</v>
      </c>
      <c r="AV266" s="14" t="s">
        <v>85</v>
      </c>
      <c r="AW266" s="14" t="s">
        <v>32</v>
      </c>
      <c r="AX266" s="14" t="s">
        <v>76</v>
      </c>
      <c r="AY266" s="260" t="s">
        <v>136</v>
      </c>
    </row>
    <row r="267" s="15" customFormat="1">
      <c r="A267" s="15"/>
      <c r="B267" s="261"/>
      <c r="C267" s="262"/>
      <c r="D267" s="241" t="s">
        <v>145</v>
      </c>
      <c r="E267" s="263" t="s">
        <v>1</v>
      </c>
      <c r="F267" s="264" t="s">
        <v>148</v>
      </c>
      <c r="G267" s="262"/>
      <c r="H267" s="265">
        <v>1590</v>
      </c>
      <c r="I267" s="266"/>
      <c r="J267" s="262"/>
      <c r="K267" s="262"/>
      <c r="L267" s="267"/>
      <c r="M267" s="268"/>
      <c r="N267" s="269"/>
      <c r="O267" s="269"/>
      <c r="P267" s="269"/>
      <c r="Q267" s="269"/>
      <c r="R267" s="269"/>
      <c r="S267" s="269"/>
      <c r="T267" s="270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1" t="s">
        <v>145</v>
      </c>
      <c r="AU267" s="271" t="s">
        <v>85</v>
      </c>
      <c r="AV267" s="15" t="s">
        <v>143</v>
      </c>
      <c r="AW267" s="15" t="s">
        <v>32</v>
      </c>
      <c r="AX267" s="15" t="s">
        <v>83</v>
      </c>
      <c r="AY267" s="271" t="s">
        <v>136</v>
      </c>
    </row>
    <row r="268" s="2" customFormat="1" ht="16.5" customHeight="1">
      <c r="A268" s="38"/>
      <c r="B268" s="39"/>
      <c r="C268" s="226" t="s">
        <v>428</v>
      </c>
      <c r="D268" s="226" t="s">
        <v>138</v>
      </c>
      <c r="E268" s="227" t="s">
        <v>814</v>
      </c>
      <c r="F268" s="228" t="s">
        <v>815</v>
      </c>
      <c r="G268" s="229" t="s">
        <v>141</v>
      </c>
      <c r="H268" s="230">
        <v>29</v>
      </c>
      <c r="I268" s="231"/>
      <c r="J268" s="232">
        <f>ROUND(I268*H268,2)</f>
        <v>0</v>
      </c>
      <c r="K268" s="228" t="s">
        <v>142</v>
      </c>
      <c r="L268" s="44"/>
      <c r="M268" s="233" t="s">
        <v>1</v>
      </c>
      <c r="N268" s="234" t="s">
        <v>41</v>
      </c>
      <c r="O268" s="91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143</v>
      </c>
      <c r="AT268" s="237" t="s">
        <v>138</v>
      </c>
      <c r="AU268" s="237" t="s">
        <v>85</v>
      </c>
      <c r="AY268" s="17" t="s">
        <v>136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83</v>
      </c>
      <c r="BK268" s="238">
        <f>ROUND(I268*H268,2)</f>
        <v>0</v>
      </c>
      <c r="BL268" s="17" t="s">
        <v>143</v>
      </c>
      <c r="BM268" s="237" t="s">
        <v>816</v>
      </c>
    </row>
    <row r="269" s="13" customFormat="1">
      <c r="A269" s="13"/>
      <c r="B269" s="239"/>
      <c r="C269" s="240"/>
      <c r="D269" s="241" t="s">
        <v>145</v>
      </c>
      <c r="E269" s="242" t="s">
        <v>1</v>
      </c>
      <c r="F269" s="243" t="s">
        <v>817</v>
      </c>
      <c r="G269" s="240"/>
      <c r="H269" s="242" t="s">
        <v>1</v>
      </c>
      <c r="I269" s="244"/>
      <c r="J269" s="240"/>
      <c r="K269" s="240"/>
      <c r="L269" s="245"/>
      <c r="M269" s="246"/>
      <c r="N269" s="247"/>
      <c r="O269" s="247"/>
      <c r="P269" s="247"/>
      <c r="Q269" s="247"/>
      <c r="R269" s="247"/>
      <c r="S269" s="247"/>
      <c r="T269" s="24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9" t="s">
        <v>145</v>
      </c>
      <c r="AU269" s="249" t="s">
        <v>85</v>
      </c>
      <c r="AV269" s="13" t="s">
        <v>83</v>
      </c>
      <c r="AW269" s="13" t="s">
        <v>32</v>
      </c>
      <c r="AX269" s="13" t="s">
        <v>76</v>
      </c>
      <c r="AY269" s="249" t="s">
        <v>136</v>
      </c>
    </row>
    <row r="270" s="14" customFormat="1">
      <c r="A270" s="14"/>
      <c r="B270" s="250"/>
      <c r="C270" s="251"/>
      <c r="D270" s="241" t="s">
        <v>145</v>
      </c>
      <c r="E270" s="252" t="s">
        <v>1</v>
      </c>
      <c r="F270" s="253" t="s">
        <v>818</v>
      </c>
      <c r="G270" s="251"/>
      <c r="H270" s="254">
        <v>29</v>
      </c>
      <c r="I270" s="255"/>
      <c r="J270" s="251"/>
      <c r="K270" s="251"/>
      <c r="L270" s="256"/>
      <c r="M270" s="257"/>
      <c r="N270" s="258"/>
      <c r="O270" s="258"/>
      <c r="P270" s="258"/>
      <c r="Q270" s="258"/>
      <c r="R270" s="258"/>
      <c r="S270" s="258"/>
      <c r="T270" s="25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0" t="s">
        <v>145</v>
      </c>
      <c r="AU270" s="260" t="s">
        <v>85</v>
      </c>
      <c r="AV270" s="14" t="s">
        <v>85</v>
      </c>
      <c r="AW270" s="14" t="s">
        <v>32</v>
      </c>
      <c r="AX270" s="14" t="s">
        <v>76</v>
      </c>
      <c r="AY270" s="260" t="s">
        <v>136</v>
      </c>
    </row>
    <row r="271" s="15" customFormat="1">
      <c r="A271" s="15"/>
      <c r="B271" s="261"/>
      <c r="C271" s="262"/>
      <c r="D271" s="241" t="s">
        <v>145</v>
      </c>
      <c r="E271" s="263" t="s">
        <v>1</v>
      </c>
      <c r="F271" s="264" t="s">
        <v>148</v>
      </c>
      <c r="G271" s="262"/>
      <c r="H271" s="265">
        <v>29</v>
      </c>
      <c r="I271" s="266"/>
      <c r="J271" s="262"/>
      <c r="K271" s="262"/>
      <c r="L271" s="267"/>
      <c r="M271" s="268"/>
      <c r="N271" s="269"/>
      <c r="O271" s="269"/>
      <c r="P271" s="269"/>
      <c r="Q271" s="269"/>
      <c r="R271" s="269"/>
      <c r="S271" s="269"/>
      <c r="T271" s="270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1" t="s">
        <v>145</v>
      </c>
      <c r="AU271" s="271" t="s">
        <v>85</v>
      </c>
      <c r="AV271" s="15" t="s">
        <v>143</v>
      </c>
      <c r="AW271" s="15" t="s">
        <v>32</v>
      </c>
      <c r="AX271" s="15" t="s">
        <v>83</v>
      </c>
      <c r="AY271" s="271" t="s">
        <v>136</v>
      </c>
    </row>
    <row r="272" s="2" customFormat="1" ht="16.5" customHeight="1">
      <c r="A272" s="38"/>
      <c r="B272" s="39"/>
      <c r="C272" s="226" t="s">
        <v>435</v>
      </c>
      <c r="D272" s="226" t="s">
        <v>138</v>
      </c>
      <c r="E272" s="227" t="s">
        <v>383</v>
      </c>
      <c r="F272" s="228" t="s">
        <v>384</v>
      </c>
      <c r="G272" s="229" t="s">
        <v>141</v>
      </c>
      <c r="H272" s="230">
        <v>432</v>
      </c>
      <c r="I272" s="231"/>
      <c r="J272" s="232">
        <f>ROUND(I272*H272,2)</f>
        <v>0</v>
      </c>
      <c r="K272" s="228" t="s">
        <v>142</v>
      </c>
      <c r="L272" s="44"/>
      <c r="M272" s="233" t="s">
        <v>1</v>
      </c>
      <c r="N272" s="234" t="s">
        <v>41</v>
      </c>
      <c r="O272" s="91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143</v>
      </c>
      <c r="AT272" s="237" t="s">
        <v>138</v>
      </c>
      <c r="AU272" s="237" t="s">
        <v>85</v>
      </c>
      <c r="AY272" s="17" t="s">
        <v>136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83</v>
      </c>
      <c r="BK272" s="238">
        <f>ROUND(I272*H272,2)</f>
        <v>0</v>
      </c>
      <c r="BL272" s="17" t="s">
        <v>143</v>
      </c>
      <c r="BM272" s="237" t="s">
        <v>819</v>
      </c>
    </row>
    <row r="273" s="13" customFormat="1">
      <c r="A273" s="13"/>
      <c r="B273" s="239"/>
      <c r="C273" s="240"/>
      <c r="D273" s="241" t="s">
        <v>145</v>
      </c>
      <c r="E273" s="242" t="s">
        <v>1</v>
      </c>
      <c r="F273" s="243" t="s">
        <v>820</v>
      </c>
      <c r="G273" s="240"/>
      <c r="H273" s="242" t="s">
        <v>1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145</v>
      </c>
      <c r="AU273" s="249" t="s">
        <v>85</v>
      </c>
      <c r="AV273" s="13" t="s">
        <v>83</v>
      </c>
      <c r="AW273" s="13" t="s">
        <v>32</v>
      </c>
      <c r="AX273" s="13" t="s">
        <v>76</v>
      </c>
      <c r="AY273" s="249" t="s">
        <v>136</v>
      </c>
    </row>
    <row r="274" s="14" customFormat="1">
      <c r="A274" s="14"/>
      <c r="B274" s="250"/>
      <c r="C274" s="251"/>
      <c r="D274" s="241" t="s">
        <v>145</v>
      </c>
      <c r="E274" s="252" t="s">
        <v>1</v>
      </c>
      <c r="F274" s="253" t="s">
        <v>821</v>
      </c>
      <c r="G274" s="251"/>
      <c r="H274" s="254">
        <v>432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145</v>
      </c>
      <c r="AU274" s="260" t="s">
        <v>85</v>
      </c>
      <c r="AV274" s="14" t="s">
        <v>85</v>
      </c>
      <c r="AW274" s="14" t="s">
        <v>32</v>
      </c>
      <c r="AX274" s="14" t="s">
        <v>76</v>
      </c>
      <c r="AY274" s="260" t="s">
        <v>136</v>
      </c>
    </row>
    <row r="275" s="15" customFormat="1">
      <c r="A275" s="15"/>
      <c r="B275" s="261"/>
      <c r="C275" s="262"/>
      <c r="D275" s="241" t="s">
        <v>145</v>
      </c>
      <c r="E275" s="263" t="s">
        <v>1</v>
      </c>
      <c r="F275" s="264" t="s">
        <v>148</v>
      </c>
      <c r="G275" s="262"/>
      <c r="H275" s="265">
        <v>432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1" t="s">
        <v>145</v>
      </c>
      <c r="AU275" s="271" t="s">
        <v>85</v>
      </c>
      <c r="AV275" s="15" t="s">
        <v>143</v>
      </c>
      <c r="AW275" s="15" t="s">
        <v>32</v>
      </c>
      <c r="AX275" s="15" t="s">
        <v>83</v>
      </c>
      <c r="AY275" s="271" t="s">
        <v>136</v>
      </c>
    </row>
    <row r="276" s="2" customFormat="1" ht="16.5" customHeight="1">
      <c r="A276" s="38"/>
      <c r="B276" s="39"/>
      <c r="C276" s="226" t="s">
        <v>441</v>
      </c>
      <c r="D276" s="226" t="s">
        <v>138</v>
      </c>
      <c r="E276" s="227" t="s">
        <v>388</v>
      </c>
      <c r="F276" s="228" t="s">
        <v>389</v>
      </c>
      <c r="G276" s="229" t="s">
        <v>141</v>
      </c>
      <c r="H276" s="230">
        <v>432</v>
      </c>
      <c r="I276" s="231"/>
      <c r="J276" s="232">
        <f>ROUND(I276*H276,2)</f>
        <v>0</v>
      </c>
      <c r="K276" s="228" t="s">
        <v>142</v>
      </c>
      <c r="L276" s="44"/>
      <c r="M276" s="233" t="s">
        <v>1</v>
      </c>
      <c r="N276" s="234" t="s">
        <v>41</v>
      </c>
      <c r="O276" s="91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143</v>
      </c>
      <c r="AT276" s="237" t="s">
        <v>138</v>
      </c>
      <c r="AU276" s="237" t="s">
        <v>85</v>
      </c>
      <c r="AY276" s="17" t="s">
        <v>136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83</v>
      </c>
      <c r="BK276" s="238">
        <f>ROUND(I276*H276,2)</f>
        <v>0</v>
      </c>
      <c r="BL276" s="17" t="s">
        <v>143</v>
      </c>
      <c r="BM276" s="237" t="s">
        <v>822</v>
      </c>
    </row>
    <row r="277" s="13" customFormat="1">
      <c r="A277" s="13"/>
      <c r="B277" s="239"/>
      <c r="C277" s="240"/>
      <c r="D277" s="241" t="s">
        <v>145</v>
      </c>
      <c r="E277" s="242" t="s">
        <v>1</v>
      </c>
      <c r="F277" s="243" t="s">
        <v>391</v>
      </c>
      <c r="G277" s="240"/>
      <c r="H277" s="242" t="s">
        <v>1</v>
      </c>
      <c r="I277" s="244"/>
      <c r="J277" s="240"/>
      <c r="K277" s="240"/>
      <c r="L277" s="245"/>
      <c r="M277" s="246"/>
      <c r="N277" s="247"/>
      <c r="O277" s="247"/>
      <c r="P277" s="247"/>
      <c r="Q277" s="247"/>
      <c r="R277" s="247"/>
      <c r="S277" s="247"/>
      <c r="T277" s="24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9" t="s">
        <v>145</v>
      </c>
      <c r="AU277" s="249" t="s">
        <v>85</v>
      </c>
      <c r="AV277" s="13" t="s">
        <v>83</v>
      </c>
      <c r="AW277" s="13" t="s">
        <v>32</v>
      </c>
      <c r="AX277" s="13" t="s">
        <v>76</v>
      </c>
      <c r="AY277" s="249" t="s">
        <v>136</v>
      </c>
    </row>
    <row r="278" s="14" customFormat="1">
      <c r="A278" s="14"/>
      <c r="B278" s="250"/>
      <c r="C278" s="251"/>
      <c r="D278" s="241" t="s">
        <v>145</v>
      </c>
      <c r="E278" s="252" t="s">
        <v>1</v>
      </c>
      <c r="F278" s="253" t="s">
        <v>821</v>
      </c>
      <c r="G278" s="251"/>
      <c r="H278" s="254">
        <v>432</v>
      </c>
      <c r="I278" s="255"/>
      <c r="J278" s="251"/>
      <c r="K278" s="251"/>
      <c r="L278" s="256"/>
      <c r="M278" s="257"/>
      <c r="N278" s="258"/>
      <c r="O278" s="258"/>
      <c r="P278" s="258"/>
      <c r="Q278" s="258"/>
      <c r="R278" s="258"/>
      <c r="S278" s="258"/>
      <c r="T278" s="25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0" t="s">
        <v>145</v>
      </c>
      <c r="AU278" s="260" t="s">
        <v>85</v>
      </c>
      <c r="AV278" s="14" t="s">
        <v>85</v>
      </c>
      <c r="AW278" s="14" t="s">
        <v>32</v>
      </c>
      <c r="AX278" s="14" t="s">
        <v>76</v>
      </c>
      <c r="AY278" s="260" t="s">
        <v>136</v>
      </c>
    </row>
    <row r="279" s="15" customFormat="1">
      <c r="A279" s="15"/>
      <c r="B279" s="261"/>
      <c r="C279" s="262"/>
      <c r="D279" s="241" t="s">
        <v>145</v>
      </c>
      <c r="E279" s="263" t="s">
        <v>1</v>
      </c>
      <c r="F279" s="264" t="s">
        <v>148</v>
      </c>
      <c r="G279" s="262"/>
      <c r="H279" s="265">
        <v>432</v>
      </c>
      <c r="I279" s="266"/>
      <c r="J279" s="262"/>
      <c r="K279" s="262"/>
      <c r="L279" s="267"/>
      <c r="M279" s="268"/>
      <c r="N279" s="269"/>
      <c r="O279" s="269"/>
      <c r="P279" s="269"/>
      <c r="Q279" s="269"/>
      <c r="R279" s="269"/>
      <c r="S279" s="269"/>
      <c r="T279" s="270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1" t="s">
        <v>145</v>
      </c>
      <c r="AU279" s="271" t="s">
        <v>85</v>
      </c>
      <c r="AV279" s="15" t="s">
        <v>143</v>
      </c>
      <c r="AW279" s="15" t="s">
        <v>32</v>
      </c>
      <c r="AX279" s="15" t="s">
        <v>83</v>
      </c>
      <c r="AY279" s="271" t="s">
        <v>136</v>
      </c>
    </row>
    <row r="280" s="2" customFormat="1" ht="16.5" customHeight="1">
      <c r="A280" s="38"/>
      <c r="B280" s="39"/>
      <c r="C280" s="226" t="s">
        <v>447</v>
      </c>
      <c r="D280" s="226" t="s">
        <v>138</v>
      </c>
      <c r="E280" s="227" t="s">
        <v>398</v>
      </c>
      <c r="F280" s="228" t="s">
        <v>399</v>
      </c>
      <c r="G280" s="229" t="s">
        <v>141</v>
      </c>
      <c r="H280" s="230">
        <v>432</v>
      </c>
      <c r="I280" s="231"/>
      <c r="J280" s="232">
        <f>ROUND(I280*H280,2)</f>
        <v>0</v>
      </c>
      <c r="K280" s="228" t="s">
        <v>142</v>
      </c>
      <c r="L280" s="44"/>
      <c r="M280" s="233" t="s">
        <v>1</v>
      </c>
      <c r="N280" s="234" t="s">
        <v>41</v>
      </c>
      <c r="O280" s="91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143</v>
      </c>
      <c r="AT280" s="237" t="s">
        <v>138</v>
      </c>
      <c r="AU280" s="237" t="s">
        <v>85</v>
      </c>
      <c r="AY280" s="17" t="s">
        <v>136</v>
      </c>
      <c r="BE280" s="238">
        <f>IF(N280="základní",J280,0)</f>
        <v>0</v>
      </c>
      <c r="BF280" s="238">
        <f>IF(N280="snížená",J280,0)</f>
        <v>0</v>
      </c>
      <c r="BG280" s="238">
        <f>IF(N280="zákl. přenesená",J280,0)</f>
        <v>0</v>
      </c>
      <c r="BH280" s="238">
        <f>IF(N280="sníž. přenesená",J280,0)</f>
        <v>0</v>
      </c>
      <c r="BI280" s="238">
        <f>IF(N280="nulová",J280,0)</f>
        <v>0</v>
      </c>
      <c r="BJ280" s="17" t="s">
        <v>83</v>
      </c>
      <c r="BK280" s="238">
        <f>ROUND(I280*H280,2)</f>
        <v>0</v>
      </c>
      <c r="BL280" s="17" t="s">
        <v>143</v>
      </c>
      <c r="BM280" s="237" t="s">
        <v>823</v>
      </c>
    </row>
    <row r="281" s="13" customFormat="1">
      <c r="A281" s="13"/>
      <c r="B281" s="239"/>
      <c r="C281" s="240"/>
      <c r="D281" s="241" t="s">
        <v>145</v>
      </c>
      <c r="E281" s="242" t="s">
        <v>1</v>
      </c>
      <c r="F281" s="243" t="s">
        <v>391</v>
      </c>
      <c r="G281" s="240"/>
      <c r="H281" s="242" t="s">
        <v>1</v>
      </c>
      <c r="I281" s="244"/>
      <c r="J281" s="240"/>
      <c r="K281" s="240"/>
      <c r="L281" s="245"/>
      <c r="M281" s="246"/>
      <c r="N281" s="247"/>
      <c r="O281" s="247"/>
      <c r="P281" s="247"/>
      <c r="Q281" s="247"/>
      <c r="R281" s="247"/>
      <c r="S281" s="247"/>
      <c r="T281" s="24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9" t="s">
        <v>145</v>
      </c>
      <c r="AU281" s="249" t="s">
        <v>85</v>
      </c>
      <c r="AV281" s="13" t="s">
        <v>83</v>
      </c>
      <c r="AW281" s="13" t="s">
        <v>32</v>
      </c>
      <c r="AX281" s="13" t="s">
        <v>76</v>
      </c>
      <c r="AY281" s="249" t="s">
        <v>136</v>
      </c>
    </row>
    <row r="282" s="14" customFormat="1">
      <c r="A282" s="14"/>
      <c r="B282" s="250"/>
      <c r="C282" s="251"/>
      <c r="D282" s="241" t="s">
        <v>145</v>
      </c>
      <c r="E282" s="252" t="s">
        <v>1</v>
      </c>
      <c r="F282" s="253" t="s">
        <v>821</v>
      </c>
      <c r="G282" s="251"/>
      <c r="H282" s="254">
        <v>432</v>
      </c>
      <c r="I282" s="255"/>
      <c r="J282" s="251"/>
      <c r="K282" s="251"/>
      <c r="L282" s="256"/>
      <c r="M282" s="257"/>
      <c r="N282" s="258"/>
      <c r="O282" s="258"/>
      <c r="P282" s="258"/>
      <c r="Q282" s="258"/>
      <c r="R282" s="258"/>
      <c r="S282" s="258"/>
      <c r="T282" s="25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0" t="s">
        <v>145</v>
      </c>
      <c r="AU282" s="260" t="s">
        <v>85</v>
      </c>
      <c r="AV282" s="14" t="s">
        <v>85</v>
      </c>
      <c r="AW282" s="14" t="s">
        <v>32</v>
      </c>
      <c r="AX282" s="14" t="s">
        <v>76</v>
      </c>
      <c r="AY282" s="260" t="s">
        <v>136</v>
      </c>
    </row>
    <row r="283" s="15" customFormat="1">
      <c r="A283" s="15"/>
      <c r="B283" s="261"/>
      <c r="C283" s="262"/>
      <c r="D283" s="241" t="s">
        <v>145</v>
      </c>
      <c r="E283" s="263" t="s">
        <v>1</v>
      </c>
      <c r="F283" s="264" t="s">
        <v>148</v>
      </c>
      <c r="G283" s="262"/>
      <c r="H283" s="265">
        <v>432</v>
      </c>
      <c r="I283" s="266"/>
      <c r="J283" s="262"/>
      <c r="K283" s="262"/>
      <c r="L283" s="267"/>
      <c r="M283" s="268"/>
      <c r="N283" s="269"/>
      <c r="O283" s="269"/>
      <c r="P283" s="269"/>
      <c r="Q283" s="269"/>
      <c r="R283" s="269"/>
      <c r="S283" s="269"/>
      <c r="T283" s="270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1" t="s">
        <v>145</v>
      </c>
      <c r="AU283" s="271" t="s">
        <v>85</v>
      </c>
      <c r="AV283" s="15" t="s">
        <v>143</v>
      </c>
      <c r="AW283" s="15" t="s">
        <v>32</v>
      </c>
      <c r="AX283" s="15" t="s">
        <v>83</v>
      </c>
      <c r="AY283" s="271" t="s">
        <v>136</v>
      </c>
    </row>
    <row r="284" s="2" customFormat="1" ht="16.5" customHeight="1">
      <c r="A284" s="38"/>
      <c r="B284" s="39"/>
      <c r="C284" s="226" t="s">
        <v>453</v>
      </c>
      <c r="D284" s="226" t="s">
        <v>138</v>
      </c>
      <c r="E284" s="227" t="s">
        <v>402</v>
      </c>
      <c r="F284" s="228" t="s">
        <v>403</v>
      </c>
      <c r="G284" s="229" t="s">
        <v>141</v>
      </c>
      <c r="H284" s="230">
        <v>29</v>
      </c>
      <c r="I284" s="231"/>
      <c r="J284" s="232">
        <f>ROUND(I284*H284,2)</f>
        <v>0</v>
      </c>
      <c r="K284" s="228" t="s">
        <v>142</v>
      </c>
      <c r="L284" s="44"/>
      <c r="M284" s="233" t="s">
        <v>1</v>
      </c>
      <c r="N284" s="234" t="s">
        <v>41</v>
      </c>
      <c r="O284" s="91"/>
      <c r="P284" s="235">
        <f>O284*H284</f>
        <v>0</v>
      </c>
      <c r="Q284" s="235">
        <v>0</v>
      </c>
      <c r="R284" s="235">
        <f>Q284*H284</f>
        <v>0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143</v>
      </c>
      <c r="AT284" s="237" t="s">
        <v>138</v>
      </c>
      <c r="AU284" s="237" t="s">
        <v>85</v>
      </c>
      <c r="AY284" s="17" t="s">
        <v>136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83</v>
      </c>
      <c r="BK284" s="238">
        <f>ROUND(I284*H284,2)</f>
        <v>0</v>
      </c>
      <c r="BL284" s="17" t="s">
        <v>143</v>
      </c>
      <c r="BM284" s="237" t="s">
        <v>824</v>
      </c>
    </row>
    <row r="285" s="13" customFormat="1">
      <c r="A285" s="13"/>
      <c r="B285" s="239"/>
      <c r="C285" s="240"/>
      <c r="D285" s="241" t="s">
        <v>145</v>
      </c>
      <c r="E285" s="242" t="s">
        <v>1</v>
      </c>
      <c r="F285" s="243" t="s">
        <v>825</v>
      </c>
      <c r="G285" s="240"/>
      <c r="H285" s="242" t="s">
        <v>1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9" t="s">
        <v>145</v>
      </c>
      <c r="AU285" s="249" t="s">
        <v>85</v>
      </c>
      <c r="AV285" s="13" t="s">
        <v>83</v>
      </c>
      <c r="AW285" s="13" t="s">
        <v>32</v>
      </c>
      <c r="AX285" s="13" t="s">
        <v>76</v>
      </c>
      <c r="AY285" s="249" t="s">
        <v>136</v>
      </c>
    </row>
    <row r="286" s="14" customFormat="1">
      <c r="A286" s="14"/>
      <c r="B286" s="250"/>
      <c r="C286" s="251"/>
      <c r="D286" s="241" t="s">
        <v>145</v>
      </c>
      <c r="E286" s="252" t="s">
        <v>1</v>
      </c>
      <c r="F286" s="253" t="s">
        <v>818</v>
      </c>
      <c r="G286" s="251"/>
      <c r="H286" s="254">
        <v>29</v>
      </c>
      <c r="I286" s="255"/>
      <c r="J286" s="251"/>
      <c r="K286" s="251"/>
      <c r="L286" s="256"/>
      <c r="M286" s="257"/>
      <c r="N286" s="258"/>
      <c r="O286" s="258"/>
      <c r="P286" s="258"/>
      <c r="Q286" s="258"/>
      <c r="R286" s="258"/>
      <c r="S286" s="258"/>
      <c r="T286" s="25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0" t="s">
        <v>145</v>
      </c>
      <c r="AU286" s="260" t="s">
        <v>85</v>
      </c>
      <c r="AV286" s="14" t="s">
        <v>85</v>
      </c>
      <c r="AW286" s="14" t="s">
        <v>32</v>
      </c>
      <c r="AX286" s="14" t="s">
        <v>76</v>
      </c>
      <c r="AY286" s="260" t="s">
        <v>136</v>
      </c>
    </row>
    <row r="287" s="15" customFormat="1">
      <c r="A287" s="15"/>
      <c r="B287" s="261"/>
      <c r="C287" s="262"/>
      <c r="D287" s="241" t="s">
        <v>145</v>
      </c>
      <c r="E287" s="263" t="s">
        <v>1</v>
      </c>
      <c r="F287" s="264" t="s">
        <v>148</v>
      </c>
      <c r="G287" s="262"/>
      <c r="H287" s="265">
        <v>29</v>
      </c>
      <c r="I287" s="266"/>
      <c r="J287" s="262"/>
      <c r="K287" s="262"/>
      <c r="L287" s="267"/>
      <c r="M287" s="268"/>
      <c r="N287" s="269"/>
      <c r="O287" s="269"/>
      <c r="P287" s="269"/>
      <c r="Q287" s="269"/>
      <c r="R287" s="269"/>
      <c r="S287" s="269"/>
      <c r="T287" s="270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1" t="s">
        <v>145</v>
      </c>
      <c r="AU287" s="271" t="s">
        <v>85</v>
      </c>
      <c r="AV287" s="15" t="s">
        <v>143</v>
      </c>
      <c r="AW287" s="15" t="s">
        <v>32</v>
      </c>
      <c r="AX287" s="15" t="s">
        <v>83</v>
      </c>
      <c r="AY287" s="271" t="s">
        <v>136</v>
      </c>
    </row>
    <row r="288" s="2" customFormat="1" ht="21.75" customHeight="1">
      <c r="A288" s="38"/>
      <c r="B288" s="39"/>
      <c r="C288" s="226" t="s">
        <v>459</v>
      </c>
      <c r="D288" s="226" t="s">
        <v>138</v>
      </c>
      <c r="E288" s="227" t="s">
        <v>826</v>
      </c>
      <c r="F288" s="228" t="s">
        <v>827</v>
      </c>
      <c r="G288" s="229" t="s">
        <v>141</v>
      </c>
      <c r="H288" s="230">
        <v>29</v>
      </c>
      <c r="I288" s="231"/>
      <c r="J288" s="232">
        <f>ROUND(I288*H288,2)</f>
        <v>0</v>
      </c>
      <c r="K288" s="228" t="s">
        <v>142</v>
      </c>
      <c r="L288" s="44"/>
      <c r="M288" s="233" t="s">
        <v>1</v>
      </c>
      <c r="N288" s="234" t="s">
        <v>41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143</v>
      </c>
      <c r="AT288" s="237" t="s">
        <v>138</v>
      </c>
      <c r="AU288" s="237" t="s">
        <v>85</v>
      </c>
      <c r="AY288" s="17" t="s">
        <v>136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83</v>
      </c>
      <c r="BK288" s="238">
        <f>ROUND(I288*H288,2)</f>
        <v>0</v>
      </c>
      <c r="BL288" s="17" t="s">
        <v>143</v>
      </c>
      <c r="BM288" s="237" t="s">
        <v>828</v>
      </c>
    </row>
    <row r="289" s="13" customFormat="1">
      <c r="A289" s="13"/>
      <c r="B289" s="239"/>
      <c r="C289" s="240"/>
      <c r="D289" s="241" t="s">
        <v>145</v>
      </c>
      <c r="E289" s="242" t="s">
        <v>1</v>
      </c>
      <c r="F289" s="243" t="s">
        <v>829</v>
      </c>
      <c r="G289" s="240"/>
      <c r="H289" s="242" t="s">
        <v>1</v>
      </c>
      <c r="I289" s="244"/>
      <c r="J289" s="240"/>
      <c r="K289" s="240"/>
      <c r="L289" s="245"/>
      <c r="M289" s="246"/>
      <c r="N289" s="247"/>
      <c r="O289" s="247"/>
      <c r="P289" s="247"/>
      <c r="Q289" s="247"/>
      <c r="R289" s="247"/>
      <c r="S289" s="247"/>
      <c r="T289" s="24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9" t="s">
        <v>145</v>
      </c>
      <c r="AU289" s="249" t="s">
        <v>85</v>
      </c>
      <c r="AV289" s="13" t="s">
        <v>83</v>
      </c>
      <c r="AW289" s="13" t="s">
        <v>32</v>
      </c>
      <c r="AX289" s="13" t="s">
        <v>76</v>
      </c>
      <c r="AY289" s="249" t="s">
        <v>136</v>
      </c>
    </row>
    <row r="290" s="14" customFormat="1">
      <c r="A290" s="14"/>
      <c r="B290" s="250"/>
      <c r="C290" s="251"/>
      <c r="D290" s="241" t="s">
        <v>145</v>
      </c>
      <c r="E290" s="252" t="s">
        <v>1</v>
      </c>
      <c r="F290" s="253" t="s">
        <v>818</v>
      </c>
      <c r="G290" s="251"/>
      <c r="H290" s="254">
        <v>29</v>
      </c>
      <c r="I290" s="255"/>
      <c r="J290" s="251"/>
      <c r="K290" s="251"/>
      <c r="L290" s="256"/>
      <c r="M290" s="257"/>
      <c r="N290" s="258"/>
      <c r="O290" s="258"/>
      <c r="P290" s="258"/>
      <c r="Q290" s="258"/>
      <c r="R290" s="258"/>
      <c r="S290" s="258"/>
      <c r="T290" s="25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0" t="s">
        <v>145</v>
      </c>
      <c r="AU290" s="260" t="s">
        <v>85</v>
      </c>
      <c r="AV290" s="14" t="s">
        <v>85</v>
      </c>
      <c r="AW290" s="14" t="s">
        <v>32</v>
      </c>
      <c r="AX290" s="14" t="s">
        <v>76</v>
      </c>
      <c r="AY290" s="260" t="s">
        <v>136</v>
      </c>
    </row>
    <row r="291" s="15" customFormat="1">
      <c r="A291" s="15"/>
      <c r="B291" s="261"/>
      <c r="C291" s="262"/>
      <c r="D291" s="241" t="s">
        <v>145</v>
      </c>
      <c r="E291" s="263" t="s">
        <v>1</v>
      </c>
      <c r="F291" s="264" t="s">
        <v>148</v>
      </c>
      <c r="G291" s="262"/>
      <c r="H291" s="265">
        <v>29</v>
      </c>
      <c r="I291" s="266"/>
      <c r="J291" s="262"/>
      <c r="K291" s="262"/>
      <c r="L291" s="267"/>
      <c r="M291" s="268"/>
      <c r="N291" s="269"/>
      <c r="O291" s="269"/>
      <c r="P291" s="269"/>
      <c r="Q291" s="269"/>
      <c r="R291" s="269"/>
      <c r="S291" s="269"/>
      <c r="T291" s="270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1" t="s">
        <v>145</v>
      </c>
      <c r="AU291" s="271" t="s">
        <v>85</v>
      </c>
      <c r="AV291" s="15" t="s">
        <v>143</v>
      </c>
      <c r="AW291" s="15" t="s">
        <v>32</v>
      </c>
      <c r="AX291" s="15" t="s">
        <v>83</v>
      </c>
      <c r="AY291" s="271" t="s">
        <v>136</v>
      </c>
    </row>
    <row r="292" s="2" customFormat="1" ht="16.5" customHeight="1">
      <c r="A292" s="38"/>
      <c r="B292" s="39"/>
      <c r="C292" s="226" t="s">
        <v>465</v>
      </c>
      <c r="D292" s="226" t="s">
        <v>138</v>
      </c>
      <c r="E292" s="227" t="s">
        <v>830</v>
      </c>
      <c r="F292" s="228" t="s">
        <v>831</v>
      </c>
      <c r="G292" s="229" t="s">
        <v>141</v>
      </c>
      <c r="H292" s="230">
        <v>14</v>
      </c>
      <c r="I292" s="231"/>
      <c r="J292" s="232">
        <f>ROUND(I292*H292,2)</f>
        <v>0</v>
      </c>
      <c r="K292" s="228" t="s">
        <v>142</v>
      </c>
      <c r="L292" s="44"/>
      <c r="M292" s="233" t="s">
        <v>1</v>
      </c>
      <c r="N292" s="234" t="s">
        <v>41</v>
      </c>
      <c r="O292" s="91"/>
      <c r="P292" s="235">
        <f>O292*H292</f>
        <v>0</v>
      </c>
      <c r="Q292" s="235">
        <v>0.1837</v>
      </c>
      <c r="R292" s="235">
        <f>Q292*H292</f>
        <v>2.5718000000000001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143</v>
      </c>
      <c r="AT292" s="237" t="s">
        <v>138</v>
      </c>
      <c r="AU292" s="237" t="s">
        <v>85</v>
      </c>
      <c r="AY292" s="17" t="s">
        <v>136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83</v>
      </c>
      <c r="BK292" s="238">
        <f>ROUND(I292*H292,2)</f>
        <v>0</v>
      </c>
      <c r="BL292" s="17" t="s">
        <v>143</v>
      </c>
      <c r="BM292" s="237" t="s">
        <v>832</v>
      </c>
    </row>
    <row r="293" s="13" customFormat="1">
      <c r="A293" s="13"/>
      <c r="B293" s="239"/>
      <c r="C293" s="240"/>
      <c r="D293" s="241" t="s">
        <v>145</v>
      </c>
      <c r="E293" s="242" t="s">
        <v>1</v>
      </c>
      <c r="F293" s="243" t="s">
        <v>833</v>
      </c>
      <c r="G293" s="240"/>
      <c r="H293" s="242" t="s">
        <v>1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145</v>
      </c>
      <c r="AU293" s="249" t="s">
        <v>85</v>
      </c>
      <c r="AV293" s="13" t="s">
        <v>83</v>
      </c>
      <c r="AW293" s="13" t="s">
        <v>32</v>
      </c>
      <c r="AX293" s="13" t="s">
        <v>76</v>
      </c>
      <c r="AY293" s="249" t="s">
        <v>136</v>
      </c>
    </row>
    <row r="294" s="14" customFormat="1">
      <c r="A294" s="14"/>
      <c r="B294" s="250"/>
      <c r="C294" s="251"/>
      <c r="D294" s="241" t="s">
        <v>145</v>
      </c>
      <c r="E294" s="252" t="s">
        <v>1</v>
      </c>
      <c r="F294" s="253" t="s">
        <v>548</v>
      </c>
      <c r="G294" s="251"/>
      <c r="H294" s="254">
        <v>14</v>
      </c>
      <c r="I294" s="255"/>
      <c r="J294" s="251"/>
      <c r="K294" s="251"/>
      <c r="L294" s="256"/>
      <c r="M294" s="257"/>
      <c r="N294" s="258"/>
      <c r="O294" s="258"/>
      <c r="P294" s="258"/>
      <c r="Q294" s="258"/>
      <c r="R294" s="258"/>
      <c r="S294" s="258"/>
      <c r="T294" s="25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0" t="s">
        <v>145</v>
      </c>
      <c r="AU294" s="260" t="s">
        <v>85</v>
      </c>
      <c r="AV294" s="14" t="s">
        <v>85</v>
      </c>
      <c r="AW294" s="14" t="s">
        <v>32</v>
      </c>
      <c r="AX294" s="14" t="s">
        <v>76</v>
      </c>
      <c r="AY294" s="260" t="s">
        <v>136</v>
      </c>
    </row>
    <row r="295" s="15" customFormat="1">
      <c r="A295" s="15"/>
      <c r="B295" s="261"/>
      <c r="C295" s="262"/>
      <c r="D295" s="241" t="s">
        <v>145</v>
      </c>
      <c r="E295" s="263" t="s">
        <v>1</v>
      </c>
      <c r="F295" s="264" t="s">
        <v>148</v>
      </c>
      <c r="G295" s="262"/>
      <c r="H295" s="265">
        <v>14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1" t="s">
        <v>145</v>
      </c>
      <c r="AU295" s="271" t="s">
        <v>85</v>
      </c>
      <c r="AV295" s="15" t="s">
        <v>143</v>
      </c>
      <c r="AW295" s="15" t="s">
        <v>32</v>
      </c>
      <c r="AX295" s="15" t="s">
        <v>83</v>
      </c>
      <c r="AY295" s="271" t="s">
        <v>136</v>
      </c>
    </row>
    <row r="296" s="2" customFormat="1" ht="16.5" customHeight="1">
      <c r="A296" s="38"/>
      <c r="B296" s="39"/>
      <c r="C296" s="226" t="s">
        <v>471</v>
      </c>
      <c r="D296" s="226" t="s">
        <v>138</v>
      </c>
      <c r="E296" s="227" t="s">
        <v>834</v>
      </c>
      <c r="F296" s="228" t="s">
        <v>835</v>
      </c>
      <c r="G296" s="229" t="s">
        <v>141</v>
      </c>
      <c r="H296" s="230">
        <v>85</v>
      </c>
      <c r="I296" s="231"/>
      <c r="J296" s="232">
        <f>ROUND(I296*H296,2)</f>
        <v>0</v>
      </c>
      <c r="K296" s="228" t="s">
        <v>142</v>
      </c>
      <c r="L296" s="44"/>
      <c r="M296" s="233" t="s">
        <v>1</v>
      </c>
      <c r="N296" s="234" t="s">
        <v>41</v>
      </c>
      <c r="O296" s="91"/>
      <c r="P296" s="235">
        <f>O296*H296</f>
        <v>0</v>
      </c>
      <c r="Q296" s="235">
        <v>0.16703000000000001</v>
      </c>
      <c r="R296" s="235">
        <f>Q296*H296</f>
        <v>14.197550000000001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143</v>
      </c>
      <c r="AT296" s="237" t="s">
        <v>138</v>
      </c>
      <c r="AU296" s="237" t="s">
        <v>85</v>
      </c>
      <c r="AY296" s="17" t="s">
        <v>136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83</v>
      </c>
      <c r="BK296" s="238">
        <f>ROUND(I296*H296,2)</f>
        <v>0</v>
      </c>
      <c r="BL296" s="17" t="s">
        <v>143</v>
      </c>
      <c r="BM296" s="237" t="s">
        <v>836</v>
      </c>
    </row>
    <row r="297" s="13" customFormat="1">
      <c r="A297" s="13"/>
      <c r="B297" s="239"/>
      <c r="C297" s="240"/>
      <c r="D297" s="241" t="s">
        <v>145</v>
      </c>
      <c r="E297" s="242" t="s">
        <v>1</v>
      </c>
      <c r="F297" s="243" t="s">
        <v>837</v>
      </c>
      <c r="G297" s="240"/>
      <c r="H297" s="242" t="s">
        <v>1</v>
      </c>
      <c r="I297" s="244"/>
      <c r="J297" s="240"/>
      <c r="K297" s="240"/>
      <c r="L297" s="245"/>
      <c r="M297" s="246"/>
      <c r="N297" s="247"/>
      <c r="O297" s="247"/>
      <c r="P297" s="247"/>
      <c r="Q297" s="247"/>
      <c r="R297" s="247"/>
      <c r="S297" s="247"/>
      <c r="T297" s="24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9" t="s">
        <v>145</v>
      </c>
      <c r="AU297" s="249" t="s">
        <v>85</v>
      </c>
      <c r="AV297" s="13" t="s">
        <v>83</v>
      </c>
      <c r="AW297" s="13" t="s">
        <v>32</v>
      </c>
      <c r="AX297" s="13" t="s">
        <v>76</v>
      </c>
      <c r="AY297" s="249" t="s">
        <v>136</v>
      </c>
    </row>
    <row r="298" s="13" customFormat="1">
      <c r="A298" s="13"/>
      <c r="B298" s="239"/>
      <c r="C298" s="240"/>
      <c r="D298" s="241" t="s">
        <v>145</v>
      </c>
      <c r="E298" s="242" t="s">
        <v>1</v>
      </c>
      <c r="F298" s="243" t="s">
        <v>838</v>
      </c>
      <c r="G298" s="240"/>
      <c r="H298" s="242" t="s">
        <v>1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9" t="s">
        <v>145</v>
      </c>
      <c r="AU298" s="249" t="s">
        <v>85</v>
      </c>
      <c r="AV298" s="13" t="s">
        <v>83</v>
      </c>
      <c r="AW298" s="13" t="s">
        <v>32</v>
      </c>
      <c r="AX298" s="13" t="s">
        <v>76</v>
      </c>
      <c r="AY298" s="249" t="s">
        <v>136</v>
      </c>
    </row>
    <row r="299" s="14" customFormat="1">
      <c r="A299" s="14"/>
      <c r="B299" s="250"/>
      <c r="C299" s="251"/>
      <c r="D299" s="241" t="s">
        <v>145</v>
      </c>
      <c r="E299" s="252" t="s">
        <v>1</v>
      </c>
      <c r="F299" s="253" t="s">
        <v>535</v>
      </c>
      <c r="G299" s="251"/>
      <c r="H299" s="254">
        <v>85</v>
      </c>
      <c r="I299" s="255"/>
      <c r="J299" s="251"/>
      <c r="K299" s="251"/>
      <c r="L299" s="256"/>
      <c r="M299" s="257"/>
      <c r="N299" s="258"/>
      <c r="O299" s="258"/>
      <c r="P299" s="258"/>
      <c r="Q299" s="258"/>
      <c r="R299" s="258"/>
      <c r="S299" s="258"/>
      <c r="T299" s="25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0" t="s">
        <v>145</v>
      </c>
      <c r="AU299" s="260" t="s">
        <v>85</v>
      </c>
      <c r="AV299" s="14" t="s">
        <v>85</v>
      </c>
      <c r="AW299" s="14" t="s">
        <v>32</v>
      </c>
      <c r="AX299" s="14" t="s">
        <v>76</v>
      </c>
      <c r="AY299" s="260" t="s">
        <v>136</v>
      </c>
    </row>
    <row r="300" s="15" customFormat="1">
      <c r="A300" s="15"/>
      <c r="B300" s="261"/>
      <c r="C300" s="262"/>
      <c r="D300" s="241" t="s">
        <v>145</v>
      </c>
      <c r="E300" s="263" t="s">
        <v>1</v>
      </c>
      <c r="F300" s="264" t="s">
        <v>148</v>
      </c>
      <c r="G300" s="262"/>
      <c r="H300" s="265">
        <v>85</v>
      </c>
      <c r="I300" s="266"/>
      <c r="J300" s="262"/>
      <c r="K300" s="262"/>
      <c r="L300" s="267"/>
      <c r="M300" s="268"/>
      <c r="N300" s="269"/>
      <c r="O300" s="269"/>
      <c r="P300" s="269"/>
      <c r="Q300" s="269"/>
      <c r="R300" s="269"/>
      <c r="S300" s="269"/>
      <c r="T300" s="270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1" t="s">
        <v>145</v>
      </c>
      <c r="AU300" s="271" t="s">
        <v>85</v>
      </c>
      <c r="AV300" s="15" t="s">
        <v>143</v>
      </c>
      <c r="AW300" s="15" t="s">
        <v>32</v>
      </c>
      <c r="AX300" s="15" t="s">
        <v>83</v>
      </c>
      <c r="AY300" s="271" t="s">
        <v>136</v>
      </c>
    </row>
    <row r="301" s="2" customFormat="1" ht="16.5" customHeight="1">
      <c r="A301" s="38"/>
      <c r="B301" s="39"/>
      <c r="C301" s="226" t="s">
        <v>477</v>
      </c>
      <c r="D301" s="226" t="s">
        <v>138</v>
      </c>
      <c r="E301" s="227" t="s">
        <v>839</v>
      </c>
      <c r="F301" s="228" t="s">
        <v>840</v>
      </c>
      <c r="G301" s="229" t="s">
        <v>141</v>
      </c>
      <c r="H301" s="230">
        <v>5</v>
      </c>
      <c r="I301" s="231"/>
      <c r="J301" s="232">
        <f>ROUND(I301*H301,2)</f>
        <v>0</v>
      </c>
      <c r="K301" s="228" t="s">
        <v>142</v>
      </c>
      <c r="L301" s="44"/>
      <c r="M301" s="233" t="s">
        <v>1</v>
      </c>
      <c r="N301" s="234" t="s">
        <v>41</v>
      </c>
      <c r="O301" s="91"/>
      <c r="P301" s="235">
        <f>O301*H301</f>
        <v>0</v>
      </c>
      <c r="Q301" s="235">
        <v>0.089219999999999994</v>
      </c>
      <c r="R301" s="235">
        <f>Q301*H301</f>
        <v>0.44609999999999994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143</v>
      </c>
      <c r="AT301" s="237" t="s">
        <v>138</v>
      </c>
      <c r="AU301" s="237" t="s">
        <v>85</v>
      </c>
      <c r="AY301" s="17" t="s">
        <v>136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83</v>
      </c>
      <c r="BK301" s="238">
        <f>ROUND(I301*H301,2)</f>
        <v>0</v>
      </c>
      <c r="BL301" s="17" t="s">
        <v>143</v>
      </c>
      <c r="BM301" s="237" t="s">
        <v>841</v>
      </c>
    </row>
    <row r="302" s="13" customFormat="1">
      <c r="A302" s="13"/>
      <c r="B302" s="239"/>
      <c r="C302" s="240"/>
      <c r="D302" s="241" t="s">
        <v>145</v>
      </c>
      <c r="E302" s="242" t="s">
        <v>1</v>
      </c>
      <c r="F302" s="243" t="s">
        <v>842</v>
      </c>
      <c r="G302" s="240"/>
      <c r="H302" s="242" t="s">
        <v>1</v>
      </c>
      <c r="I302" s="244"/>
      <c r="J302" s="240"/>
      <c r="K302" s="240"/>
      <c r="L302" s="245"/>
      <c r="M302" s="246"/>
      <c r="N302" s="247"/>
      <c r="O302" s="247"/>
      <c r="P302" s="247"/>
      <c r="Q302" s="247"/>
      <c r="R302" s="247"/>
      <c r="S302" s="247"/>
      <c r="T302" s="24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9" t="s">
        <v>145</v>
      </c>
      <c r="AU302" s="249" t="s">
        <v>85</v>
      </c>
      <c r="AV302" s="13" t="s">
        <v>83</v>
      </c>
      <c r="AW302" s="13" t="s">
        <v>32</v>
      </c>
      <c r="AX302" s="13" t="s">
        <v>76</v>
      </c>
      <c r="AY302" s="249" t="s">
        <v>136</v>
      </c>
    </row>
    <row r="303" s="14" customFormat="1">
      <c r="A303" s="14"/>
      <c r="B303" s="250"/>
      <c r="C303" s="251"/>
      <c r="D303" s="241" t="s">
        <v>145</v>
      </c>
      <c r="E303" s="252" t="s">
        <v>1</v>
      </c>
      <c r="F303" s="253" t="s">
        <v>161</v>
      </c>
      <c r="G303" s="251"/>
      <c r="H303" s="254">
        <v>5</v>
      </c>
      <c r="I303" s="255"/>
      <c r="J303" s="251"/>
      <c r="K303" s="251"/>
      <c r="L303" s="256"/>
      <c r="M303" s="257"/>
      <c r="N303" s="258"/>
      <c r="O303" s="258"/>
      <c r="P303" s="258"/>
      <c r="Q303" s="258"/>
      <c r="R303" s="258"/>
      <c r="S303" s="258"/>
      <c r="T303" s="25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0" t="s">
        <v>145</v>
      </c>
      <c r="AU303" s="260" t="s">
        <v>85</v>
      </c>
      <c r="AV303" s="14" t="s">
        <v>85</v>
      </c>
      <c r="AW303" s="14" t="s">
        <v>32</v>
      </c>
      <c r="AX303" s="14" t="s">
        <v>76</v>
      </c>
      <c r="AY303" s="260" t="s">
        <v>136</v>
      </c>
    </row>
    <row r="304" s="15" customFormat="1">
      <c r="A304" s="15"/>
      <c r="B304" s="261"/>
      <c r="C304" s="262"/>
      <c r="D304" s="241" t="s">
        <v>145</v>
      </c>
      <c r="E304" s="263" t="s">
        <v>1</v>
      </c>
      <c r="F304" s="264" t="s">
        <v>148</v>
      </c>
      <c r="G304" s="262"/>
      <c r="H304" s="265">
        <v>5</v>
      </c>
      <c r="I304" s="266"/>
      <c r="J304" s="262"/>
      <c r="K304" s="262"/>
      <c r="L304" s="267"/>
      <c r="M304" s="268"/>
      <c r="N304" s="269"/>
      <c r="O304" s="269"/>
      <c r="P304" s="269"/>
      <c r="Q304" s="269"/>
      <c r="R304" s="269"/>
      <c r="S304" s="269"/>
      <c r="T304" s="270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1" t="s">
        <v>145</v>
      </c>
      <c r="AU304" s="271" t="s">
        <v>85</v>
      </c>
      <c r="AV304" s="15" t="s">
        <v>143</v>
      </c>
      <c r="AW304" s="15" t="s">
        <v>32</v>
      </c>
      <c r="AX304" s="15" t="s">
        <v>83</v>
      </c>
      <c r="AY304" s="271" t="s">
        <v>136</v>
      </c>
    </row>
    <row r="305" s="2" customFormat="1" ht="16.5" customHeight="1">
      <c r="A305" s="38"/>
      <c r="B305" s="39"/>
      <c r="C305" s="226" t="s">
        <v>481</v>
      </c>
      <c r="D305" s="226" t="s">
        <v>138</v>
      </c>
      <c r="E305" s="227" t="s">
        <v>843</v>
      </c>
      <c r="F305" s="228" t="s">
        <v>844</v>
      </c>
      <c r="G305" s="229" t="s">
        <v>141</v>
      </c>
      <c r="H305" s="230">
        <v>5</v>
      </c>
      <c r="I305" s="231"/>
      <c r="J305" s="232">
        <f>ROUND(I305*H305,2)</f>
        <v>0</v>
      </c>
      <c r="K305" s="228" t="s">
        <v>142</v>
      </c>
      <c r="L305" s="44"/>
      <c r="M305" s="233" t="s">
        <v>1</v>
      </c>
      <c r="N305" s="234" t="s">
        <v>41</v>
      </c>
      <c r="O305" s="91"/>
      <c r="P305" s="235">
        <f>O305*H305</f>
        <v>0</v>
      </c>
      <c r="Q305" s="235">
        <v>0.090620000000000006</v>
      </c>
      <c r="R305" s="235">
        <f>Q305*H305</f>
        <v>0.45310000000000006</v>
      </c>
      <c r="S305" s="235">
        <v>0</v>
      </c>
      <c r="T305" s="23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7" t="s">
        <v>143</v>
      </c>
      <c r="AT305" s="237" t="s">
        <v>138</v>
      </c>
      <c r="AU305" s="237" t="s">
        <v>85</v>
      </c>
      <c r="AY305" s="17" t="s">
        <v>136</v>
      </c>
      <c r="BE305" s="238">
        <f>IF(N305="základní",J305,0)</f>
        <v>0</v>
      </c>
      <c r="BF305" s="238">
        <f>IF(N305="snížená",J305,0)</f>
        <v>0</v>
      </c>
      <c r="BG305" s="238">
        <f>IF(N305="zákl. přenesená",J305,0)</f>
        <v>0</v>
      </c>
      <c r="BH305" s="238">
        <f>IF(N305="sníž. přenesená",J305,0)</f>
        <v>0</v>
      </c>
      <c r="BI305" s="238">
        <f>IF(N305="nulová",J305,0)</f>
        <v>0</v>
      </c>
      <c r="BJ305" s="17" t="s">
        <v>83</v>
      </c>
      <c r="BK305" s="238">
        <f>ROUND(I305*H305,2)</f>
        <v>0</v>
      </c>
      <c r="BL305" s="17" t="s">
        <v>143</v>
      </c>
      <c r="BM305" s="237" t="s">
        <v>845</v>
      </c>
    </row>
    <row r="306" s="13" customFormat="1">
      <c r="A306" s="13"/>
      <c r="B306" s="239"/>
      <c r="C306" s="240"/>
      <c r="D306" s="241" t="s">
        <v>145</v>
      </c>
      <c r="E306" s="242" t="s">
        <v>1</v>
      </c>
      <c r="F306" s="243" t="s">
        <v>846</v>
      </c>
      <c r="G306" s="240"/>
      <c r="H306" s="242" t="s">
        <v>1</v>
      </c>
      <c r="I306" s="244"/>
      <c r="J306" s="240"/>
      <c r="K306" s="240"/>
      <c r="L306" s="245"/>
      <c r="M306" s="246"/>
      <c r="N306" s="247"/>
      <c r="O306" s="247"/>
      <c r="P306" s="247"/>
      <c r="Q306" s="247"/>
      <c r="R306" s="247"/>
      <c r="S306" s="247"/>
      <c r="T306" s="24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9" t="s">
        <v>145</v>
      </c>
      <c r="AU306" s="249" t="s">
        <v>85</v>
      </c>
      <c r="AV306" s="13" t="s">
        <v>83</v>
      </c>
      <c r="AW306" s="13" t="s">
        <v>32</v>
      </c>
      <c r="AX306" s="13" t="s">
        <v>76</v>
      </c>
      <c r="AY306" s="249" t="s">
        <v>136</v>
      </c>
    </row>
    <row r="307" s="14" customFormat="1">
      <c r="A307" s="14"/>
      <c r="B307" s="250"/>
      <c r="C307" s="251"/>
      <c r="D307" s="241" t="s">
        <v>145</v>
      </c>
      <c r="E307" s="252" t="s">
        <v>1</v>
      </c>
      <c r="F307" s="253" t="s">
        <v>161</v>
      </c>
      <c r="G307" s="251"/>
      <c r="H307" s="254">
        <v>5</v>
      </c>
      <c r="I307" s="255"/>
      <c r="J307" s="251"/>
      <c r="K307" s="251"/>
      <c r="L307" s="256"/>
      <c r="M307" s="257"/>
      <c r="N307" s="258"/>
      <c r="O307" s="258"/>
      <c r="P307" s="258"/>
      <c r="Q307" s="258"/>
      <c r="R307" s="258"/>
      <c r="S307" s="258"/>
      <c r="T307" s="25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0" t="s">
        <v>145</v>
      </c>
      <c r="AU307" s="260" t="s">
        <v>85</v>
      </c>
      <c r="AV307" s="14" t="s">
        <v>85</v>
      </c>
      <c r="AW307" s="14" t="s">
        <v>32</v>
      </c>
      <c r="AX307" s="14" t="s">
        <v>76</v>
      </c>
      <c r="AY307" s="260" t="s">
        <v>136</v>
      </c>
    </row>
    <row r="308" s="15" customFormat="1">
      <c r="A308" s="15"/>
      <c r="B308" s="261"/>
      <c r="C308" s="262"/>
      <c r="D308" s="241" t="s">
        <v>145</v>
      </c>
      <c r="E308" s="263" t="s">
        <v>1</v>
      </c>
      <c r="F308" s="264" t="s">
        <v>148</v>
      </c>
      <c r="G308" s="262"/>
      <c r="H308" s="265">
        <v>5</v>
      </c>
      <c r="I308" s="266"/>
      <c r="J308" s="262"/>
      <c r="K308" s="262"/>
      <c r="L308" s="267"/>
      <c r="M308" s="268"/>
      <c r="N308" s="269"/>
      <c r="O308" s="269"/>
      <c r="P308" s="269"/>
      <c r="Q308" s="269"/>
      <c r="R308" s="269"/>
      <c r="S308" s="269"/>
      <c r="T308" s="270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1" t="s">
        <v>145</v>
      </c>
      <c r="AU308" s="271" t="s">
        <v>85</v>
      </c>
      <c r="AV308" s="15" t="s">
        <v>143</v>
      </c>
      <c r="AW308" s="15" t="s">
        <v>32</v>
      </c>
      <c r="AX308" s="15" t="s">
        <v>83</v>
      </c>
      <c r="AY308" s="271" t="s">
        <v>136</v>
      </c>
    </row>
    <row r="309" s="2" customFormat="1" ht="16.5" customHeight="1">
      <c r="A309" s="38"/>
      <c r="B309" s="39"/>
      <c r="C309" s="277" t="s">
        <v>486</v>
      </c>
      <c r="D309" s="277" t="s">
        <v>346</v>
      </c>
      <c r="E309" s="278" t="s">
        <v>847</v>
      </c>
      <c r="F309" s="279" t="s">
        <v>848</v>
      </c>
      <c r="G309" s="280" t="s">
        <v>141</v>
      </c>
      <c r="H309" s="281">
        <v>5.1500000000000004</v>
      </c>
      <c r="I309" s="282"/>
      <c r="J309" s="283">
        <f>ROUND(I309*H309,2)</f>
        <v>0</v>
      </c>
      <c r="K309" s="279" t="s">
        <v>142</v>
      </c>
      <c r="L309" s="284"/>
      <c r="M309" s="285" t="s">
        <v>1</v>
      </c>
      <c r="N309" s="286" t="s">
        <v>41</v>
      </c>
      <c r="O309" s="91"/>
      <c r="P309" s="235">
        <f>O309*H309</f>
        <v>0</v>
      </c>
      <c r="Q309" s="235">
        <v>0.17499999999999999</v>
      </c>
      <c r="R309" s="235">
        <f>Q309*H309</f>
        <v>0.90125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182</v>
      </c>
      <c r="AT309" s="237" t="s">
        <v>346</v>
      </c>
      <c r="AU309" s="237" t="s">
        <v>85</v>
      </c>
      <c r="AY309" s="17" t="s">
        <v>136</v>
      </c>
      <c r="BE309" s="238">
        <f>IF(N309="základní",J309,0)</f>
        <v>0</v>
      </c>
      <c r="BF309" s="238">
        <f>IF(N309="snížená",J309,0)</f>
        <v>0</v>
      </c>
      <c r="BG309" s="238">
        <f>IF(N309="zákl. přenesená",J309,0)</f>
        <v>0</v>
      </c>
      <c r="BH309" s="238">
        <f>IF(N309="sníž. přenesená",J309,0)</f>
        <v>0</v>
      </c>
      <c r="BI309" s="238">
        <f>IF(N309="nulová",J309,0)</f>
        <v>0</v>
      </c>
      <c r="BJ309" s="17" t="s">
        <v>83</v>
      </c>
      <c r="BK309" s="238">
        <f>ROUND(I309*H309,2)</f>
        <v>0</v>
      </c>
      <c r="BL309" s="17" t="s">
        <v>143</v>
      </c>
      <c r="BM309" s="237" t="s">
        <v>849</v>
      </c>
    </row>
    <row r="310" s="13" customFormat="1">
      <c r="A310" s="13"/>
      <c r="B310" s="239"/>
      <c r="C310" s="240"/>
      <c r="D310" s="241" t="s">
        <v>145</v>
      </c>
      <c r="E310" s="242" t="s">
        <v>1</v>
      </c>
      <c r="F310" s="243" t="s">
        <v>850</v>
      </c>
      <c r="G310" s="240"/>
      <c r="H310" s="242" t="s">
        <v>1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9" t="s">
        <v>145</v>
      </c>
      <c r="AU310" s="249" t="s">
        <v>85</v>
      </c>
      <c r="AV310" s="13" t="s">
        <v>83</v>
      </c>
      <c r="AW310" s="13" t="s">
        <v>32</v>
      </c>
      <c r="AX310" s="13" t="s">
        <v>76</v>
      </c>
      <c r="AY310" s="249" t="s">
        <v>136</v>
      </c>
    </row>
    <row r="311" s="14" customFormat="1">
      <c r="A311" s="14"/>
      <c r="B311" s="250"/>
      <c r="C311" s="251"/>
      <c r="D311" s="241" t="s">
        <v>145</v>
      </c>
      <c r="E311" s="252" t="s">
        <v>1</v>
      </c>
      <c r="F311" s="253" t="s">
        <v>851</v>
      </c>
      <c r="G311" s="251"/>
      <c r="H311" s="254">
        <v>5.1500000000000004</v>
      </c>
      <c r="I311" s="255"/>
      <c r="J311" s="251"/>
      <c r="K311" s="251"/>
      <c r="L311" s="256"/>
      <c r="M311" s="257"/>
      <c r="N311" s="258"/>
      <c r="O311" s="258"/>
      <c r="P311" s="258"/>
      <c r="Q311" s="258"/>
      <c r="R311" s="258"/>
      <c r="S311" s="258"/>
      <c r="T311" s="25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0" t="s">
        <v>145</v>
      </c>
      <c r="AU311" s="260" t="s">
        <v>85</v>
      </c>
      <c r="AV311" s="14" t="s">
        <v>85</v>
      </c>
      <c r="AW311" s="14" t="s">
        <v>32</v>
      </c>
      <c r="AX311" s="14" t="s">
        <v>76</v>
      </c>
      <c r="AY311" s="260" t="s">
        <v>136</v>
      </c>
    </row>
    <row r="312" s="15" customFormat="1">
      <c r="A312" s="15"/>
      <c r="B312" s="261"/>
      <c r="C312" s="262"/>
      <c r="D312" s="241" t="s">
        <v>145</v>
      </c>
      <c r="E312" s="263" t="s">
        <v>1</v>
      </c>
      <c r="F312" s="264" t="s">
        <v>148</v>
      </c>
      <c r="G312" s="262"/>
      <c r="H312" s="265">
        <v>5.1500000000000004</v>
      </c>
      <c r="I312" s="266"/>
      <c r="J312" s="262"/>
      <c r="K312" s="262"/>
      <c r="L312" s="267"/>
      <c r="M312" s="268"/>
      <c r="N312" s="269"/>
      <c r="O312" s="269"/>
      <c r="P312" s="269"/>
      <c r="Q312" s="269"/>
      <c r="R312" s="269"/>
      <c r="S312" s="269"/>
      <c r="T312" s="270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1" t="s">
        <v>145</v>
      </c>
      <c r="AU312" s="271" t="s">
        <v>85</v>
      </c>
      <c r="AV312" s="15" t="s">
        <v>143</v>
      </c>
      <c r="AW312" s="15" t="s">
        <v>32</v>
      </c>
      <c r="AX312" s="15" t="s">
        <v>83</v>
      </c>
      <c r="AY312" s="271" t="s">
        <v>136</v>
      </c>
    </row>
    <row r="313" s="12" customFormat="1" ht="22.8" customHeight="1">
      <c r="A313" s="12"/>
      <c r="B313" s="210"/>
      <c r="C313" s="211"/>
      <c r="D313" s="212" t="s">
        <v>75</v>
      </c>
      <c r="E313" s="224" t="s">
        <v>182</v>
      </c>
      <c r="F313" s="224" t="s">
        <v>606</v>
      </c>
      <c r="G313" s="211"/>
      <c r="H313" s="211"/>
      <c r="I313" s="214"/>
      <c r="J313" s="225">
        <f>BK313</f>
        <v>0</v>
      </c>
      <c r="K313" s="211"/>
      <c r="L313" s="216"/>
      <c r="M313" s="217"/>
      <c r="N313" s="218"/>
      <c r="O313" s="218"/>
      <c r="P313" s="219">
        <f>SUM(P314:P361)</f>
        <v>0</v>
      </c>
      <c r="Q313" s="218"/>
      <c r="R313" s="219">
        <f>SUM(R314:R361)</f>
        <v>21.329672000000002</v>
      </c>
      <c r="S313" s="218"/>
      <c r="T313" s="220">
        <f>SUM(T314:T361)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21" t="s">
        <v>83</v>
      </c>
      <c r="AT313" s="222" t="s">
        <v>75</v>
      </c>
      <c r="AU313" s="222" t="s">
        <v>83</v>
      </c>
      <c r="AY313" s="221" t="s">
        <v>136</v>
      </c>
      <c r="BK313" s="223">
        <f>SUM(BK314:BK361)</f>
        <v>0</v>
      </c>
    </row>
    <row r="314" s="2" customFormat="1" ht="16.5" customHeight="1">
      <c r="A314" s="38"/>
      <c r="B314" s="39"/>
      <c r="C314" s="226" t="s">
        <v>492</v>
      </c>
      <c r="D314" s="226" t="s">
        <v>138</v>
      </c>
      <c r="E314" s="227" t="s">
        <v>852</v>
      </c>
      <c r="F314" s="228" t="s">
        <v>853</v>
      </c>
      <c r="G314" s="229" t="s">
        <v>495</v>
      </c>
      <c r="H314" s="230">
        <v>26</v>
      </c>
      <c r="I314" s="231"/>
      <c r="J314" s="232">
        <f>ROUND(I314*H314,2)</f>
        <v>0</v>
      </c>
      <c r="K314" s="228" t="s">
        <v>1</v>
      </c>
      <c r="L314" s="44"/>
      <c r="M314" s="233" t="s">
        <v>1</v>
      </c>
      <c r="N314" s="234" t="s">
        <v>41</v>
      </c>
      <c r="O314" s="91"/>
      <c r="P314" s="235">
        <f>O314*H314</f>
        <v>0</v>
      </c>
      <c r="Q314" s="235">
        <v>0</v>
      </c>
      <c r="R314" s="235">
        <f>Q314*H314</f>
        <v>0</v>
      </c>
      <c r="S314" s="235">
        <v>0</v>
      </c>
      <c r="T314" s="23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7" t="s">
        <v>143</v>
      </c>
      <c r="AT314" s="237" t="s">
        <v>138</v>
      </c>
      <c r="AU314" s="237" t="s">
        <v>85</v>
      </c>
      <c r="AY314" s="17" t="s">
        <v>136</v>
      </c>
      <c r="BE314" s="238">
        <f>IF(N314="základní",J314,0)</f>
        <v>0</v>
      </c>
      <c r="BF314" s="238">
        <f>IF(N314="snížená",J314,0)</f>
        <v>0</v>
      </c>
      <c r="BG314" s="238">
        <f>IF(N314="zákl. přenesená",J314,0)</f>
        <v>0</v>
      </c>
      <c r="BH314" s="238">
        <f>IF(N314="sníž. přenesená",J314,0)</f>
        <v>0</v>
      </c>
      <c r="BI314" s="238">
        <f>IF(N314="nulová",J314,0)</f>
        <v>0</v>
      </c>
      <c r="BJ314" s="17" t="s">
        <v>83</v>
      </c>
      <c r="BK314" s="238">
        <f>ROUND(I314*H314,2)</f>
        <v>0</v>
      </c>
      <c r="BL314" s="17" t="s">
        <v>143</v>
      </c>
      <c r="BM314" s="237" t="s">
        <v>854</v>
      </c>
    </row>
    <row r="315" s="13" customFormat="1">
      <c r="A315" s="13"/>
      <c r="B315" s="239"/>
      <c r="C315" s="240"/>
      <c r="D315" s="241" t="s">
        <v>145</v>
      </c>
      <c r="E315" s="242" t="s">
        <v>1</v>
      </c>
      <c r="F315" s="243" t="s">
        <v>855</v>
      </c>
      <c r="G315" s="240"/>
      <c r="H315" s="242" t="s">
        <v>1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9" t="s">
        <v>145</v>
      </c>
      <c r="AU315" s="249" t="s">
        <v>85</v>
      </c>
      <c r="AV315" s="13" t="s">
        <v>83</v>
      </c>
      <c r="AW315" s="13" t="s">
        <v>32</v>
      </c>
      <c r="AX315" s="13" t="s">
        <v>76</v>
      </c>
      <c r="AY315" s="249" t="s">
        <v>136</v>
      </c>
    </row>
    <row r="316" s="14" customFormat="1">
      <c r="A316" s="14"/>
      <c r="B316" s="250"/>
      <c r="C316" s="251"/>
      <c r="D316" s="241" t="s">
        <v>145</v>
      </c>
      <c r="E316" s="252" t="s">
        <v>1</v>
      </c>
      <c r="F316" s="253" t="s">
        <v>387</v>
      </c>
      <c r="G316" s="251"/>
      <c r="H316" s="254">
        <v>26</v>
      </c>
      <c r="I316" s="255"/>
      <c r="J316" s="251"/>
      <c r="K316" s="251"/>
      <c r="L316" s="256"/>
      <c r="M316" s="257"/>
      <c r="N316" s="258"/>
      <c r="O316" s="258"/>
      <c r="P316" s="258"/>
      <c r="Q316" s="258"/>
      <c r="R316" s="258"/>
      <c r="S316" s="258"/>
      <c r="T316" s="25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0" t="s">
        <v>145</v>
      </c>
      <c r="AU316" s="260" t="s">
        <v>85</v>
      </c>
      <c r="AV316" s="14" t="s">
        <v>85</v>
      </c>
      <c r="AW316" s="14" t="s">
        <v>32</v>
      </c>
      <c r="AX316" s="14" t="s">
        <v>76</v>
      </c>
      <c r="AY316" s="260" t="s">
        <v>136</v>
      </c>
    </row>
    <row r="317" s="15" customFormat="1">
      <c r="A317" s="15"/>
      <c r="B317" s="261"/>
      <c r="C317" s="262"/>
      <c r="D317" s="241" t="s">
        <v>145</v>
      </c>
      <c r="E317" s="263" t="s">
        <v>1</v>
      </c>
      <c r="F317" s="264" t="s">
        <v>148</v>
      </c>
      <c r="G317" s="262"/>
      <c r="H317" s="265">
        <v>26</v>
      </c>
      <c r="I317" s="266"/>
      <c r="J317" s="262"/>
      <c r="K317" s="262"/>
      <c r="L317" s="267"/>
      <c r="M317" s="268"/>
      <c r="N317" s="269"/>
      <c r="O317" s="269"/>
      <c r="P317" s="269"/>
      <c r="Q317" s="269"/>
      <c r="R317" s="269"/>
      <c r="S317" s="269"/>
      <c r="T317" s="270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1" t="s">
        <v>145</v>
      </c>
      <c r="AU317" s="271" t="s">
        <v>85</v>
      </c>
      <c r="AV317" s="15" t="s">
        <v>143</v>
      </c>
      <c r="AW317" s="15" t="s">
        <v>32</v>
      </c>
      <c r="AX317" s="15" t="s">
        <v>83</v>
      </c>
      <c r="AY317" s="271" t="s">
        <v>136</v>
      </c>
    </row>
    <row r="318" s="2" customFormat="1" ht="16.5" customHeight="1">
      <c r="A318" s="38"/>
      <c r="B318" s="39"/>
      <c r="C318" s="226" t="s">
        <v>499</v>
      </c>
      <c r="D318" s="226" t="s">
        <v>138</v>
      </c>
      <c r="E318" s="227" t="s">
        <v>856</v>
      </c>
      <c r="F318" s="228" t="s">
        <v>857</v>
      </c>
      <c r="G318" s="229" t="s">
        <v>495</v>
      </c>
      <c r="H318" s="230">
        <v>26</v>
      </c>
      <c r="I318" s="231"/>
      <c r="J318" s="232">
        <f>ROUND(I318*H318,2)</f>
        <v>0</v>
      </c>
      <c r="K318" s="228" t="s">
        <v>1</v>
      </c>
      <c r="L318" s="44"/>
      <c r="M318" s="233" t="s">
        <v>1</v>
      </c>
      <c r="N318" s="234" t="s">
        <v>41</v>
      </c>
      <c r="O318" s="91"/>
      <c r="P318" s="235">
        <f>O318*H318</f>
        <v>0</v>
      </c>
      <c r="Q318" s="235">
        <v>0</v>
      </c>
      <c r="R318" s="235">
        <f>Q318*H318</f>
        <v>0</v>
      </c>
      <c r="S318" s="235">
        <v>0</v>
      </c>
      <c r="T318" s="23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143</v>
      </c>
      <c r="AT318" s="237" t="s">
        <v>138</v>
      </c>
      <c r="AU318" s="237" t="s">
        <v>85</v>
      </c>
      <c r="AY318" s="17" t="s">
        <v>136</v>
      </c>
      <c r="BE318" s="238">
        <f>IF(N318="základní",J318,0)</f>
        <v>0</v>
      </c>
      <c r="BF318" s="238">
        <f>IF(N318="snížená",J318,0)</f>
        <v>0</v>
      </c>
      <c r="BG318" s="238">
        <f>IF(N318="zákl. přenesená",J318,0)</f>
        <v>0</v>
      </c>
      <c r="BH318" s="238">
        <f>IF(N318="sníž. přenesená",J318,0)</f>
        <v>0</v>
      </c>
      <c r="BI318" s="238">
        <f>IF(N318="nulová",J318,0)</f>
        <v>0</v>
      </c>
      <c r="BJ318" s="17" t="s">
        <v>83</v>
      </c>
      <c r="BK318" s="238">
        <f>ROUND(I318*H318,2)</f>
        <v>0</v>
      </c>
      <c r="BL318" s="17" t="s">
        <v>143</v>
      </c>
      <c r="BM318" s="237" t="s">
        <v>858</v>
      </c>
    </row>
    <row r="319" s="13" customFormat="1">
      <c r="A319" s="13"/>
      <c r="B319" s="239"/>
      <c r="C319" s="240"/>
      <c r="D319" s="241" t="s">
        <v>145</v>
      </c>
      <c r="E319" s="242" t="s">
        <v>1</v>
      </c>
      <c r="F319" s="243" t="s">
        <v>859</v>
      </c>
      <c r="G319" s="240"/>
      <c r="H319" s="242" t="s">
        <v>1</v>
      </c>
      <c r="I319" s="244"/>
      <c r="J319" s="240"/>
      <c r="K319" s="240"/>
      <c r="L319" s="245"/>
      <c r="M319" s="246"/>
      <c r="N319" s="247"/>
      <c r="O319" s="247"/>
      <c r="P319" s="247"/>
      <c r="Q319" s="247"/>
      <c r="R319" s="247"/>
      <c r="S319" s="247"/>
      <c r="T319" s="24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9" t="s">
        <v>145</v>
      </c>
      <c r="AU319" s="249" t="s">
        <v>85</v>
      </c>
      <c r="AV319" s="13" t="s">
        <v>83</v>
      </c>
      <c r="AW319" s="13" t="s">
        <v>32</v>
      </c>
      <c r="AX319" s="13" t="s">
        <v>76</v>
      </c>
      <c r="AY319" s="249" t="s">
        <v>136</v>
      </c>
    </row>
    <row r="320" s="14" customFormat="1">
      <c r="A320" s="14"/>
      <c r="B320" s="250"/>
      <c r="C320" s="251"/>
      <c r="D320" s="241" t="s">
        <v>145</v>
      </c>
      <c r="E320" s="252" t="s">
        <v>1</v>
      </c>
      <c r="F320" s="253" t="s">
        <v>387</v>
      </c>
      <c r="G320" s="251"/>
      <c r="H320" s="254">
        <v>26</v>
      </c>
      <c r="I320" s="255"/>
      <c r="J320" s="251"/>
      <c r="K320" s="251"/>
      <c r="L320" s="256"/>
      <c r="M320" s="257"/>
      <c r="N320" s="258"/>
      <c r="O320" s="258"/>
      <c r="P320" s="258"/>
      <c r="Q320" s="258"/>
      <c r="R320" s="258"/>
      <c r="S320" s="258"/>
      <c r="T320" s="25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0" t="s">
        <v>145</v>
      </c>
      <c r="AU320" s="260" t="s">
        <v>85</v>
      </c>
      <c r="AV320" s="14" t="s">
        <v>85</v>
      </c>
      <c r="AW320" s="14" t="s">
        <v>32</v>
      </c>
      <c r="AX320" s="14" t="s">
        <v>76</v>
      </c>
      <c r="AY320" s="260" t="s">
        <v>136</v>
      </c>
    </row>
    <row r="321" s="15" customFormat="1">
      <c r="A321" s="15"/>
      <c r="B321" s="261"/>
      <c r="C321" s="262"/>
      <c r="D321" s="241" t="s">
        <v>145</v>
      </c>
      <c r="E321" s="263" t="s">
        <v>1</v>
      </c>
      <c r="F321" s="264" t="s">
        <v>148</v>
      </c>
      <c r="G321" s="262"/>
      <c r="H321" s="265">
        <v>26</v>
      </c>
      <c r="I321" s="266"/>
      <c r="J321" s="262"/>
      <c r="K321" s="262"/>
      <c r="L321" s="267"/>
      <c r="M321" s="268"/>
      <c r="N321" s="269"/>
      <c r="O321" s="269"/>
      <c r="P321" s="269"/>
      <c r="Q321" s="269"/>
      <c r="R321" s="269"/>
      <c r="S321" s="269"/>
      <c r="T321" s="270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1" t="s">
        <v>145</v>
      </c>
      <c r="AU321" s="271" t="s">
        <v>85</v>
      </c>
      <c r="AV321" s="15" t="s">
        <v>143</v>
      </c>
      <c r="AW321" s="15" t="s">
        <v>32</v>
      </c>
      <c r="AX321" s="15" t="s">
        <v>83</v>
      </c>
      <c r="AY321" s="271" t="s">
        <v>136</v>
      </c>
    </row>
    <row r="322" s="2" customFormat="1" ht="16.5" customHeight="1">
      <c r="A322" s="38"/>
      <c r="B322" s="39"/>
      <c r="C322" s="226" t="s">
        <v>505</v>
      </c>
      <c r="D322" s="226" t="s">
        <v>138</v>
      </c>
      <c r="E322" s="227" t="s">
        <v>860</v>
      </c>
      <c r="F322" s="228" t="s">
        <v>861</v>
      </c>
      <c r="G322" s="229" t="s">
        <v>172</v>
      </c>
      <c r="H322" s="230">
        <v>52</v>
      </c>
      <c r="I322" s="231"/>
      <c r="J322" s="232">
        <f>ROUND(I322*H322,2)</f>
        <v>0</v>
      </c>
      <c r="K322" s="228" t="s">
        <v>142</v>
      </c>
      <c r="L322" s="44"/>
      <c r="M322" s="233" t="s">
        <v>1</v>
      </c>
      <c r="N322" s="234" t="s">
        <v>41</v>
      </c>
      <c r="O322" s="91"/>
      <c r="P322" s="235">
        <f>O322*H322</f>
        <v>0</v>
      </c>
      <c r="Q322" s="235">
        <v>1.0000000000000001E-05</v>
      </c>
      <c r="R322" s="235">
        <f>Q322*H322</f>
        <v>0.00052000000000000006</v>
      </c>
      <c r="S322" s="235">
        <v>0</v>
      </c>
      <c r="T322" s="236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7" t="s">
        <v>143</v>
      </c>
      <c r="AT322" s="237" t="s">
        <v>138</v>
      </c>
      <c r="AU322" s="237" t="s">
        <v>85</v>
      </c>
      <c r="AY322" s="17" t="s">
        <v>136</v>
      </c>
      <c r="BE322" s="238">
        <f>IF(N322="základní",J322,0)</f>
        <v>0</v>
      </c>
      <c r="BF322" s="238">
        <f>IF(N322="snížená",J322,0)</f>
        <v>0</v>
      </c>
      <c r="BG322" s="238">
        <f>IF(N322="zákl. přenesená",J322,0)</f>
        <v>0</v>
      </c>
      <c r="BH322" s="238">
        <f>IF(N322="sníž. přenesená",J322,0)</f>
        <v>0</v>
      </c>
      <c r="BI322" s="238">
        <f>IF(N322="nulová",J322,0)</f>
        <v>0</v>
      </c>
      <c r="BJ322" s="17" t="s">
        <v>83</v>
      </c>
      <c r="BK322" s="238">
        <f>ROUND(I322*H322,2)</f>
        <v>0</v>
      </c>
      <c r="BL322" s="17" t="s">
        <v>143</v>
      </c>
      <c r="BM322" s="237" t="s">
        <v>862</v>
      </c>
    </row>
    <row r="323" s="13" customFormat="1">
      <c r="A323" s="13"/>
      <c r="B323" s="239"/>
      <c r="C323" s="240"/>
      <c r="D323" s="241" t="s">
        <v>145</v>
      </c>
      <c r="E323" s="242" t="s">
        <v>1</v>
      </c>
      <c r="F323" s="243" t="s">
        <v>778</v>
      </c>
      <c r="G323" s="240"/>
      <c r="H323" s="242" t="s">
        <v>1</v>
      </c>
      <c r="I323" s="244"/>
      <c r="J323" s="240"/>
      <c r="K323" s="240"/>
      <c r="L323" s="245"/>
      <c r="M323" s="246"/>
      <c r="N323" s="247"/>
      <c r="O323" s="247"/>
      <c r="P323" s="247"/>
      <c r="Q323" s="247"/>
      <c r="R323" s="247"/>
      <c r="S323" s="247"/>
      <c r="T323" s="24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9" t="s">
        <v>145</v>
      </c>
      <c r="AU323" s="249" t="s">
        <v>85</v>
      </c>
      <c r="AV323" s="13" t="s">
        <v>83</v>
      </c>
      <c r="AW323" s="13" t="s">
        <v>32</v>
      </c>
      <c r="AX323" s="13" t="s">
        <v>76</v>
      </c>
      <c r="AY323" s="249" t="s">
        <v>136</v>
      </c>
    </row>
    <row r="324" s="14" customFormat="1">
      <c r="A324" s="14"/>
      <c r="B324" s="250"/>
      <c r="C324" s="251"/>
      <c r="D324" s="241" t="s">
        <v>145</v>
      </c>
      <c r="E324" s="252" t="s">
        <v>1</v>
      </c>
      <c r="F324" s="253" t="s">
        <v>516</v>
      </c>
      <c r="G324" s="251"/>
      <c r="H324" s="254">
        <v>52</v>
      </c>
      <c r="I324" s="255"/>
      <c r="J324" s="251"/>
      <c r="K324" s="251"/>
      <c r="L324" s="256"/>
      <c r="M324" s="257"/>
      <c r="N324" s="258"/>
      <c r="O324" s="258"/>
      <c r="P324" s="258"/>
      <c r="Q324" s="258"/>
      <c r="R324" s="258"/>
      <c r="S324" s="258"/>
      <c r="T324" s="25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0" t="s">
        <v>145</v>
      </c>
      <c r="AU324" s="260" t="s">
        <v>85</v>
      </c>
      <c r="AV324" s="14" t="s">
        <v>85</v>
      </c>
      <c r="AW324" s="14" t="s">
        <v>32</v>
      </c>
      <c r="AX324" s="14" t="s">
        <v>76</v>
      </c>
      <c r="AY324" s="260" t="s">
        <v>136</v>
      </c>
    </row>
    <row r="325" s="15" customFormat="1">
      <c r="A325" s="15"/>
      <c r="B325" s="261"/>
      <c r="C325" s="262"/>
      <c r="D325" s="241" t="s">
        <v>145</v>
      </c>
      <c r="E325" s="263" t="s">
        <v>1</v>
      </c>
      <c r="F325" s="264" t="s">
        <v>148</v>
      </c>
      <c r="G325" s="262"/>
      <c r="H325" s="265">
        <v>52</v>
      </c>
      <c r="I325" s="266"/>
      <c r="J325" s="262"/>
      <c r="K325" s="262"/>
      <c r="L325" s="267"/>
      <c r="M325" s="268"/>
      <c r="N325" s="269"/>
      <c r="O325" s="269"/>
      <c r="P325" s="269"/>
      <c r="Q325" s="269"/>
      <c r="R325" s="269"/>
      <c r="S325" s="269"/>
      <c r="T325" s="270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1" t="s">
        <v>145</v>
      </c>
      <c r="AU325" s="271" t="s">
        <v>85</v>
      </c>
      <c r="AV325" s="15" t="s">
        <v>143</v>
      </c>
      <c r="AW325" s="15" t="s">
        <v>32</v>
      </c>
      <c r="AX325" s="15" t="s">
        <v>83</v>
      </c>
      <c r="AY325" s="271" t="s">
        <v>136</v>
      </c>
    </row>
    <row r="326" s="2" customFormat="1" ht="16.5" customHeight="1">
      <c r="A326" s="38"/>
      <c r="B326" s="39"/>
      <c r="C326" s="277" t="s">
        <v>507</v>
      </c>
      <c r="D326" s="277" t="s">
        <v>346</v>
      </c>
      <c r="E326" s="278" t="s">
        <v>863</v>
      </c>
      <c r="F326" s="279" t="s">
        <v>864</v>
      </c>
      <c r="G326" s="280" t="s">
        <v>172</v>
      </c>
      <c r="H326" s="281">
        <v>53.560000000000002</v>
      </c>
      <c r="I326" s="282"/>
      <c r="J326" s="283">
        <f>ROUND(I326*H326,2)</f>
        <v>0</v>
      </c>
      <c r="K326" s="279" t="s">
        <v>142</v>
      </c>
      <c r="L326" s="284"/>
      <c r="M326" s="285" t="s">
        <v>1</v>
      </c>
      <c r="N326" s="286" t="s">
        <v>41</v>
      </c>
      <c r="O326" s="91"/>
      <c r="P326" s="235">
        <f>O326*H326</f>
        <v>0</v>
      </c>
      <c r="Q326" s="235">
        <v>0.0041999999999999997</v>
      </c>
      <c r="R326" s="235">
        <f>Q326*H326</f>
        <v>0.22495199999999999</v>
      </c>
      <c r="S326" s="235">
        <v>0</v>
      </c>
      <c r="T326" s="23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7" t="s">
        <v>182</v>
      </c>
      <c r="AT326" s="237" t="s">
        <v>346</v>
      </c>
      <c r="AU326" s="237" t="s">
        <v>85</v>
      </c>
      <c r="AY326" s="17" t="s">
        <v>136</v>
      </c>
      <c r="BE326" s="238">
        <f>IF(N326="základní",J326,0)</f>
        <v>0</v>
      </c>
      <c r="BF326" s="238">
        <f>IF(N326="snížená",J326,0)</f>
        <v>0</v>
      </c>
      <c r="BG326" s="238">
        <f>IF(N326="zákl. přenesená",J326,0)</f>
        <v>0</v>
      </c>
      <c r="BH326" s="238">
        <f>IF(N326="sníž. přenesená",J326,0)</f>
        <v>0</v>
      </c>
      <c r="BI326" s="238">
        <f>IF(N326="nulová",J326,0)</f>
        <v>0</v>
      </c>
      <c r="BJ326" s="17" t="s">
        <v>83</v>
      </c>
      <c r="BK326" s="238">
        <f>ROUND(I326*H326,2)</f>
        <v>0</v>
      </c>
      <c r="BL326" s="17" t="s">
        <v>143</v>
      </c>
      <c r="BM326" s="237" t="s">
        <v>865</v>
      </c>
    </row>
    <row r="327" s="13" customFormat="1">
      <c r="A327" s="13"/>
      <c r="B327" s="239"/>
      <c r="C327" s="240"/>
      <c r="D327" s="241" t="s">
        <v>145</v>
      </c>
      <c r="E327" s="242" t="s">
        <v>1</v>
      </c>
      <c r="F327" s="243" t="s">
        <v>866</v>
      </c>
      <c r="G327" s="240"/>
      <c r="H327" s="242" t="s">
        <v>1</v>
      </c>
      <c r="I327" s="244"/>
      <c r="J327" s="240"/>
      <c r="K327" s="240"/>
      <c r="L327" s="245"/>
      <c r="M327" s="246"/>
      <c r="N327" s="247"/>
      <c r="O327" s="247"/>
      <c r="P327" s="247"/>
      <c r="Q327" s="247"/>
      <c r="R327" s="247"/>
      <c r="S327" s="247"/>
      <c r="T327" s="24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9" t="s">
        <v>145</v>
      </c>
      <c r="AU327" s="249" t="s">
        <v>85</v>
      </c>
      <c r="AV327" s="13" t="s">
        <v>83</v>
      </c>
      <c r="AW327" s="13" t="s">
        <v>32</v>
      </c>
      <c r="AX327" s="13" t="s">
        <v>76</v>
      </c>
      <c r="AY327" s="249" t="s">
        <v>136</v>
      </c>
    </row>
    <row r="328" s="14" customFormat="1">
      <c r="A328" s="14"/>
      <c r="B328" s="250"/>
      <c r="C328" s="251"/>
      <c r="D328" s="241" t="s">
        <v>145</v>
      </c>
      <c r="E328" s="252" t="s">
        <v>1</v>
      </c>
      <c r="F328" s="253" t="s">
        <v>867</v>
      </c>
      <c r="G328" s="251"/>
      <c r="H328" s="254">
        <v>53.560000000000002</v>
      </c>
      <c r="I328" s="255"/>
      <c r="J328" s="251"/>
      <c r="K328" s="251"/>
      <c r="L328" s="256"/>
      <c r="M328" s="257"/>
      <c r="N328" s="258"/>
      <c r="O328" s="258"/>
      <c r="P328" s="258"/>
      <c r="Q328" s="258"/>
      <c r="R328" s="258"/>
      <c r="S328" s="258"/>
      <c r="T328" s="25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0" t="s">
        <v>145</v>
      </c>
      <c r="AU328" s="260" t="s">
        <v>85</v>
      </c>
      <c r="AV328" s="14" t="s">
        <v>85</v>
      </c>
      <c r="AW328" s="14" t="s">
        <v>32</v>
      </c>
      <c r="AX328" s="14" t="s">
        <v>76</v>
      </c>
      <c r="AY328" s="260" t="s">
        <v>136</v>
      </c>
    </row>
    <row r="329" s="15" customFormat="1">
      <c r="A329" s="15"/>
      <c r="B329" s="261"/>
      <c r="C329" s="262"/>
      <c r="D329" s="241" t="s">
        <v>145</v>
      </c>
      <c r="E329" s="263" t="s">
        <v>1</v>
      </c>
      <c r="F329" s="264" t="s">
        <v>148</v>
      </c>
      <c r="G329" s="262"/>
      <c r="H329" s="265">
        <v>53.560000000000002</v>
      </c>
      <c r="I329" s="266"/>
      <c r="J329" s="262"/>
      <c r="K329" s="262"/>
      <c r="L329" s="267"/>
      <c r="M329" s="268"/>
      <c r="N329" s="269"/>
      <c r="O329" s="269"/>
      <c r="P329" s="269"/>
      <c r="Q329" s="269"/>
      <c r="R329" s="269"/>
      <c r="S329" s="269"/>
      <c r="T329" s="27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1" t="s">
        <v>145</v>
      </c>
      <c r="AU329" s="271" t="s">
        <v>85</v>
      </c>
      <c r="AV329" s="15" t="s">
        <v>143</v>
      </c>
      <c r="AW329" s="15" t="s">
        <v>32</v>
      </c>
      <c r="AX329" s="15" t="s">
        <v>83</v>
      </c>
      <c r="AY329" s="271" t="s">
        <v>136</v>
      </c>
    </row>
    <row r="330" s="2" customFormat="1" ht="16.5" customHeight="1">
      <c r="A330" s="38"/>
      <c r="B330" s="39"/>
      <c r="C330" s="226" t="s">
        <v>510</v>
      </c>
      <c r="D330" s="226" t="s">
        <v>138</v>
      </c>
      <c r="E330" s="227" t="s">
        <v>868</v>
      </c>
      <c r="F330" s="228" t="s">
        <v>869</v>
      </c>
      <c r="G330" s="229" t="s">
        <v>495</v>
      </c>
      <c r="H330" s="230">
        <v>26</v>
      </c>
      <c r="I330" s="231"/>
      <c r="J330" s="232">
        <f>ROUND(I330*H330,2)</f>
        <v>0</v>
      </c>
      <c r="K330" s="228" t="s">
        <v>142</v>
      </c>
      <c r="L330" s="44"/>
      <c r="M330" s="233" t="s">
        <v>1</v>
      </c>
      <c r="N330" s="234" t="s">
        <v>41</v>
      </c>
      <c r="O330" s="91"/>
      <c r="P330" s="235">
        <f>O330*H330</f>
        <v>0</v>
      </c>
      <c r="Q330" s="235">
        <v>0.12526000000000001</v>
      </c>
      <c r="R330" s="235">
        <f>Q330*H330</f>
        <v>3.2567600000000003</v>
      </c>
      <c r="S330" s="235">
        <v>0</v>
      </c>
      <c r="T330" s="23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7" t="s">
        <v>143</v>
      </c>
      <c r="AT330" s="237" t="s">
        <v>138</v>
      </c>
      <c r="AU330" s="237" t="s">
        <v>85</v>
      </c>
      <c r="AY330" s="17" t="s">
        <v>136</v>
      </c>
      <c r="BE330" s="238">
        <f>IF(N330="základní",J330,0)</f>
        <v>0</v>
      </c>
      <c r="BF330" s="238">
        <f>IF(N330="snížená",J330,0)</f>
        <v>0</v>
      </c>
      <c r="BG330" s="238">
        <f>IF(N330="zákl. přenesená",J330,0)</f>
        <v>0</v>
      </c>
      <c r="BH330" s="238">
        <f>IF(N330="sníž. přenesená",J330,0)</f>
        <v>0</v>
      </c>
      <c r="BI330" s="238">
        <f>IF(N330="nulová",J330,0)</f>
        <v>0</v>
      </c>
      <c r="BJ330" s="17" t="s">
        <v>83</v>
      </c>
      <c r="BK330" s="238">
        <f>ROUND(I330*H330,2)</f>
        <v>0</v>
      </c>
      <c r="BL330" s="17" t="s">
        <v>143</v>
      </c>
      <c r="BM330" s="237" t="s">
        <v>870</v>
      </c>
    </row>
    <row r="331" s="13" customFormat="1">
      <c r="A331" s="13"/>
      <c r="B331" s="239"/>
      <c r="C331" s="240"/>
      <c r="D331" s="241" t="s">
        <v>145</v>
      </c>
      <c r="E331" s="242" t="s">
        <v>1</v>
      </c>
      <c r="F331" s="243" t="s">
        <v>783</v>
      </c>
      <c r="G331" s="240"/>
      <c r="H331" s="242" t="s">
        <v>1</v>
      </c>
      <c r="I331" s="244"/>
      <c r="J331" s="240"/>
      <c r="K331" s="240"/>
      <c r="L331" s="245"/>
      <c r="M331" s="246"/>
      <c r="N331" s="247"/>
      <c r="O331" s="247"/>
      <c r="P331" s="247"/>
      <c r="Q331" s="247"/>
      <c r="R331" s="247"/>
      <c r="S331" s="247"/>
      <c r="T331" s="24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9" t="s">
        <v>145</v>
      </c>
      <c r="AU331" s="249" t="s">
        <v>85</v>
      </c>
      <c r="AV331" s="13" t="s">
        <v>83</v>
      </c>
      <c r="AW331" s="13" t="s">
        <v>32</v>
      </c>
      <c r="AX331" s="13" t="s">
        <v>76</v>
      </c>
      <c r="AY331" s="249" t="s">
        <v>136</v>
      </c>
    </row>
    <row r="332" s="14" customFormat="1">
      <c r="A332" s="14"/>
      <c r="B332" s="250"/>
      <c r="C332" s="251"/>
      <c r="D332" s="241" t="s">
        <v>145</v>
      </c>
      <c r="E332" s="252" t="s">
        <v>1</v>
      </c>
      <c r="F332" s="253" t="s">
        <v>387</v>
      </c>
      <c r="G332" s="251"/>
      <c r="H332" s="254">
        <v>26</v>
      </c>
      <c r="I332" s="255"/>
      <c r="J332" s="251"/>
      <c r="K332" s="251"/>
      <c r="L332" s="256"/>
      <c r="M332" s="257"/>
      <c r="N332" s="258"/>
      <c r="O332" s="258"/>
      <c r="P332" s="258"/>
      <c r="Q332" s="258"/>
      <c r="R332" s="258"/>
      <c r="S332" s="258"/>
      <c r="T332" s="25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0" t="s">
        <v>145</v>
      </c>
      <c r="AU332" s="260" t="s">
        <v>85</v>
      </c>
      <c r="AV332" s="14" t="s">
        <v>85</v>
      </c>
      <c r="AW332" s="14" t="s">
        <v>32</v>
      </c>
      <c r="AX332" s="14" t="s">
        <v>76</v>
      </c>
      <c r="AY332" s="260" t="s">
        <v>136</v>
      </c>
    </row>
    <row r="333" s="15" customFormat="1">
      <c r="A333" s="15"/>
      <c r="B333" s="261"/>
      <c r="C333" s="262"/>
      <c r="D333" s="241" t="s">
        <v>145</v>
      </c>
      <c r="E333" s="263" t="s">
        <v>1</v>
      </c>
      <c r="F333" s="264" t="s">
        <v>148</v>
      </c>
      <c r="G333" s="262"/>
      <c r="H333" s="265">
        <v>26</v>
      </c>
      <c r="I333" s="266"/>
      <c r="J333" s="262"/>
      <c r="K333" s="262"/>
      <c r="L333" s="267"/>
      <c r="M333" s="268"/>
      <c r="N333" s="269"/>
      <c r="O333" s="269"/>
      <c r="P333" s="269"/>
      <c r="Q333" s="269"/>
      <c r="R333" s="269"/>
      <c r="S333" s="269"/>
      <c r="T333" s="270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71" t="s">
        <v>145</v>
      </c>
      <c r="AU333" s="271" t="s">
        <v>85</v>
      </c>
      <c r="AV333" s="15" t="s">
        <v>143</v>
      </c>
      <c r="AW333" s="15" t="s">
        <v>32</v>
      </c>
      <c r="AX333" s="15" t="s">
        <v>83</v>
      </c>
      <c r="AY333" s="271" t="s">
        <v>136</v>
      </c>
    </row>
    <row r="334" s="2" customFormat="1" ht="16.5" customHeight="1">
      <c r="A334" s="38"/>
      <c r="B334" s="39"/>
      <c r="C334" s="277" t="s">
        <v>513</v>
      </c>
      <c r="D334" s="277" t="s">
        <v>346</v>
      </c>
      <c r="E334" s="278" t="s">
        <v>871</v>
      </c>
      <c r="F334" s="279" t="s">
        <v>872</v>
      </c>
      <c r="G334" s="280" t="s">
        <v>495</v>
      </c>
      <c r="H334" s="281">
        <v>26</v>
      </c>
      <c r="I334" s="282"/>
      <c r="J334" s="283">
        <f>ROUND(I334*H334,2)</f>
        <v>0</v>
      </c>
      <c r="K334" s="279" t="s">
        <v>142</v>
      </c>
      <c r="L334" s="284"/>
      <c r="M334" s="285" t="s">
        <v>1</v>
      </c>
      <c r="N334" s="286" t="s">
        <v>41</v>
      </c>
      <c r="O334" s="91"/>
      <c r="P334" s="235">
        <f>O334*H334</f>
        <v>0</v>
      </c>
      <c r="Q334" s="235">
        <v>0.071999999999999995</v>
      </c>
      <c r="R334" s="235">
        <f>Q334*H334</f>
        <v>1.8719999999999999</v>
      </c>
      <c r="S334" s="235">
        <v>0</v>
      </c>
      <c r="T334" s="23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7" t="s">
        <v>182</v>
      </c>
      <c r="AT334" s="237" t="s">
        <v>346</v>
      </c>
      <c r="AU334" s="237" t="s">
        <v>85</v>
      </c>
      <c r="AY334" s="17" t="s">
        <v>136</v>
      </c>
      <c r="BE334" s="238">
        <f>IF(N334="základní",J334,0)</f>
        <v>0</v>
      </c>
      <c r="BF334" s="238">
        <f>IF(N334="snížená",J334,0)</f>
        <v>0</v>
      </c>
      <c r="BG334" s="238">
        <f>IF(N334="zákl. přenesená",J334,0)</f>
        <v>0</v>
      </c>
      <c r="BH334" s="238">
        <f>IF(N334="sníž. přenesená",J334,0)</f>
        <v>0</v>
      </c>
      <c r="BI334" s="238">
        <f>IF(N334="nulová",J334,0)</f>
        <v>0</v>
      </c>
      <c r="BJ334" s="17" t="s">
        <v>83</v>
      </c>
      <c r="BK334" s="238">
        <f>ROUND(I334*H334,2)</f>
        <v>0</v>
      </c>
      <c r="BL334" s="17" t="s">
        <v>143</v>
      </c>
      <c r="BM334" s="237" t="s">
        <v>873</v>
      </c>
    </row>
    <row r="335" s="13" customFormat="1">
      <c r="A335" s="13"/>
      <c r="B335" s="239"/>
      <c r="C335" s="240"/>
      <c r="D335" s="241" t="s">
        <v>145</v>
      </c>
      <c r="E335" s="242" t="s">
        <v>1</v>
      </c>
      <c r="F335" s="243" t="s">
        <v>874</v>
      </c>
      <c r="G335" s="240"/>
      <c r="H335" s="242" t="s">
        <v>1</v>
      </c>
      <c r="I335" s="244"/>
      <c r="J335" s="240"/>
      <c r="K335" s="240"/>
      <c r="L335" s="245"/>
      <c r="M335" s="246"/>
      <c r="N335" s="247"/>
      <c r="O335" s="247"/>
      <c r="P335" s="247"/>
      <c r="Q335" s="247"/>
      <c r="R335" s="247"/>
      <c r="S335" s="247"/>
      <c r="T335" s="24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9" t="s">
        <v>145</v>
      </c>
      <c r="AU335" s="249" t="s">
        <v>85</v>
      </c>
      <c r="AV335" s="13" t="s">
        <v>83</v>
      </c>
      <c r="AW335" s="13" t="s">
        <v>32</v>
      </c>
      <c r="AX335" s="13" t="s">
        <v>76</v>
      </c>
      <c r="AY335" s="249" t="s">
        <v>136</v>
      </c>
    </row>
    <row r="336" s="14" customFormat="1">
      <c r="A336" s="14"/>
      <c r="B336" s="250"/>
      <c r="C336" s="251"/>
      <c r="D336" s="241" t="s">
        <v>145</v>
      </c>
      <c r="E336" s="252" t="s">
        <v>1</v>
      </c>
      <c r="F336" s="253" t="s">
        <v>387</v>
      </c>
      <c r="G336" s="251"/>
      <c r="H336" s="254">
        <v>26</v>
      </c>
      <c r="I336" s="255"/>
      <c r="J336" s="251"/>
      <c r="K336" s="251"/>
      <c r="L336" s="256"/>
      <c r="M336" s="257"/>
      <c r="N336" s="258"/>
      <c r="O336" s="258"/>
      <c r="P336" s="258"/>
      <c r="Q336" s="258"/>
      <c r="R336" s="258"/>
      <c r="S336" s="258"/>
      <c r="T336" s="25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0" t="s">
        <v>145</v>
      </c>
      <c r="AU336" s="260" t="s">
        <v>85</v>
      </c>
      <c r="AV336" s="14" t="s">
        <v>85</v>
      </c>
      <c r="AW336" s="14" t="s">
        <v>32</v>
      </c>
      <c r="AX336" s="14" t="s">
        <v>76</v>
      </c>
      <c r="AY336" s="260" t="s">
        <v>136</v>
      </c>
    </row>
    <row r="337" s="15" customFormat="1">
      <c r="A337" s="15"/>
      <c r="B337" s="261"/>
      <c r="C337" s="262"/>
      <c r="D337" s="241" t="s">
        <v>145</v>
      </c>
      <c r="E337" s="263" t="s">
        <v>1</v>
      </c>
      <c r="F337" s="264" t="s">
        <v>148</v>
      </c>
      <c r="G337" s="262"/>
      <c r="H337" s="265">
        <v>26</v>
      </c>
      <c r="I337" s="266"/>
      <c r="J337" s="262"/>
      <c r="K337" s="262"/>
      <c r="L337" s="267"/>
      <c r="M337" s="268"/>
      <c r="N337" s="269"/>
      <c r="O337" s="269"/>
      <c r="P337" s="269"/>
      <c r="Q337" s="269"/>
      <c r="R337" s="269"/>
      <c r="S337" s="269"/>
      <c r="T337" s="270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1" t="s">
        <v>145</v>
      </c>
      <c r="AU337" s="271" t="s">
        <v>85</v>
      </c>
      <c r="AV337" s="15" t="s">
        <v>143</v>
      </c>
      <c r="AW337" s="15" t="s">
        <v>32</v>
      </c>
      <c r="AX337" s="15" t="s">
        <v>83</v>
      </c>
      <c r="AY337" s="271" t="s">
        <v>136</v>
      </c>
    </row>
    <row r="338" s="2" customFormat="1" ht="16.5" customHeight="1">
      <c r="A338" s="38"/>
      <c r="B338" s="39"/>
      <c r="C338" s="277" t="s">
        <v>516</v>
      </c>
      <c r="D338" s="277" t="s">
        <v>346</v>
      </c>
      <c r="E338" s="278" t="s">
        <v>875</v>
      </c>
      <c r="F338" s="279" t="s">
        <v>876</v>
      </c>
      <c r="G338" s="280" t="s">
        <v>495</v>
      </c>
      <c r="H338" s="281">
        <v>26</v>
      </c>
      <c r="I338" s="282"/>
      <c r="J338" s="283">
        <f>ROUND(I338*H338,2)</f>
        <v>0</v>
      </c>
      <c r="K338" s="279" t="s">
        <v>142</v>
      </c>
      <c r="L338" s="284"/>
      <c r="M338" s="285" t="s">
        <v>1</v>
      </c>
      <c r="N338" s="286" t="s">
        <v>41</v>
      </c>
      <c r="O338" s="91"/>
      <c r="P338" s="235">
        <f>O338*H338</f>
        <v>0</v>
      </c>
      <c r="Q338" s="235">
        <v>0.111</v>
      </c>
      <c r="R338" s="235">
        <f>Q338*H338</f>
        <v>2.8860000000000001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182</v>
      </c>
      <c r="AT338" s="237" t="s">
        <v>346</v>
      </c>
      <c r="AU338" s="237" t="s">
        <v>85</v>
      </c>
      <c r="AY338" s="17" t="s">
        <v>136</v>
      </c>
      <c r="BE338" s="238">
        <f>IF(N338="základní",J338,0)</f>
        <v>0</v>
      </c>
      <c r="BF338" s="238">
        <f>IF(N338="snížená",J338,0)</f>
        <v>0</v>
      </c>
      <c r="BG338" s="238">
        <f>IF(N338="zákl. přenesená",J338,0)</f>
        <v>0</v>
      </c>
      <c r="BH338" s="238">
        <f>IF(N338="sníž. přenesená",J338,0)</f>
        <v>0</v>
      </c>
      <c r="BI338" s="238">
        <f>IF(N338="nulová",J338,0)</f>
        <v>0</v>
      </c>
      <c r="BJ338" s="17" t="s">
        <v>83</v>
      </c>
      <c r="BK338" s="238">
        <f>ROUND(I338*H338,2)</f>
        <v>0</v>
      </c>
      <c r="BL338" s="17" t="s">
        <v>143</v>
      </c>
      <c r="BM338" s="237" t="s">
        <v>877</v>
      </c>
    </row>
    <row r="339" s="13" customFormat="1">
      <c r="A339" s="13"/>
      <c r="B339" s="239"/>
      <c r="C339" s="240"/>
      <c r="D339" s="241" t="s">
        <v>145</v>
      </c>
      <c r="E339" s="242" t="s">
        <v>1</v>
      </c>
      <c r="F339" s="243" t="s">
        <v>874</v>
      </c>
      <c r="G339" s="240"/>
      <c r="H339" s="242" t="s">
        <v>1</v>
      </c>
      <c r="I339" s="244"/>
      <c r="J339" s="240"/>
      <c r="K339" s="240"/>
      <c r="L339" s="245"/>
      <c r="M339" s="246"/>
      <c r="N339" s="247"/>
      <c r="O339" s="247"/>
      <c r="P339" s="247"/>
      <c r="Q339" s="247"/>
      <c r="R339" s="247"/>
      <c r="S339" s="247"/>
      <c r="T339" s="24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9" t="s">
        <v>145</v>
      </c>
      <c r="AU339" s="249" t="s">
        <v>85</v>
      </c>
      <c r="AV339" s="13" t="s">
        <v>83</v>
      </c>
      <c r="AW339" s="13" t="s">
        <v>32</v>
      </c>
      <c r="AX339" s="13" t="s">
        <v>76</v>
      </c>
      <c r="AY339" s="249" t="s">
        <v>136</v>
      </c>
    </row>
    <row r="340" s="14" customFormat="1">
      <c r="A340" s="14"/>
      <c r="B340" s="250"/>
      <c r="C340" s="251"/>
      <c r="D340" s="241" t="s">
        <v>145</v>
      </c>
      <c r="E340" s="252" t="s">
        <v>1</v>
      </c>
      <c r="F340" s="253" t="s">
        <v>387</v>
      </c>
      <c r="G340" s="251"/>
      <c r="H340" s="254">
        <v>26</v>
      </c>
      <c r="I340" s="255"/>
      <c r="J340" s="251"/>
      <c r="K340" s="251"/>
      <c r="L340" s="256"/>
      <c r="M340" s="257"/>
      <c r="N340" s="258"/>
      <c r="O340" s="258"/>
      <c r="P340" s="258"/>
      <c r="Q340" s="258"/>
      <c r="R340" s="258"/>
      <c r="S340" s="258"/>
      <c r="T340" s="25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0" t="s">
        <v>145</v>
      </c>
      <c r="AU340" s="260" t="s">
        <v>85</v>
      </c>
      <c r="AV340" s="14" t="s">
        <v>85</v>
      </c>
      <c r="AW340" s="14" t="s">
        <v>32</v>
      </c>
      <c r="AX340" s="14" t="s">
        <v>76</v>
      </c>
      <c r="AY340" s="260" t="s">
        <v>136</v>
      </c>
    </row>
    <row r="341" s="15" customFormat="1">
      <c r="A341" s="15"/>
      <c r="B341" s="261"/>
      <c r="C341" s="262"/>
      <c r="D341" s="241" t="s">
        <v>145</v>
      </c>
      <c r="E341" s="263" t="s">
        <v>1</v>
      </c>
      <c r="F341" s="264" t="s">
        <v>148</v>
      </c>
      <c r="G341" s="262"/>
      <c r="H341" s="265">
        <v>26</v>
      </c>
      <c r="I341" s="266"/>
      <c r="J341" s="262"/>
      <c r="K341" s="262"/>
      <c r="L341" s="267"/>
      <c r="M341" s="268"/>
      <c r="N341" s="269"/>
      <c r="O341" s="269"/>
      <c r="P341" s="269"/>
      <c r="Q341" s="269"/>
      <c r="R341" s="269"/>
      <c r="S341" s="269"/>
      <c r="T341" s="270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1" t="s">
        <v>145</v>
      </c>
      <c r="AU341" s="271" t="s">
        <v>85</v>
      </c>
      <c r="AV341" s="15" t="s">
        <v>143</v>
      </c>
      <c r="AW341" s="15" t="s">
        <v>32</v>
      </c>
      <c r="AX341" s="15" t="s">
        <v>83</v>
      </c>
      <c r="AY341" s="271" t="s">
        <v>136</v>
      </c>
    </row>
    <row r="342" s="2" customFormat="1" ht="16.5" customHeight="1">
      <c r="A342" s="38"/>
      <c r="B342" s="39"/>
      <c r="C342" s="277" t="s">
        <v>518</v>
      </c>
      <c r="D342" s="277" t="s">
        <v>346</v>
      </c>
      <c r="E342" s="278" t="s">
        <v>878</v>
      </c>
      <c r="F342" s="279" t="s">
        <v>879</v>
      </c>
      <c r="G342" s="280" t="s">
        <v>495</v>
      </c>
      <c r="H342" s="281">
        <v>26</v>
      </c>
      <c r="I342" s="282"/>
      <c r="J342" s="283">
        <f>ROUND(I342*H342,2)</f>
        <v>0</v>
      </c>
      <c r="K342" s="279" t="s">
        <v>142</v>
      </c>
      <c r="L342" s="284"/>
      <c r="M342" s="285" t="s">
        <v>1</v>
      </c>
      <c r="N342" s="286" t="s">
        <v>41</v>
      </c>
      <c r="O342" s="91"/>
      <c r="P342" s="235">
        <f>O342*H342</f>
        <v>0</v>
      </c>
      <c r="Q342" s="235">
        <v>0.057000000000000002</v>
      </c>
      <c r="R342" s="235">
        <f>Q342*H342</f>
        <v>1.482</v>
      </c>
      <c r="S342" s="235">
        <v>0</v>
      </c>
      <c r="T342" s="23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7" t="s">
        <v>182</v>
      </c>
      <c r="AT342" s="237" t="s">
        <v>346</v>
      </c>
      <c r="AU342" s="237" t="s">
        <v>85</v>
      </c>
      <c r="AY342" s="17" t="s">
        <v>136</v>
      </c>
      <c r="BE342" s="238">
        <f>IF(N342="základní",J342,0)</f>
        <v>0</v>
      </c>
      <c r="BF342" s="238">
        <f>IF(N342="snížená",J342,0)</f>
        <v>0</v>
      </c>
      <c r="BG342" s="238">
        <f>IF(N342="zákl. přenesená",J342,0)</f>
        <v>0</v>
      </c>
      <c r="BH342" s="238">
        <f>IF(N342="sníž. přenesená",J342,0)</f>
        <v>0</v>
      </c>
      <c r="BI342" s="238">
        <f>IF(N342="nulová",J342,0)</f>
        <v>0</v>
      </c>
      <c r="BJ342" s="17" t="s">
        <v>83</v>
      </c>
      <c r="BK342" s="238">
        <f>ROUND(I342*H342,2)</f>
        <v>0</v>
      </c>
      <c r="BL342" s="17" t="s">
        <v>143</v>
      </c>
      <c r="BM342" s="237" t="s">
        <v>880</v>
      </c>
    </row>
    <row r="343" s="13" customFormat="1">
      <c r="A343" s="13"/>
      <c r="B343" s="239"/>
      <c r="C343" s="240"/>
      <c r="D343" s="241" t="s">
        <v>145</v>
      </c>
      <c r="E343" s="242" t="s">
        <v>1</v>
      </c>
      <c r="F343" s="243" t="s">
        <v>881</v>
      </c>
      <c r="G343" s="240"/>
      <c r="H343" s="242" t="s">
        <v>1</v>
      </c>
      <c r="I343" s="244"/>
      <c r="J343" s="240"/>
      <c r="K343" s="240"/>
      <c r="L343" s="245"/>
      <c r="M343" s="246"/>
      <c r="N343" s="247"/>
      <c r="O343" s="247"/>
      <c r="P343" s="247"/>
      <c r="Q343" s="247"/>
      <c r="R343" s="247"/>
      <c r="S343" s="247"/>
      <c r="T343" s="24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9" t="s">
        <v>145</v>
      </c>
      <c r="AU343" s="249" t="s">
        <v>85</v>
      </c>
      <c r="AV343" s="13" t="s">
        <v>83</v>
      </c>
      <c r="AW343" s="13" t="s">
        <v>32</v>
      </c>
      <c r="AX343" s="13" t="s">
        <v>76</v>
      </c>
      <c r="AY343" s="249" t="s">
        <v>136</v>
      </c>
    </row>
    <row r="344" s="14" customFormat="1">
      <c r="A344" s="14"/>
      <c r="B344" s="250"/>
      <c r="C344" s="251"/>
      <c r="D344" s="241" t="s">
        <v>145</v>
      </c>
      <c r="E344" s="252" t="s">
        <v>1</v>
      </c>
      <c r="F344" s="253" t="s">
        <v>387</v>
      </c>
      <c r="G344" s="251"/>
      <c r="H344" s="254">
        <v>26</v>
      </c>
      <c r="I344" s="255"/>
      <c r="J344" s="251"/>
      <c r="K344" s="251"/>
      <c r="L344" s="256"/>
      <c r="M344" s="257"/>
      <c r="N344" s="258"/>
      <c r="O344" s="258"/>
      <c r="P344" s="258"/>
      <c r="Q344" s="258"/>
      <c r="R344" s="258"/>
      <c r="S344" s="258"/>
      <c r="T344" s="25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0" t="s">
        <v>145</v>
      </c>
      <c r="AU344" s="260" t="s">
        <v>85</v>
      </c>
      <c r="AV344" s="14" t="s">
        <v>85</v>
      </c>
      <c r="AW344" s="14" t="s">
        <v>32</v>
      </c>
      <c r="AX344" s="14" t="s">
        <v>76</v>
      </c>
      <c r="AY344" s="260" t="s">
        <v>136</v>
      </c>
    </row>
    <row r="345" s="15" customFormat="1">
      <c r="A345" s="15"/>
      <c r="B345" s="261"/>
      <c r="C345" s="262"/>
      <c r="D345" s="241" t="s">
        <v>145</v>
      </c>
      <c r="E345" s="263" t="s">
        <v>1</v>
      </c>
      <c r="F345" s="264" t="s">
        <v>148</v>
      </c>
      <c r="G345" s="262"/>
      <c r="H345" s="265">
        <v>26</v>
      </c>
      <c r="I345" s="266"/>
      <c r="J345" s="262"/>
      <c r="K345" s="262"/>
      <c r="L345" s="267"/>
      <c r="M345" s="268"/>
      <c r="N345" s="269"/>
      <c r="O345" s="269"/>
      <c r="P345" s="269"/>
      <c r="Q345" s="269"/>
      <c r="R345" s="269"/>
      <c r="S345" s="269"/>
      <c r="T345" s="270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71" t="s">
        <v>145</v>
      </c>
      <c r="AU345" s="271" t="s">
        <v>85</v>
      </c>
      <c r="AV345" s="15" t="s">
        <v>143</v>
      </c>
      <c r="AW345" s="15" t="s">
        <v>32</v>
      </c>
      <c r="AX345" s="15" t="s">
        <v>83</v>
      </c>
      <c r="AY345" s="271" t="s">
        <v>136</v>
      </c>
    </row>
    <row r="346" s="2" customFormat="1" ht="16.5" customHeight="1">
      <c r="A346" s="38"/>
      <c r="B346" s="39"/>
      <c r="C346" s="277" t="s">
        <v>521</v>
      </c>
      <c r="D346" s="277" t="s">
        <v>346</v>
      </c>
      <c r="E346" s="278" t="s">
        <v>882</v>
      </c>
      <c r="F346" s="279" t="s">
        <v>883</v>
      </c>
      <c r="G346" s="280" t="s">
        <v>495</v>
      </c>
      <c r="H346" s="281">
        <v>26</v>
      </c>
      <c r="I346" s="282"/>
      <c r="J346" s="283">
        <f>ROUND(I346*H346,2)</f>
        <v>0</v>
      </c>
      <c r="K346" s="279" t="s">
        <v>142</v>
      </c>
      <c r="L346" s="284"/>
      <c r="M346" s="285" t="s">
        <v>1</v>
      </c>
      <c r="N346" s="286" t="s">
        <v>41</v>
      </c>
      <c r="O346" s="91"/>
      <c r="P346" s="235">
        <f>O346*H346</f>
        <v>0</v>
      </c>
      <c r="Q346" s="235">
        <v>0.17000000000000001</v>
      </c>
      <c r="R346" s="235">
        <f>Q346*H346</f>
        <v>4.4199999999999999</v>
      </c>
      <c r="S346" s="235">
        <v>0</v>
      </c>
      <c r="T346" s="23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7" t="s">
        <v>182</v>
      </c>
      <c r="AT346" s="237" t="s">
        <v>346</v>
      </c>
      <c r="AU346" s="237" t="s">
        <v>85</v>
      </c>
      <c r="AY346" s="17" t="s">
        <v>136</v>
      </c>
      <c r="BE346" s="238">
        <f>IF(N346="základní",J346,0)</f>
        <v>0</v>
      </c>
      <c r="BF346" s="238">
        <f>IF(N346="snížená",J346,0)</f>
        <v>0</v>
      </c>
      <c r="BG346" s="238">
        <f>IF(N346="zákl. přenesená",J346,0)</f>
        <v>0</v>
      </c>
      <c r="BH346" s="238">
        <f>IF(N346="sníž. přenesená",J346,0)</f>
        <v>0</v>
      </c>
      <c r="BI346" s="238">
        <f>IF(N346="nulová",J346,0)</f>
        <v>0</v>
      </c>
      <c r="BJ346" s="17" t="s">
        <v>83</v>
      </c>
      <c r="BK346" s="238">
        <f>ROUND(I346*H346,2)</f>
        <v>0</v>
      </c>
      <c r="BL346" s="17" t="s">
        <v>143</v>
      </c>
      <c r="BM346" s="237" t="s">
        <v>884</v>
      </c>
    </row>
    <row r="347" s="13" customFormat="1">
      <c r="A347" s="13"/>
      <c r="B347" s="239"/>
      <c r="C347" s="240"/>
      <c r="D347" s="241" t="s">
        <v>145</v>
      </c>
      <c r="E347" s="242" t="s">
        <v>1</v>
      </c>
      <c r="F347" s="243" t="s">
        <v>874</v>
      </c>
      <c r="G347" s="240"/>
      <c r="H347" s="242" t="s">
        <v>1</v>
      </c>
      <c r="I347" s="244"/>
      <c r="J347" s="240"/>
      <c r="K347" s="240"/>
      <c r="L347" s="245"/>
      <c r="M347" s="246"/>
      <c r="N347" s="247"/>
      <c r="O347" s="247"/>
      <c r="P347" s="247"/>
      <c r="Q347" s="247"/>
      <c r="R347" s="247"/>
      <c r="S347" s="247"/>
      <c r="T347" s="24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9" t="s">
        <v>145</v>
      </c>
      <c r="AU347" s="249" t="s">
        <v>85</v>
      </c>
      <c r="AV347" s="13" t="s">
        <v>83</v>
      </c>
      <c r="AW347" s="13" t="s">
        <v>32</v>
      </c>
      <c r="AX347" s="13" t="s">
        <v>76</v>
      </c>
      <c r="AY347" s="249" t="s">
        <v>136</v>
      </c>
    </row>
    <row r="348" s="14" customFormat="1">
      <c r="A348" s="14"/>
      <c r="B348" s="250"/>
      <c r="C348" s="251"/>
      <c r="D348" s="241" t="s">
        <v>145</v>
      </c>
      <c r="E348" s="252" t="s">
        <v>1</v>
      </c>
      <c r="F348" s="253" t="s">
        <v>387</v>
      </c>
      <c r="G348" s="251"/>
      <c r="H348" s="254">
        <v>26</v>
      </c>
      <c r="I348" s="255"/>
      <c r="J348" s="251"/>
      <c r="K348" s="251"/>
      <c r="L348" s="256"/>
      <c r="M348" s="257"/>
      <c r="N348" s="258"/>
      <c r="O348" s="258"/>
      <c r="P348" s="258"/>
      <c r="Q348" s="258"/>
      <c r="R348" s="258"/>
      <c r="S348" s="258"/>
      <c r="T348" s="25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0" t="s">
        <v>145</v>
      </c>
      <c r="AU348" s="260" t="s">
        <v>85</v>
      </c>
      <c r="AV348" s="14" t="s">
        <v>85</v>
      </c>
      <c r="AW348" s="14" t="s">
        <v>32</v>
      </c>
      <c r="AX348" s="14" t="s">
        <v>76</v>
      </c>
      <c r="AY348" s="260" t="s">
        <v>136</v>
      </c>
    </row>
    <row r="349" s="15" customFormat="1">
      <c r="A349" s="15"/>
      <c r="B349" s="261"/>
      <c r="C349" s="262"/>
      <c r="D349" s="241" t="s">
        <v>145</v>
      </c>
      <c r="E349" s="263" t="s">
        <v>1</v>
      </c>
      <c r="F349" s="264" t="s">
        <v>148</v>
      </c>
      <c r="G349" s="262"/>
      <c r="H349" s="265">
        <v>26</v>
      </c>
      <c r="I349" s="266"/>
      <c r="J349" s="262"/>
      <c r="K349" s="262"/>
      <c r="L349" s="267"/>
      <c r="M349" s="268"/>
      <c r="N349" s="269"/>
      <c r="O349" s="269"/>
      <c r="P349" s="269"/>
      <c r="Q349" s="269"/>
      <c r="R349" s="269"/>
      <c r="S349" s="269"/>
      <c r="T349" s="270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1" t="s">
        <v>145</v>
      </c>
      <c r="AU349" s="271" t="s">
        <v>85</v>
      </c>
      <c r="AV349" s="15" t="s">
        <v>143</v>
      </c>
      <c r="AW349" s="15" t="s">
        <v>32</v>
      </c>
      <c r="AX349" s="15" t="s">
        <v>83</v>
      </c>
      <c r="AY349" s="271" t="s">
        <v>136</v>
      </c>
    </row>
    <row r="350" s="2" customFormat="1" ht="16.5" customHeight="1">
      <c r="A350" s="38"/>
      <c r="B350" s="39"/>
      <c r="C350" s="226" t="s">
        <v>523</v>
      </c>
      <c r="D350" s="226" t="s">
        <v>138</v>
      </c>
      <c r="E350" s="227" t="s">
        <v>885</v>
      </c>
      <c r="F350" s="228" t="s">
        <v>886</v>
      </c>
      <c r="G350" s="229" t="s">
        <v>495</v>
      </c>
      <c r="H350" s="230">
        <v>26</v>
      </c>
      <c r="I350" s="231"/>
      <c r="J350" s="232">
        <f>ROUND(I350*H350,2)</f>
        <v>0</v>
      </c>
      <c r="K350" s="228" t="s">
        <v>142</v>
      </c>
      <c r="L350" s="44"/>
      <c r="M350" s="233" t="s">
        <v>1</v>
      </c>
      <c r="N350" s="234" t="s">
        <v>41</v>
      </c>
      <c r="O350" s="91"/>
      <c r="P350" s="235">
        <f>O350*H350</f>
        <v>0</v>
      </c>
      <c r="Q350" s="235">
        <v>0.21734000000000001</v>
      </c>
      <c r="R350" s="235">
        <f>Q350*H350</f>
        <v>5.6508400000000005</v>
      </c>
      <c r="S350" s="235">
        <v>0</v>
      </c>
      <c r="T350" s="23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7" t="s">
        <v>143</v>
      </c>
      <c r="AT350" s="237" t="s">
        <v>138</v>
      </c>
      <c r="AU350" s="237" t="s">
        <v>85</v>
      </c>
      <c r="AY350" s="17" t="s">
        <v>136</v>
      </c>
      <c r="BE350" s="238">
        <f>IF(N350="základní",J350,0)</f>
        <v>0</v>
      </c>
      <c r="BF350" s="238">
        <f>IF(N350="snížená",J350,0)</f>
        <v>0</v>
      </c>
      <c r="BG350" s="238">
        <f>IF(N350="zákl. přenesená",J350,0)</f>
        <v>0</v>
      </c>
      <c r="BH350" s="238">
        <f>IF(N350="sníž. přenesená",J350,0)</f>
        <v>0</v>
      </c>
      <c r="BI350" s="238">
        <f>IF(N350="nulová",J350,0)</f>
        <v>0</v>
      </c>
      <c r="BJ350" s="17" t="s">
        <v>83</v>
      </c>
      <c r="BK350" s="238">
        <f>ROUND(I350*H350,2)</f>
        <v>0</v>
      </c>
      <c r="BL350" s="17" t="s">
        <v>143</v>
      </c>
      <c r="BM350" s="237" t="s">
        <v>887</v>
      </c>
    </row>
    <row r="351" s="13" customFormat="1">
      <c r="A351" s="13"/>
      <c r="B351" s="239"/>
      <c r="C351" s="240"/>
      <c r="D351" s="241" t="s">
        <v>145</v>
      </c>
      <c r="E351" s="242" t="s">
        <v>1</v>
      </c>
      <c r="F351" s="243" t="s">
        <v>874</v>
      </c>
      <c r="G351" s="240"/>
      <c r="H351" s="242" t="s">
        <v>1</v>
      </c>
      <c r="I351" s="244"/>
      <c r="J351" s="240"/>
      <c r="K351" s="240"/>
      <c r="L351" s="245"/>
      <c r="M351" s="246"/>
      <c r="N351" s="247"/>
      <c r="O351" s="247"/>
      <c r="P351" s="247"/>
      <c r="Q351" s="247"/>
      <c r="R351" s="247"/>
      <c r="S351" s="247"/>
      <c r="T351" s="24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9" t="s">
        <v>145</v>
      </c>
      <c r="AU351" s="249" t="s">
        <v>85</v>
      </c>
      <c r="AV351" s="13" t="s">
        <v>83</v>
      </c>
      <c r="AW351" s="13" t="s">
        <v>32</v>
      </c>
      <c r="AX351" s="13" t="s">
        <v>76</v>
      </c>
      <c r="AY351" s="249" t="s">
        <v>136</v>
      </c>
    </row>
    <row r="352" s="14" customFormat="1">
      <c r="A352" s="14"/>
      <c r="B352" s="250"/>
      <c r="C352" s="251"/>
      <c r="D352" s="241" t="s">
        <v>145</v>
      </c>
      <c r="E352" s="252" t="s">
        <v>1</v>
      </c>
      <c r="F352" s="253" t="s">
        <v>387</v>
      </c>
      <c r="G352" s="251"/>
      <c r="H352" s="254">
        <v>26</v>
      </c>
      <c r="I352" s="255"/>
      <c r="J352" s="251"/>
      <c r="K352" s="251"/>
      <c r="L352" s="256"/>
      <c r="M352" s="257"/>
      <c r="N352" s="258"/>
      <c r="O352" s="258"/>
      <c r="P352" s="258"/>
      <c r="Q352" s="258"/>
      <c r="R352" s="258"/>
      <c r="S352" s="258"/>
      <c r="T352" s="259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0" t="s">
        <v>145</v>
      </c>
      <c r="AU352" s="260" t="s">
        <v>85</v>
      </c>
      <c r="AV352" s="14" t="s">
        <v>85</v>
      </c>
      <c r="AW352" s="14" t="s">
        <v>32</v>
      </c>
      <c r="AX352" s="14" t="s">
        <v>76</v>
      </c>
      <c r="AY352" s="260" t="s">
        <v>136</v>
      </c>
    </row>
    <row r="353" s="15" customFormat="1">
      <c r="A353" s="15"/>
      <c r="B353" s="261"/>
      <c r="C353" s="262"/>
      <c r="D353" s="241" t="s">
        <v>145</v>
      </c>
      <c r="E353" s="263" t="s">
        <v>1</v>
      </c>
      <c r="F353" s="264" t="s">
        <v>148</v>
      </c>
      <c r="G353" s="262"/>
      <c r="H353" s="265">
        <v>26</v>
      </c>
      <c r="I353" s="266"/>
      <c r="J353" s="262"/>
      <c r="K353" s="262"/>
      <c r="L353" s="267"/>
      <c r="M353" s="268"/>
      <c r="N353" s="269"/>
      <c r="O353" s="269"/>
      <c r="P353" s="269"/>
      <c r="Q353" s="269"/>
      <c r="R353" s="269"/>
      <c r="S353" s="269"/>
      <c r="T353" s="270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1" t="s">
        <v>145</v>
      </c>
      <c r="AU353" s="271" t="s">
        <v>85</v>
      </c>
      <c r="AV353" s="15" t="s">
        <v>143</v>
      </c>
      <c r="AW353" s="15" t="s">
        <v>32</v>
      </c>
      <c r="AX353" s="15" t="s">
        <v>83</v>
      </c>
      <c r="AY353" s="271" t="s">
        <v>136</v>
      </c>
    </row>
    <row r="354" s="2" customFormat="1" ht="16.5" customHeight="1">
      <c r="A354" s="38"/>
      <c r="B354" s="39"/>
      <c r="C354" s="277" t="s">
        <v>705</v>
      </c>
      <c r="D354" s="277" t="s">
        <v>346</v>
      </c>
      <c r="E354" s="278" t="s">
        <v>888</v>
      </c>
      <c r="F354" s="279" t="s">
        <v>889</v>
      </c>
      <c r="G354" s="280" t="s">
        <v>495</v>
      </c>
      <c r="H354" s="281">
        <v>26</v>
      </c>
      <c r="I354" s="282"/>
      <c r="J354" s="283">
        <f>ROUND(I354*H354,2)</f>
        <v>0</v>
      </c>
      <c r="K354" s="279" t="s">
        <v>142</v>
      </c>
      <c r="L354" s="284"/>
      <c r="M354" s="285" t="s">
        <v>1</v>
      </c>
      <c r="N354" s="286" t="s">
        <v>41</v>
      </c>
      <c r="O354" s="91"/>
      <c r="P354" s="235">
        <f>O354*H354</f>
        <v>0</v>
      </c>
      <c r="Q354" s="235">
        <v>0.050599999999999999</v>
      </c>
      <c r="R354" s="235">
        <f>Q354*H354</f>
        <v>1.3155999999999999</v>
      </c>
      <c r="S354" s="235">
        <v>0</v>
      </c>
      <c r="T354" s="23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7" t="s">
        <v>182</v>
      </c>
      <c r="AT354" s="237" t="s">
        <v>346</v>
      </c>
      <c r="AU354" s="237" t="s">
        <v>85</v>
      </c>
      <c r="AY354" s="17" t="s">
        <v>136</v>
      </c>
      <c r="BE354" s="238">
        <f>IF(N354="základní",J354,0)</f>
        <v>0</v>
      </c>
      <c r="BF354" s="238">
        <f>IF(N354="snížená",J354,0)</f>
        <v>0</v>
      </c>
      <c r="BG354" s="238">
        <f>IF(N354="zákl. přenesená",J354,0)</f>
        <v>0</v>
      </c>
      <c r="BH354" s="238">
        <f>IF(N354="sníž. přenesená",J354,0)</f>
        <v>0</v>
      </c>
      <c r="BI354" s="238">
        <f>IF(N354="nulová",J354,0)</f>
        <v>0</v>
      </c>
      <c r="BJ354" s="17" t="s">
        <v>83</v>
      </c>
      <c r="BK354" s="238">
        <f>ROUND(I354*H354,2)</f>
        <v>0</v>
      </c>
      <c r="BL354" s="17" t="s">
        <v>143</v>
      </c>
      <c r="BM354" s="237" t="s">
        <v>890</v>
      </c>
    </row>
    <row r="355" s="13" customFormat="1">
      <c r="A355" s="13"/>
      <c r="B355" s="239"/>
      <c r="C355" s="240"/>
      <c r="D355" s="241" t="s">
        <v>145</v>
      </c>
      <c r="E355" s="242" t="s">
        <v>1</v>
      </c>
      <c r="F355" s="243" t="s">
        <v>891</v>
      </c>
      <c r="G355" s="240"/>
      <c r="H355" s="242" t="s">
        <v>1</v>
      </c>
      <c r="I355" s="244"/>
      <c r="J355" s="240"/>
      <c r="K355" s="240"/>
      <c r="L355" s="245"/>
      <c r="M355" s="246"/>
      <c r="N355" s="247"/>
      <c r="O355" s="247"/>
      <c r="P355" s="247"/>
      <c r="Q355" s="247"/>
      <c r="R355" s="247"/>
      <c r="S355" s="247"/>
      <c r="T355" s="24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9" t="s">
        <v>145</v>
      </c>
      <c r="AU355" s="249" t="s">
        <v>85</v>
      </c>
      <c r="AV355" s="13" t="s">
        <v>83</v>
      </c>
      <c r="AW355" s="13" t="s">
        <v>32</v>
      </c>
      <c r="AX355" s="13" t="s">
        <v>76</v>
      </c>
      <c r="AY355" s="249" t="s">
        <v>136</v>
      </c>
    </row>
    <row r="356" s="14" customFormat="1">
      <c r="A356" s="14"/>
      <c r="B356" s="250"/>
      <c r="C356" s="251"/>
      <c r="D356" s="241" t="s">
        <v>145</v>
      </c>
      <c r="E356" s="252" t="s">
        <v>1</v>
      </c>
      <c r="F356" s="253" t="s">
        <v>387</v>
      </c>
      <c r="G356" s="251"/>
      <c r="H356" s="254">
        <v>26</v>
      </c>
      <c r="I356" s="255"/>
      <c r="J356" s="251"/>
      <c r="K356" s="251"/>
      <c r="L356" s="256"/>
      <c r="M356" s="257"/>
      <c r="N356" s="258"/>
      <c r="O356" s="258"/>
      <c r="P356" s="258"/>
      <c r="Q356" s="258"/>
      <c r="R356" s="258"/>
      <c r="S356" s="258"/>
      <c r="T356" s="25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0" t="s">
        <v>145</v>
      </c>
      <c r="AU356" s="260" t="s">
        <v>85</v>
      </c>
      <c r="AV356" s="14" t="s">
        <v>85</v>
      </c>
      <c r="AW356" s="14" t="s">
        <v>32</v>
      </c>
      <c r="AX356" s="14" t="s">
        <v>76</v>
      </c>
      <c r="AY356" s="260" t="s">
        <v>136</v>
      </c>
    </row>
    <row r="357" s="15" customFormat="1">
      <c r="A357" s="15"/>
      <c r="B357" s="261"/>
      <c r="C357" s="262"/>
      <c r="D357" s="241" t="s">
        <v>145</v>
      </c>
      <c r="E357" s="263" t="s">
        <v>1</v>
      </c>
      <c r="F357" s="264" t="s">
        <v>148</v>
      </c>
      <c r="G357" s="262"/>
      <c r="H357" s="265">
        <v>26</v>
      </c>
      <c r="I357" s="266"/>
      <c r="J357" s="262"/>
      <c r="K357" s="262"/>
      <c r="L357" s="267"/>
      <c r="M357" s="268"/>
      <c r="N357" s="269"/>
      <c r="O357" s="269"/>
      <c r="P357" s="269"/>
      <c r="Q357" s="269"/>
      <c r="R357" s="269"/>
      <c r="S357" s="269"/>
      <c r="T357" s="270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1" t="s">
        <v>145</v>
      </c>
      <c r="AU357" s="271" t="s">
        <v>85</v>
      </c>
      <c r="AV357" s="15" t="s">
        <v>143</v>
      </c>
      <c r="AW357" s="15" t="s">
        <v>32</v>
      </c>
      <c r="AX357" s="15" t="s">
        <v>83</v>
      </c>
      <c r="AY357" s="271" t="s">
        <v>136</v>
      </c>
    </row>
    <row r="358" s="2" customFormat="1" ht="16.5" customHeight="1">
      <c r="A358" s="38"/>
      <c r="B358" s="39"/>
      <c r="C358" s="277" t="s">
        <v>892</v>
      </c>
      <c r="D358" s="277" t="s">
        <v>346</v>
      </c>
      <c r="E358" s="278" t="s">
        <v>893</v>
      </c>
      <c r="F358" s="279" t="s">
        <v>894</v>
      </c>
      <c r="G358" s="280" t="s">
        <v>495</v>
      </c>
      <c r="H358" s="281">
        <v>26</v>
      </c>
      <c r="I358" s="282"/>
      <c r="J358" s="283">
        <f>ROUND(I358*H358,2)</f>
        <v>0</v>
      </c>
      <c r="K358" s="279" t="s">
        <v>142</v>
      </c>
      <c r="L358" s="284"/>
      <c r="M358" s="285" t="s">
        <v>1</v>
      </c>
      <c r="N358" s="286" t="s">
        <v>41</v>
      </c>
      <c r="O358" s="91"/>
      <c r="P358" s="235">
        <f>O358*H358</f>
        <v>0</v>
      </c>
      <c r="Q358" s="235">
        <v>0.0085000000000000006</v>
      </c>
      <c r="R358" s="235">
        <f>Q358*H358</f>
        <v>0.22100000000000003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182</v>
      </c>
      <c r="AT358" s="237" t="s">
        <v>346</v>
      </c>
      <c r="AU358" s="237" t="s">
        <v>85</v>
      </c>
      <c r="AY358" s="17" t="s">
        <v>136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83</v>
      </c>
      <c r="BK358" s="238">
        <f>ROUND(I358*H358,2)</f>
        <v>0</v>
      </c>
      <c r="BL358" s="17" t="s">
        <v>143</v>
      </c>
      <c r="BM358" s="237" t="s">
        <v>895</v>
      </c>
    </row>
    <row r="359" s="13" customFormat="1">
      <c r="A359" s="13"/>
      <c r="B359" s="239"/>
      <c r="C359" s="240"/>
      <c r="D359" s="241" t="s">
        <v>145</v>
      </c>
      <c r="E359" s="242" t="s">
        <v>1</v>
      </c>
      <c r="F359" s="243" t="s">
        <v>874</v>
      </c>
      <c r="G359" s="240"/>
      <c r="H359" s="242" t="s">
        <v>1</v>
      </c>
      <c r="I359" s="244"/>
      <c r="J359" s="240"/>
      <c r="K359" s="240"/>
      <c r="L359" s="245"/>
      <c r="M359" s="246"/>
      <c r="N359" s="247"/>
      <c r="O359" s="247"/>
      <c r="P359" s="247"/>
      <c r="Q359" s="247"/>
      <c r="R359" s="247"/>
      <c r="S359" s="247"/>
      <c r="T359" s="248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9" t="s">
        <v>145</v>
      </c>
      <c r="AU359" s="249" t="s">
        <v>85</v>
      </c>
      <c r="AV359" s="13" t="s">
        <v>83</v>
      </c>
      <c r="AW359" s="13" t="s">
        <v>32</v>
      </c>
      <c r="AX359" s="13" t="s">
        <v>76</v>
      </c>
      <c r="AY359" s="249" t="s">
        <v>136</v>
      </c>
    </row>
    <row r="360" s="14" customFormat="1">
      <c r="A360" s="14"/>
      <c r="B360" s="250"/>
      <c r="C360" s="251"/>
      <c r="D360" s="241" t="s">
        <v>145</v>
      </c>
      <c r="E360" s="252" t="s">
        <v>1</v>
      </c>
      <c r="F360" s="253" t="s">
        <v>387</v>
      </c>
      <c r="G360" s="251"/>
      <c r="H360" s="254">
        <v>26</v>
      </c>
      <c r="I360" s="255"/>
      <c r="J360" s="251"/>
      <c r="K360" s="251"/>
      <c r="L360" s="256"/>
      <c r="M360" s="257"/>
      <c r="N360" s="258"/>
      <c r="O360" s="258"/>
      <c r="P360" s="258"/>
      <c r="Q360" s="258"/>
      <c r="R360" s="258"/>
      <c r="S360" s="258"/>
      <c r="T360" s="25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0" t="s">
        <v>145</v>
      </c>
      <c r="AU360" s="260" t="s">
        <v>85</v>
      </c>
      <c r="AV360" s="14" t="s">
        <v>85</v>
      </c>
      <c r="AW360" s="14" t="s">
        <v>32</v>
      </c>
      <c r="AX360" s="14" t="s">
        <v>76</v>
      </c>
      <c r="AY360" s="260" t="s">
        <v>136</v>
      </c>
    </row>
    <row r="361" s="15" customFormat="1">
      <c r="A361" s="15"/>
      <c r="B361" s="261"/>
      <c r="C361" s="262"/>
      <c r="D361" s="241" t="s">
        <v>145</v>
      </c>
      <c r="E361" s="263" t="s">
        <v>1</v>
      </c>
      <c r="F361" s="264" t="s">
        <v>148</v>
      </c>
      <c r="G361" s="262"/>
      <c r="H361" s="265">
        <v>26</v>
      </c>
      <c r="I361" s="266"/>
      <c r="J361" s="262"/>
      <c r="K361" s="262"/>
      <c r="L361" s="267"/>
      <c r="M361" s="268"/>
      <c r="N361" s="269"/>
      <c r="O361" s="269"/>
      <c r="P361" s="269"/>
      <c r="Q361" s="269"/>
      <c r="R361" s="269"/>
      <c r="S361" s="269"/>
      <c r="T361" s="270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1" t="s">
        <v>145</v>
      </c>
      <c r="AU361" s="271" t="s">
        <v>85</v>
      </c>
      <c r="AV361" s="15" t="s">
        <v>143</v>
      </c>
      <c r="AW361" s="15" t="s">
        <v>32</v>
      </c>
      <c r="AX361" s="15" t="s">
        <v>83</v>
      </c>
      <c r="AY361" s="271" t="s">
        <v>136</v>
      </c>
    </row>
    <row r="362" s="12" customFormat="1" ht="22.8" customHeight="1">
      <c r="A362" s="12"/>
      <c r="B362" s="210"/>
      <c r="C362" s="211"/>
      <c r="D362" s="212" t="s">
        <v>75</v>
      </c>
      <c r="E362" s="224" t="s">
        <v>167</v>
      </c>
      <c r="F362" s="224" t="s">
        <v>168</v>
      </c>
      <c r="G362" s="211"/>
      <c r="H362" s="211"/>
      <c r="I362" s="214"/>
      <c r="J362" s="225">
        <f>BK362</f>
        <v>0</v>
      </c>
      <c r="K362" s="211"/>
      <c r="L362" s="216"/>
      <c r="M362" s="217"/>
      <c r="N362" s="218"/>
      <c r="O362" s="218"/>
      <c r="P362" s="219">
        <f>SUM(P363:P417)</f>
        <v>0</v>
      </c>
      <c r="Q362" s="218"/>
      <c r="R362" s="219">
        <f>SUM(R363:R417)</f>
        <v>218.59188599999999</v>
      </c>
      <c r="S362" s="218"/>
      <c r="T362" s="220">
        <f>SUM(T363:T417)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21" t="s">
        <v>83</v>
      </c>
      <c r="AT362" s="222" t="s">
        <v>75</v>
      </c>
      <c r="AU362" s="222" t="s">
        <v>83</v>
      </c>
      <c r="AY362" s="221" t="s">
        <v>136</v>
      </c>
      <c r="BK362" s="223">
        <f>SUM(BK363:BK417)</f>
        <v>0</v>
      </c>
    </row>
    <row r="363" s="2" customFormat="1" ht="21.75" customHeight="1">
      <c r="A363" s="38"/>
      <c r="B363" s="39"/>
      <c r="C363" s="226" t="s">
        <v>896</v>
      </c>
      <c r="D363" s="226" t="s">
        <v>138</v>
      </c>
      <c r="E363" s="227" t="s">
        <v>897</v>
      </c>
      <c r="F363" s="228" t="s">
        <v>898</v>
      </c>
      <c r="G363" s="229" t="s">
        <v>172</v>
      </c>
      <c r="H363" s="230">
        <v>661</v>
      </c>
      <c r="I363" s="231"/>
      <c r="J363" s="232">
        <f>ROUND(I363*H363,2)</f>
        <v>0</v>
      </c>
      <c r="K363" s="228" t="s">
        <v>142</v>
      </c>
      <c r="L363" s="44"/>
      <c r="M363" s="233" t="s">
        <v>1</v>
      </c>
      <c r="N363" s="234" t="s">
        <v>41</v>
      </c>
      <c r="O363" s="91"/>
      <c r="P363" s="235">
        <f>O363*H363</f>
        <v>0</v>
      </c>
      <c r="Q363" s="235">
        <v>0.080879999999999994</v>
      </c>
      <c r="R363" s="235">
        <f>Q363*H363</f>
        <v>53.461679999999994</v>
      </c>
      <c r="S363" s="235">
        <v>0</v>
      </c>
      <c r="T363" s="236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7" t="s">
        <v>143</v>
      </c>
      <c r="AT363" s="237" t="s">
        <v>138</v>
      </c>
      <c r="AU363" s="237" t="s">
        <v>85</v>
      </c>
      <c r="AY363" s="17" t="s">
        <v>136</v>
      </c>
      <c r="BE363" s="238">
        <f>IF(N363="základní",J363,0)</f>
        <v>0</v>
      </c>
      <c r="BF363" s="238">
        <f>IF(N363="snížená",J363,0)</f>
        <v>0</v>
      </c>
      <c r="BG363" s="238">
        <f>IF(N363="zákl. přenesená",J363,0)</f>
        <v>0</v>
      </c>
      <c r="BH363" s="238">
        <f>IF(N363="sníž. přenesená",J363,0)</f>
        <v>0</v>
      </c>
      <c r="BI363" s="238">
        <f>IF(N363="nulová",J363,0)</f>
        <v>0</v>
      </c>
      <c r="BJ363" s="17" t="s">
        <v>83</v>
      </c>
      <c r="BK363" s="238">
        <f>ROUND(I363*H363,2)</f>
        <v>0</v>
      </c>
      <c r="BL363" s="17" t="s">
        <v>143</v>
      </c>
      <c r="BM363" s="237" t="s">
        <v>899</v>
      </c>
    </row>
    <row r="364" s="13" customFormat="1">
      <c r="A364" s="13"/>
      <c r="B364" s="239"/>
      <c r="C364" s="240"/>
      <c r="D364" s="241" t="s">
        <v>145</v>
      </c>
      <c r="E364" s="242" t="s">
        <v>1</v>
      </c>
      <c r="F364" s="243" t="s">
        <v>900</v>
      </c>
      <c r="G364" s="240"/>
      <c r="H364" s="242" t="s">
        <v>1</v>
      </c>
      <c r="I364" s="244"/>
      <c r="J364" s="240"/>
      <c r="K364" s="240"/>
      <c r="L364" s="245"/>
      <c r="M364" s="246"/>
      <c r="N364" s="247"/>
      <c r="O364" s="247"/>
      <c r="P364" s="247"/>
      <c r="Q364" s="247"/>
      <c r="R364" s="247"/>
      <c r="S364" s="247"/>
      <c r="T364" s="24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9" t="s">
        <v>145</v>
      </c>
      <c r="AU364" s="249" t="s">
        <v>85</v>
      </c>
      <c r="AV364" s="13" t="s">
        <v>83</v>
      </c>
      <c r="AW364" s="13" t="s">
        <v>32</v>
      </c>
      <c r="AX364" s="13" t="s">
        <v>76</v>
      </c>
      <c r="AY364" s="249" t="s">
        <v>136</v>
      </c>
    </row>
    <row r="365" s="14" customFormat="1">
      <c r="A365" s="14"/>
      <c r="B365" s="250"/>
      <c r="C365" s="251"/>
      <c r="D365" s="241" t="s">
        <v>145</v>
      </c>
      <c r="E365" s="252" t="s">
        <v>1</v>
      </c>
      <c r="F365" s="253" t="s">
        <v>901</v>
      </c>
      <c r="G365" s="251"/>
      <c r="H365" s="254">
        <v>661</v>
      </c>
      <c r="I365" s="255"/>
      <c r="J365" s="251"/>
      <c r="K365" s="251"/>
      <c r="L365" s="256"/>
      <c r="M365" s="257"/>
      <c r="N365" s="258"/>
      <c r="O365" s="258"/>
      <c r="P365" s="258"/>
      <c r="Q365" s="258"/>
      <c r="R365" s="258"/>
      <c r="S365" s="258"/>
      <c r="T365" s="259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0" t="s">
        <v>145</v>
      </c>
      <c r="AU365" s="260" t="s">
        <v>85</v>
      </c>
      <c r="AV365" s="14" t="s">
        <v>85</v>
      </c>
      <c r="AW365" s="14" t="s">
        <v>32</v>
      </c>
      <c r="AX365" s="14" t="s">
        <v>76</v>
      </c>
      <c r="AY365" s="260" t="s">
        <v>136</v>
      </c>
    </row>
    <row r="366" s="15" customFormat="1">
      <c r="A366" s="15"/>
      <c r="B366" s="261"/>
      <c r="C366" s="262"/>
      <c r="D366" s="241" t="s">
        <v>145</v>
      </c>
      <c r="E366" s="263" t="s">
        <v>1</v>
      </c>
      <c r="F366" s="264" t="s">
        <v>148</v>
      </c>
      <c r="G366" s="262"/>
      <c r="H366" s="265">
        <v>661</v>
      </c>
      <c r="I366" s="266"/>
      <c r="J366" s="262"/>
      <c r="K366" s="262"/>
      <c r="L366" s="267"/>
      <c r="M366" s="268"/>
      <c r="N366" s="269"/>
      <c r="O366" s="269"/>
      <c r="P366" s="269"/>
      <c r="Q366" s="269"/>
      <c r="R366" s="269"/>
      <c r="S366" s="269"/>
      <c r="T366" s="270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71" t="s">
        <v>145</v>
      </c>
      <c r="AU366" s="271" t="s">
        <v>85</v>
      </c>
      <c r="AV366" s="15" t="s">
        <v>143</v>
      </c>
      <c r="AW366" s="15" t="s">
        <v>32</v>
      </c>
      <c r="AX366" s="15" t="s">
        <v>83</v>
      </c>
      <c r="AY366" s="271" t="s">
        <v>136</v>
      </c>
    </row>
    <row r="367" s="2" customFormat="1" ht="16.5" customHeight="1">
      <c r="A367" s="38"/>
      <c r="B367" s="39"/>
      <c r="C367" s="277" t="s">
        <v>902</v>
      </c>
      <c r="D367" s="277" t="s">
        <v>346</v>
      </c>
      <c r="E367" s="278" t="s">
        <v>903</v>
      </c>
      <c r="F367" s="279" t="s">
        <v>904</v>
      </c>
      <c r="G367" s="280" t="s">
        <v>172</v>
      </c>
      <c r="H367" s="281">
        <v>674.22000000000003</v>
      </c>
      <c r="I367" s="282"/>
      <c r="J367" s="283">
        <f>ROUND(I367*H367,2)</f>
        <v>0</v>
      </c>
      <c r="K367" s="279" t="s">
        <v>142</v>
      </c>
      <c r="L367" s="284"/>
      <c r="M367" s="285" t="s">
        <v>1</v>
      </c>
      <c r="N367" s="286" t="s">
        <v>41</v>
      </c>
      <c r="O367" s="91"/>
      <c r="P367" s="235">
        <f>O367*H367</f>
        <v>0</v>
      </c>
      <c r="Q367" s="235">
        <v>0.056000000000000001</v>
      </c>
      <c r="R367" s="235">
        <f>Q367*H367</f>
        <v>37.756320000000002</v>
      </c>
      <c r="S367" s="235">
        <v>0</v>
      </c>
      <c r="T367" s="236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37" t="s">
        <v>182</v>
      </c>
      <c r="AT367" s="237" t="s">
        <v>346</v>
      </c>
      <c r="AU367" s="237" t="s">
        <v>85</v>
      </c>
      <c r="AY367" s="17" t="s">
        <v>136</v>
      </c>
      <c r="BE367" s="238">
        <f>IF(N367="základní",J367,0)</f>
        <v>0</v>
      </c>
      <c r="BF367" s="238">
        <f>IF(N367="snížená",J367,0)</f>
        <v>0</v>
      </c>
      <c r="BG367" s="238">
        <f>IF(N367="zákl. přenesená",J367,0)</f>
        <v>0</v>
      </c>
      <c r="BH367" s="238">
        <f>IF(N367="sníž. přenesená",J367,0)</f>
        <v>0</v>
      </c>
      <c r="BI367" s="238">
        <f>IF(N367="nulová",J367,0)</f>
        <v>0</v>
      </c>
      <c r="BJ367" s="17" t="s">
        <v>83</v>
      </c>
      <c r="BK367" s="238">
        <f>ROUND(I367*H367,2)</f>
        <v>0</v>
      </c>
      <c r="BL367" s="17" t="s">
        <v>143</v>
      </c>
      <c r="BM367" s="237" t="s">
        <v>905</v>
      </c>
    </row>
    <row r="368" s="13" customFormat="1">
      <c r="A368" s="13"/>
      <c r="B368" s="239"/>
      <c r="C368" s="240"/>
      <c r="D368" s="241" t="s">
        <v>145</v>
      </c>
      <c r="E368" s="242" t="s">
        <v>1</v>
      </c>
      <c r="F368" s="243" t="s">
        <v>906</v>
      </c>
      <c r="G368" s="240"/>
      <c r="H368" s="242" t="s">
        <v>1</v>
      </c>
      <c r="I368" s="244"/>
      <c r="J368" s="240"/>
      <c r="K368" s="240"/>
      <c r="L368" s="245"/>
      <c r="M368" s="246"/>
      <c r="N368" s="247"/>
      <c r="O368" s="247"/>
      <c r="P368" s="247"/>
      <c r="Q368" s="247"/>
      <c r="R368" s="247"/>
      <c r="S368" s="247"/>
      <c r="T368" s="24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9" t="s">
        <v>145</v>
      </c>
      <c r="AU368" s="249" t="s">
        <v>85</v>
      </c>
      <c r="AV368" s="13" t="s">
        <v>83</v>
      </c>
      <c r="AW368" s="13" t="s">
        <v>32</v>
      </c>
      <c r="AX368" s="13" t="s">
        <v>76</v>
      </c>
      <c r="AY368" s="249" t="s">
        <v>136</v>
      </c>
    </row>
    <row r="369" s="14" customFormat="1">
      <c r="A369" s="14"/>
      <c r="B369" s="250"/>
      <c r="C369" s="251"/>
      <c r="D369" s="241" t="s">
        <v>145</v>
      </c>
      <c r="E369" s="252" t="s">
        <v>1</v>
      </c>
      <c r="F369" s="253" t="s">
        <v>907</v>
      </c>
      <c r="G369" s="251"/>
      <c r="H369" s="254">
        <v>674.22000000000003</v>
      </c>
      <c r="I369" s="255"/>
      <c r="J369" s="251"/>
      <c r="K369" s="251"/>
      <c r="L369" s="256"/>
      <c r="M369" s="257"/>
      <c r="N369" s="258"/>
      <c r="O369" s="258"/>
      <c r="P369" s="258"/>
      <c r="Q369" s="258"/>
      <c r="R369" s="258"/>
      <c r="S369" s="258"/>
      <c r="T369" s="25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0" t="s">
        <v>145</v>
      </c>
      <c r="AU369" s="260" t="s">
        <v>85</v>
      </c>
      <c r="AV369" s="14" t="s">
        <v>85</v>
      </c>
      <c r="AW369" s="14" t="s">
        <v>32</v>
      </c>
      <c r="AX369" s="14" t="s">
        <v>76</v>
      </c>
      <c r="AY369" s="260" t="s">
        <v>136</v>
      </c>
    </row>
    <row r="370" s="15" customFormat="1">
      <c r="A370" s="15"/>
      <c r="B370" s="261"/>
      <c r="C370" s="262"/>
      <c r="D370" s="241" t="s">
        <v>145</v>
      </c>
      <c r="E370" s="263" t="s">
        <v>1</v>
      </c>
      <c r="F370" s="264" t="s">
        <v>148</v>
      </c>
      <c r="G370" s="262"/>
      <c r="H370" s="265">
        <v>674.22000000000003</v>
      </c>
      <c r="I370" s="266"/>
      <c r="J370" s="262"/>
      <c r="K370" s="262"/>
      <c r="L370" s="267"/>
      <c r="M370" s="268"/>
      <c r="N370" s="269"/>
      <c r="O370" s="269"/>
      <c r="P370" s="269"/>
      <c r="Q370" s="269"/>
      <c r="R370" s="269"/>
      <c r="S370" s="269"/>
      <c r="T370" s="270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71" t="s">
        <v>145</v>
      </c>
      <c r="AU370" s="271" t="s">
        <v>85</v>
      </c>
      <c r="AV370" s="15" t="s">
        <v>143</v>
      </c>
      <c r="AW370" s="15" t="s">
        <v>32</v>
      </c>
      <c r="AX370" s="15" t="s">
        <v>83</v>
      </c>
      <c r="AY370" s="271" t="s">
        <v>136</v>
      </c>
    </row>
    <row r="371" s="2" customFormat="1" ht="16.5" customHeight="1">
      <c r="A371" s="38"/>
      <c r="B371" s="39"/>
      <c r="C371" s="226" t="s">
        <v>908</v>
      </c>
      <c r="D371" s="226" t="s">
        <v>138</v>
      </c>
      <c r="E371" s="227" t="s">
        <v>909</v>
      </c>
      <c r="F371" s="228" t="s">
        <v>910</v>
      </c>
      <c r="G371" s="229" t="s">
        <v>172</v>
      </c>
      <c r="H371" s="230">
        <v>16</v>
      </c>
      <c r="I371" s="231"/>
      <c r="J371" s="232">
        <f>ROUND(I371*H371,2)</f>
        <v>0</v>
      </c>
      <c r="K371" s="228" t="s">
        <v>142</v>
      </c>
      <c r="L371" s="44"/>
      <c r="M371" s="233" t="s">
        <v>1</v>
      </c>
      <c r="N371" s="234" t="s">
        <v>41</v>
      </c>
      <c r="O371" s="91"/>
      <c r="P371" s="235">
        <f>O371*H371</f>
        <v>0</v>
      </c>
      <c r="Q371" s="235">
        <v>0.089779999999999999</v>
      </c>
      <c r="R371" s="235">
        <f>Q371*H371</f>
        <v>1.43648</v>
      </c>
      <c r="S371" s="235">
        <v>0</v>
      </c>
      <c r="T371" s="236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7" t="s">
        <v>143</v>
      </c>
      <c r="AT371" s="237" t="s">
        <v>138</v>
      </c>
      <c r="AU371" s="237" t="s">
        <v>85</v>
      </c>
      <c r="AY371" s="17" t="s">
        <v>136</v>
      </c>
      <c r="BE371" s="238">
        <f>IF(N371="základní",J371,0)</f>
        <v>0</v>
      </c>
      <c r="BF371" s="238">
        <f>IF(N371="snížená",J371,0)</f>
        <v>0</v>
      </c>
      <c r="BG371" s="238">
        <f>IF(N371="zákl. přenesená",J371,0)</f>
        <v>0</v>
      </c>
      <c r="BH371" s="238">
        <f>IF(N371="sníž. přenesená",J371,0)</f>
        <v>0</v>
      </c>
      <c r="BI371" s="238">
        <f>IF(N371="nulová",J371,0)</f>
        <v>0</v>
      </c>
      <c r="BJ371" s="17" t="s">
        <v>83</v>
      </c>
      <c r="BK371" s="238">
        <f>ROUND(I371*H371,2)</f>
        <v>0</v>
      </c>
      <c r="BL371" s="17" t="s">
        <v>143</v>
      </c>
      <c r="BM371" s="237" t="s">
        <v>911</v>
      </c>
    </row>
    <row r="372" s="13" customFormat="1">
      <c r="A372" s="13"/>
      <c r="B372" s="239"/>
      <c r="C372" s="240"/>
      <c r="D372" s="241" t="s">
        <v>145</v>
      </c>
      <c r="E372" s="242" t="s">
        <v>1</v>
      </c>
      <c r="F372" s="243" t="s">
        <v>912</v>
      </c>
      <c r="G372" s="240"/>
      <c r="H372" s="242" t="s">
        <v>1</v>
      </c>
      <c r="I372" s="244"/>
      <c r="J372" s="240"/>
      <c r="K372" s="240"/>
      <c r="L372" s="245"/>
      <c r="M372" s="246"/>
      <c r="N372" s="247"/>
      <c r="O372" s="247"/>
      <c r="P372" s="247"/>
      <c r="Q372" s="247"/>
      <c r="R372" s="247"/>
      <c r="S372" s="247"/>
      <c r="T372" s="24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9" t="s">
        <v>145</v>
      </c>
      <c r="AU372" s="249" t="s">
        <v>85</v>
      </c>
      <c r="AV372" s="13" t="s">
        <v>83</v>
      </c>
      <c r="AW372" s="13" t="s">
        <v>32</v>
      </c>
      <c r="AX372" s="13" t="s">
        <v>76</v>
      </c>
      <c r="AY372" s="249" t="s">
        <v>136</v>
      </c>
    </row>
    <row r="373" s="14" customFormat="1">
      <c r="A373" s="14"/>
      <c r="B373" s="250"/>
      <c r="C373" s="251"/>
      <c r="D373" s="241" t="s">
        <v>145</v>
      </c>
      <c r="E373" s="252" t="s">
        <v>1</v>
      </c>
      <c r="F373" s="253" t="s">
        <v>220</v>
      </c>
      <c r="G373" s="251"/>
      <c r="H373" s="254">
        <v>16</v>
      </c>
      <c r="I373" s="255"/>
      <c r="J373" s="251"/>
      <c r="K373" s="251"/>
      <c r="L373" s="256"/>
      <c r="M373" s="257"/>
      <c r="N373" s="258"/>
      <c r="O373" s="258"/>
      <c r="P373" s="258"/>
      <c r="Q373" s="258"/>
      <c r="R373" s="258"/>
      <c r="S373" s="258"/>
      <c r="T373" s="25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0" t="s">
        <v>145</v>
      </c>
      <c r="AU373" s="260" t="s">
        <v>85</v>
      </c>
      <c r="AV373" s="14" t="s">
        <v>85</v>
      </c>
      <c r="AW373" s="14" t="s">
        <v>32</v>
      </c>
      <c r="AX373" s="14" t="s">
        <v>76</v>
      </c>
      <c r="AY373" s="260" t="s">
        <v>136</v>
      </c>
    </row>
    <row r="374" s="15" customFormat="1">
      <c r="A374" s="15"/>
      <c r="B374" s="261"/>
      <c r="C374" s="262"/>
      <c r="D374" s="241" t="s">
        <v>145</v>
      </c>
      <c r="E374" s="263" t="s">
        <v>1</v>
      </c>
      <c r="F374" s="264" t="s">
        <v>148</v>
      </c>
      <c r="G374" s="262"/>
      <c r="H374" s="265">
        <v>16</v>
      </c>
      <c r="I374" s="266"/>
      <c r="J374" s="262"/>
      <c r="K374" s="262"/>
      <c r="L374" s="267"/>
      <c r="M374" s="268"/>
      <c r="N374" s="269"/>
      <c r="O374" s="269"/>
      <c r="P374" s="269"/>
      <c r="Q374" s="269"/>
      <c r="R374" s="269"/>
      <c r="S374" s="269"/>
      <c r="T374" s="270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1" t="s">
        <v>145</v>
      </c>
      <c r="AU374" s="271" t="s">
        <v>85</v>
      </c>
      <c r="AV374" s="15" t="s">
        <v>143</v>
      </c>
      <c r="AW374" s="15" t="s">
        <v>32</v>
      </c>
      <c r="AX374" s="15" t="s">
        <v>83</v>
      </c>
      <c r="AY374" s="271" t="s">
        <v>136</v>
      </c>
    </row>
    <row r="375" s="2" customFormat="1" ht="16.5" customHeight="1">
      <c r="A375" s="38"/>
      <c r="B375" s="39"/>
      <c r="C375" s="277" t="s">
        <v>913</v>
      </c>
      <c r="D375" s="277" t="s">
        <v>346</v>
      </c>
      <c r="E375" s="278" t="s">
        <v>914</v>
      </c>
      <c r="F375" s="279" t="s">
        <v>915</v>
      </c>
      <c r="G375" s="280" t="s">
        <v>141</v>
      </c>
      <c r="H375" s="281">
        <v>0.40799999999999997</v>
      </c>
      <c r="I375" s="282"/>
      <c r="J375" s="283">
        <f>ROUND(I375*H375,2)</f>
        <v>0</v>
      </c>
      <c r="K375" s="279" t="s">
        <v>142</v>
      </c>
      <c r="L375" s="284"/>
      <c r="M375" s="285" t="s">
        <v>1</v>
      </c>
      <c r="N375" s="286" t="s">
        <v>41</v>
      </c>
      <c r="O375" s="91"/>
      <c r="P375" s="235">
        <f>O375*H375</f>
        <v>0</v>
      </c>
      <c r="Q375" s="235">
        <v>0.222</v>
      </c>
      <c r="R375" s="235">
        <f>Q375*H375</f>
        <v>0.09057599999999999</v>
      </c>
      <c r="S375" s="235">
        <v>0</v>
      </c>
      <c r="T375" s="23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7" t="s">
        <v>182</v>
      </c>
      <c r="AT375" s="237" t="s">
        <v>346</v>
      </c>
      <c r="AU375" s="237" t="s">
        <v>85</v>
      </c>
      <c r="AY375" s="17" t="s">
        <v>136</v>
      </c>
      <c r="BE375" s="238">
        <f>IF(N375="základní",J375,0)</f>
        <v>0</v>
      </c>
      <c r="BF375" s="238">
        <f>IF(N375="snížená",J375,0)</f>
        <v>0</v>
      </c>
      <c r="BG375" s="238">
        <f>IF(N375="zákl. přenesená",J375,0)</f>
        <v>0</v>
      </c>
      <c r="BH375" s="238">
        <f>IF(N375="sníž. přenesená",J375,0)</f>
        <v>0</v>
      </c>
      <c r="BI375" s="238">
        <f>IF(N375="nulová",J375,0)</f>
        <v>0</v>
      </c>
      <c r="BJ375" s="17" t="s">
        <v>83</v>
      </c>
      <c r="BK375" s="238">
        <f>ROUND(I375*H375,2)</f>
        <v>0</v>
      </c>
      <c r="BL375" s="17" t="s">
        <v>143</v>
      </c>
      <c r="BM375" s="237" t="s">
        <v>916</v>
      </c>
    </row>
    <row r="376" s="13" customFormat="1">
      <c r="A376" s="13"/>
      <c r="B376" s="239"/>
      <c r="C376" s="240"/>
      <c r="D376" s="241" t="s">
        <v>145</v>
      </c>
      <c r="E376" s="242" t="s">
        <v>1</v>
      </c>
      <c r="F376" s="243" t="s">
        <v>917</v>
      </c>
      <c r="G376" s="240"/>
      <c r="H376" s="242" t="s">
        <v>1</v>
      </c>
      <c r="I376" s="244"/>
      <c r="J376" s="240"/>
      <c r="K376" s="240"/>
      <c r="L376" s="245"/>
      <c r="M376" s="246"/>
      <c r="N376" s="247"/>
      <c r="O376" s="247"/>
      <c r="P376" s="247"/>
      <c r="Q376" s="247"/>
      <c r="R376" s="247"/>
      <c r="S376" s="247"/>
      <c r="T376" s="24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9" t="s">
        <v>145</v>
      </c>
      <c r="AU376" s="249" t="s">
        <v>85</v>
      </c>
      <c r="AV376" s="13" t="s">
        <v>83</v>
      </c>
      <c r="AW376" s="13" t="s">
        <v>32</v>
      </c>
      <c r="AX376" s="13" t="s">
        <v>76</v>
      </c>
      <c r="AY376" s="249" t="s">
        <v>136</v>
      </c>
    </row>
    <row r="377" s="13" customFormat="1">
      <c r="A377" s="13"/>
      <c r="B377" s="239"/>
      <c r="C377" s="240"/>
      <c r="D377" s="241" t="s">
        <v>145</v>
      </c>
      <c r="E377" s="242" t="s">
        <v>1</v>
      </c>
      <c r="F377" s="243" t="s">
        <v>918</v>
      </c>
      <c r="G377" s="240"/>
      <c r="H377" s="242" t="s">
        <v>1</v>
      </c>
      <c r="I377" s="244"/>
      <c r="J377" s="240"/>
      <c r="K377" s="240"/>
      <c r="L377" s="245"/>
      <c r="M377" s="246"/>
      <c r="N377" s="247"/>
      <c r="O377" s="247"/>
      <c r="P377" s="247"/>
      <c r="Q377" s="247"/>
      <c r="R377" s="247"/>
      <c r="S377" s="247"/>
      <c r="T377" s="248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9" t="s">
        <v>145</v>
      </c>
      <c r="AU377" s="249" t="s">
        <v>85</v>
      </c>
      <c r="AV377" s="13" t="s">
        <v>83</v>
      </c>
      <c r="AW377" s="13" t="s">
        <v>32</v>
      </c>
      <c r="AX377" s="13" t="s">
        <v>76</v>
      </c>
      <c r="AY377" s="249" t="s">
        <v>136</v>
      </c>
    </row>
    <row r="378" s="14" customFormat="1">
      <c r="A378" s="14"/>
      <c r="B378" s="250"/>
      <c r="C378" s="251"/>
      <c r="D378" s="241" t="s">
        <v>145</v>
      </c>
      <c r="E378" s="252" t="s">
        <v>1</v>
      </c>
      <c r="F378" s="253" t="s">
        <v>919</v>
      </c>
      <c r="G378" s="251"/>
      <c r="H378" s="254">
        <v>0.40799999999999997</v>
      </c>
      <c r="I378" s="255"/>
      <c r="J378" s="251"/>
      <c r="K378" s="251"/>
      <c r="L378" s="256"/>
      <c r="M378" s="257"/>
      <c r="N378" s="258"/>
      <c r="O378" s="258"/>
      <c r="P378" s="258"/>
      <c r="Q378" s="258"/>
      <c r="R378" s="258"/>
      <c r="S378" s="258"/>
      <c r="T378" s="25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0" t="s">
        <v>145</v>
      </c>
      <c r="AU378" s="260" t="s">
        <v>85</v>
      </c>
      <c r="AV378" s="14" t="s">
        <v>85</v>
      </c>
      <c r="AW378" s="14" t="s">
        <v>32</v>
      </c>
      <c r="AX378" s="14" t="s">
        <v>76</v>
      </c>
      <c r="AY378" s="260" t="s">
        <v>136</v>
      </c>
    </row>
    <row r="379" s="15" customFormat="1">
      <c r="A379" s="15"/>
      <c r="B379" s="261"/>
      <c r="C379" s="262"/>
      <c r="D379" s="241" t="s">
        <v>145</v>
      </c>
      <c r="E379" s="263" t="s">
        <v>1</v>
      </c>
      <c r="F379" s="264" t="s">
        <v>148</v>
      </c>
      <c r="G379" s="262"/>
      <c r="H379" s="265">
        <v>0.40799999999999997</v>
      </c>
      <c r="I379" s="266"/>
      <c r="J379" s="262"/>
      <c r="K379" s="262"/>
      <c r="L379" s="267"/>
      <c r="M379" s="268"/>
      <c r="N379" s="269"/>
      <c r="O379" s="269"/>
      <c r="P379" s="269"/>
      <c r="Q379" s="269"/>
      <c r="R379" s="269"/>
      <c r="S379" s="269"/>
      <c r="T379" s="270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1" t="s">
        <v>145</v>
      </c>
      <c r="AU379" s="271" t="s">
        <v>85</v>
      </c>
      <c r="AV379" s="15" t="s">
        <v>143</v>
      </c>
      <c r="AW379" s="15" t="s">
        <v>32</v>
      </c>
      <c r="AX379" s="15" t="s">
        <v>83</v>
      </c>
      <c r="AY379" s="271" t="s">
        <v>136</v>
      </c>
    </row>
    <row r="380" s="2" customFormat="1" ht="16.5" customHeight="1">
      <c r="A380" s="38"/>
      <c r="B380" s="39"/>
      <c r="C380" s="226" t="s">
        <v>920</v>
      </c>
      <c r="D380" s="226" t="s">
        <v>138</v>
      </c>
      <c r="E380" s="227" t="s">
        <v>921</v>
      </c>
      <c r="F380" s="228" t="s">
        <v>922</v>
      </c>
      <c r="G380" s="229" t="s">
        <v>172</v>
      </c>
      <c r="H380" s="230">
        <v>578</v>
      </c>
      <c r="I380" s="231"/>
      <c r="J380" s="232">
        <f>ROUND(I380*H380,2)</f>
        <v>0</v>
      </c>
      <c r="K380" s="228" t="s">
        <v>142</v>
      </c>
      <c r="L380" s="44"/>
      <c r="M380" s="233" t="s">
        <v>1</v>
      </c>
      <c r="N380" s="234" t="s">
        <v>41</v>
      </c>
      <c r="O380" s="91"/>
      <c r="P380" s="235">
        <f>O380*H380</f>
        <v>0</v>
      </c>
      <c r="Q380" s="235">
        <v>0.15256</v>
      </c>
      <c r="R380" s="235">
        <f>Q380*H380</f>
        <v>88.179680000000005</v>
      </c>
      <c r="S380" s="235">
        <v>0</v>
      </c>
      <c r="T380" s="23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7" t="s">
        <v>143</v>
      </c>
      <c r="AT380" s="237" t="s">
        <v>138</v>
      </c>
      <c r="AU380" s="237" t="s">
        <v>85</v>
      </c>
      <c r="AY380" s="17" t="s">
        <v>136</v>
      </c>
      <c r="BE380" s="238">
        <f>IF(N380="základní",J380,0)</f>
        <v>0</v>
      </c>
      <c r="BF380" s="238">
        <f>IF(N380="snížená",J380,0)</f>
        <v>0</v>
      </c>
      <c r="BG380" s="238">
        <f>IF(N380="zákl. přenesená",J380,0)</f>
        <v>0</v>
      </c>
      <c r="BH380" s="238">
        <f>IF(N380="sníž. přenesená",J380,0)</f>
        <v>0</v>
      </c>
      <c r="BI380" s="238">
        <f>IF(N380="nulová",J380,0)</f>
        <v>0</v>
      </c>
      <c r="BJ380" s="17" t="s">
        <v>83</v>
      </c>
      <c r="BK380" s="238">
        <f>ROUND(I380*H380,2)</f>
        <v>0</v>
      </c>
      <c r="BL380" s="17" t="s">
        <v>143</v>
      </c>
      <c r="BM380" s="237" t="s">
        <v>923</v>
      </c>
    </row>
    <row r="381" s="13" customFormat="1">
      <c r="A381" s="13"/>
      <c r="B381" s="239"/>
      <c r="C381" s="240"/>
      <c r="D381" s="241" t="s">
        <v>145</v>
      </c>
      <c r="E381" s="242" t="s">
        <v>1</v>
      </c>
      <c r="F381" s="243" t="s">
        <v>924</v>
      </c>
      <c r="G381" s="240"/>
      <c r="H381" s="242" t="s">
        <v>1</v>
      </c>
      <c r="I381" s="244"/>
      <c r="J381" s="240"/>
      <c r="K381" s="240"/>
      <c r="L381" s="245"/>
      <c r="M381" s="246"/>
      <c r="N381" s="247"/>
      <c r="O381" s="247"/>
      <c r="P381" s="247"/>
      <c r="Q381" s="247"/>
      <c r="R381" s="247"/>
      <c r="S381" s="247"/>
      <c r="T381" s="24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9" t="s">
        <v>145</v>
      </c>
      <c r="AU381" s="249" t="s">
        <v>85</v>
      </c>
      <c r="AV381" s="13" t="s">
        <v>83</v>
      </c>
      <c r="AW381" s="13" t="s">
        <v>32</v>
      </c>
      <c r="AX381" s="13" t="s">
        <v>76</v>
      </c>
      <c r="AY381" s="249" t="s">
        <v>136</v>
      </c>
    </row>
    <row r="382" s="14" customFormat="1">
      <c r="A382" s="14"/>
      <c r="B382" s="250"/>
      <c r="C382" s="251"/>
      <c r="D382" s="241" t="s">
        <v>145</v>
      </c>
      <c r="E382" s="252" t="s">
        <v>1</v>
      </c>
      <c r="F382" s="253" t="s">
        <v>580</v>
      </c>
      <c r="G382" s="251"/>
      <c r="H382" s="254">
        <v>578</v>
      </c>
      <c r="I382" s="255"/>
      <c r="J382" s="251"/>
      <c r="K382" s="251"/>
      <c r="L382" s="256"/>
      <c r="M382" s="257"/>
      <c r="N382" s="258"/>
      <c r="O382" s="258"/>
      <c r="P382" s="258"/>
      <c r="Q382" s="258"/>
      <c r="R382" s="258"/>
      <c r="S382" s="258"/>
      <c r="T382" s="25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0" t="s">
        <v>145</v>
      </c>
      <c r="AU382" s="260" t="s">
        <v>85</v>
      </c>
      <c r="AV382" s="14" t="s">
        <v>85</v>
      </c>
      <c r="AW382" s="14" t="s">
        <v>32</v>
      </c>
      <c r="AX382" s="14" t="s">
        <v>76</v>
      </c>
      <c r="AY382" s="260" t="s">
        <v>136</v>
      </c>
    </row>
    <row r="383" s="15" customFormat="1">
      <c r="A383" s="15"/>
      <c r="B383" s="261"/>
      <c r="C383" s="262"/>
      <c r="D383" s="241" t="s">
        <v>145</v>
      </c>
      <c r="E383" s="263" t="s">
        <v>1</v>
      </c>
      <c r="F383" s="264" t="s">
        <v>148</v>
      </c>
      <c r="G383" s="262"/>
      <c r="H383" s="265">
        <v>578</v>
      </c>
      <c r="I383" s="266"/>
      <c r="J383" s="262"/>
      <c r="K383" s="262"/>
      <c r="L383" s="267"/>
      <c r="M383" s="268"/>
      <c r="N383" s="269"/>
      <c r="O383" s="269"/>
      <c r="P383" s="269"/>
      <c r="Q383" s="269"/>
      <c r="R383" s="269"/>
      <c r="S383" s="269"/>
      <c r="T383" s="270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71" t="s">
        <v>145</v>
      </c>
      <c r="AU383" s="271" t="s">
        <v>85</v>
      </c>
      <c r="AV383" s="15" t="s">
        <v>143</v>
      </c>
      <c r="AW383" s="15" t="s">
        <v>32</v>
      </c>
      <c r="AX383" s="15" t="s">
        <v>83</v>
      </c>
      <c r="AY383" s="271" t="s">
        <v>136</v>
      </c>
    </row>
    <row r="384" s="2" customFormat="1" ht="16.5" customHeight="1">
      <c r="A384" s="38"/>
      <c r="B384" s="39"/>
      <c r="C384" s="277" t="s">
        <v>925</v>
      </c>
      <c r="D384" s="277" t="s">
        <v>346</v>
      </c>
      <c r="E384" s="278" t="s">
        <v>926</v>
      </c>
      <c r="F384" s="279" t="s">
        <v>927</v>
      </c>
      <c r="G384" s="280" t="s">
        <v>172</v>
      </c>
      <c r="H384" s="281">
        <v>147.38999999999999</v>
      </c>
      <c r="I384" s="282"/>
      <c r="J384" s="283">
        <f>ROUND(I384*H384,2)</f>
        <v>0</v>
      </c>
      <c r="K384" s="279" t="s">
        <v>142</v>
      </c>
      <c r="L384" s="284"/>
      <c r="M384" s="285" t="s">
        <v>1</v>
      </c>
      <c r="N384" s="286" t="s">
        <v>41</v>
      </c>
      <c r="O384" s="91"/>
      <c r="P384" s="235">
        <f>O384*H384</f>
        <v>0</v>
      </c>
      <c r="Q384" s="235">
        <v>0.14999999999999999</v>
      </c>
      <c r="R384" s="235">
        <f>Q384*H384</f>
        <v>22.108499999999996</v>
      </c>
      <c r="S384" s="235">
        <v>0</v>
      </c>
      <c r="T384" s="236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7" t="s">
        <v>182</v>
      </c>
      <c r="AT384" s="237" t="s">
        <v>346</v>
      </c>
      <c r="AU384" s="237" t="s">
        <v>85</v>
      </c>
      <c r="AY384" s="17" t="s">
        <v>136</v>
      </c>
      <c r="BE384" s="238">
        <f>IF(N384="základní",J384,0)</f>
        <v>0</v>
      </c>
      <c r="BF384" s="238">
        <f>IF(N384="snížená",J384,0)</f>
        <v>0</v>
      </c>
      <c r="BG384" s="238">
        <f>IF(N384="zákl. přenesená",J384,0)</f>
        <v>0</v>
      </c>
      <c r="BH384" s="238">
        <f>IF(N384="sníž. přenesená",J384,0)</f>
        <v>0</v>
      </c>
      <c r="BI384" s="238">
        <f>IF(N384="nulová",J384,0)</f>
        <v>0</v>
      </c>
      <c r="BJ384" s="17" t="s">
        <v>83</v>
      </c>
      <c r="BK384" s="238">
        <f>ROUND(I384*H384,2)</f>
        <v>0</v>
      </c>
      <c r="BL384" s="17" t="s">
        <v>143</v>
      </c>
      <c r="BM384" s="237" t="s">
        <v>928</v>
      </c>
    </row>
    <row r="385" s="13" customFormat="1">
      <c r="A385" s="13"/>
      <c r="B385" s="239"/>
      <c r="C385" s="240"/>
      <c r="D385" s="241" t="s">
        <v>145</v>
      </c>
      <c r="E385" s="242" t="s">
        <v>1</v>
      </c>
      <c r="F385" s="243" t="s">
        <v>929</v>
      </c>
      <c r="G385" s="240"/>
      <c r="H385" s="242" t="s">
        <v>1</v>
      </c>
      <c r="I385" s="244"/>
      <c r="J385" s="240"/>
      <c r="K385" s="240"/>
      <c r="L385" s="245"/>
      <c r="M385" s="246"/>
      <c r="N385" s="247"/>
      <c r="O385" s="247"/>
      <c r="P385" s="247"/>
      <c r="Q385" s="247"/>
      <c r="R385" s="247"/>
      <c r="S385" s="247"/>
      <c r="T385" s="24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9" t="s">
        <v>145</v>
      </c>
      <c r="AU385" s="249" t="s">
        <v>85</v>
      </c>
      <c r="AV385" s="13" t="s">
        <v>83</v>
      </c>
      <c r="AW385" s="13" t="s">
        <v>32</v>
      </c>
      <c r="AX385" s="13" t="s">
        <v>76</v>
      </c>
      <c r="AY385" s="249" t="s">
        <v>136</v>
      </c>
    </row>
    <row r="386" s="13" customFormat="1">
      <c r="A386" s="13"/>
      <c r="B386" s="239"/>
      <c r="C386" s="240"/>
      <c r="D386" s="241" t="s">
        <v>145</v>
      </c>
      <c r="E386" s="242" t="s">
        <v>1</v>
      </c>
      <c r="F386" s="243" t="s">
        <v>930</v>
      </c>
      <c r="G386" s="240"/>
      <c r="H386" s="242" t="s">
        <v>1</v>
      </c>
      <c r="I386" s="244"/>
      <c r="J386" s="240"/>
      <c r="K386" s="240"/>
      <c r="L386" s="245"/>
      <c r="M386" s="246"/>
      <c r="N386" s="247"/>
      <c r="O386" s="247"/>
      <c r="P386" s="247"/>
      <c r="Q386" s="247"/>
      <c r="R386" s="247"/>
      <c r="S386" s="247"/>
      <c r="T386" s="24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9" t="s">
        <v>145</v>
      </c>
      <c r="AU386" s="249" t="s">
        <v>85</v>
      </c>
      <c r="AV386" s="13" t="s">
        <v>83</v>
      </c>
      <c r="AW386" s="13" t="s">
        <v>32</v>
      </c>
      <c r="AX386" s="13" t="s">
        <v>76</v>
      </c>
      <c r="AY386" s="249" t="s">
        <v>136</v>
      </c>
    </row>
    <row r="387" s="14" customFormat="1">
      <c r="A387" s="14"/>
      <c r="B387" s="250"/>
      <c r="C387" s="251"/>
      <c r="D387" s="241" t="s">
        <v>145</v>
      </c>
      <c r="E387" s="252" t="s">
        <v>1</v>
      </c>
      <c r="F387" s="253" t="s">
        <v>931</v>
      </c>
      <c r="G387" s="251"/>
      <c r="H387" s="254">
        <v>147.38999999999999</v>
      </c>
      <c r="I387" s="255"/>
      <c r="J387" s="251"/>
      <c r="K387" s="251"/>
      <c r="L387" s="256"/>
      <c r="M387" s="257"/>
      <c r="N387" s="258"/>
      <c r="O387" s="258"/>
      <c r="P387" s="258"/>
      <c r="Q387" s="258"/>
      <c r="R387" s="258"/>
      <c r="S387" s="258"/>
      <c r="T387" s="25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0" t="s">
        <v>145</v>
      </c>
      <c r="AU387" s="260" t="s">
        <v>85</v>
      </c>
      <c r="AV387" s="14" t="s">
        <v>85</v>
      </c>
      <c r="AW387" s="14" t="s">
        <v>32</v>
      </c>
      <c r="AX387" s="14" t="s">
        <v>76</v>
      </c>
      <c r="AY387" s="260" t="s">
        <v>136</v>
      </c>
    </row>
    <row r="388" s="15" customFormat="1">
      <c r="A388" s="15"/>
      <c r="B388" s="261"/>
      <c r="C388" s="262"/>
      <c r="D388" s="241" t="s">
        <v>145</v>
      </c>
      <c r="E388" s="263" t="s">
        <v>1</v>
      </c>
      <c r="F388" s="264" t="s">
        <v>148</v>
      </c>
      <c r="G388" s="262"/>
      <c r="H388" s="265">
        <v>147.38999999999999</v>
      </c>
      <c r="I388" s="266"/>
      <c r="J388" s="262"/>
      <c r="K388" s="262"/>
      <c r="L388" s="267"/>
      <c r="M388" s="268"/>
      <c r="N388" s="269"/>
      <c r="O388" s="269"/>
      <c r="P388" s="269"/>
      <c r="Q388" s="269"/>
      <c r="R388" s="269"/>
      <c r="S388" s="269"/>
      <c r="T388" s="270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1" t="s">
        <v>145</v>
      </c>
      <c r="AU388" s="271" t="s">
        <v>85</v>
      </c>
      <c r="AV388" s="15" t="s">
        <v>143</v>
      </c>
      <c r="AW388" s="15" t="s">
        <v>32</v>
      </c>
      <c r="AX388" s="15" t="s">
        <v>83</v>
      </c>
      <c r="AY388" s="271" t="s">
        <v>136</v>
      </c>
    </row>
    <row r="389" s="2" customFormat="1" ht="16.5" customHeight="1">
      <c r="A389" s="38"/>
      <c r="B389" s="39"/>
      <c r="C389" s="226" t="s">
        <v>932</v>
      </c>
      <c r="D389" s="226" t="s">
        <v>138</v>
      </c>
      <c r="E389" s="227" t="s">
        <v>921</v>
      </c>
      <c r="F389" s="228" t="s">
        <v>922</v>
      </c>
      <c r="G389" s="229" t="s">
        <v>172</v>
      </c>
      <c r="H389" s="230">
        <v>14</v>
      </c>
      <c r="I389" s="231"/>
      <c r="J389" s="232">
        <f>ROUND(I389*H389,2)</f>
        <v>0</v>
      </c>
      <c r="K389" s="228" t="s">
        <v>142</v>
      </c>
      <c r="L389" s="44"/>
      <c r="M389" s="233" t="s">
        <v>1</v>
      </c>
      <c r="N389" s="234" t="s">
        <v>41</v>
      </c>
      <c r="O389" s="91"/>
      <c r="P389" s="235">
        <f>O389*H389</f>
        <v>0</v>
      </c>
      <c r="Q389" s="235">
        <v>0.15256</v>
      </c>
      <c r="R389" s="235">
        <f>Q389*H389</f>
        <v>2.13584</v>
      </c>
      <c r="S389" s="235">
        <v>0</v>
      </c>
      <c r="T389" s="23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7" t="s">
        <v>143</v>
      </c>
      <c r="AT389" s="237" t="s">
        <v>138</v>
      </c>
      <c r="AU389" s="237" t="s">
        <v>85</v>
      </c>
      <c r="AY389" s="17" t="s">
        <v>136</v>
      </c>
      <c r="BE389" s="238">
        <f>IF(N389="základní",J389,0)</f>
        <v>0</v>
      </c>
      <c r="BF389" s="238">
        <f>IF(N389="snížená",J389,0)</f>
        <v>0</v>
      </c>
      <c r="BG389" s="238">
        <f>IF(N389="zákl. přenesená",J389,0)</f>
        <v>0</v>
      </c>
      <c r="BH389" s="238">
        <f>IF(N389="sníž. přenesená",J389,0)</f>
        <v>0</v>
      </c>
      <c r="BI389" s="238">
        <f>IF(N389="nulová",J389,0)</f>
        <v>0</v>
      </c>
      <c r="BJ389" s="17" t="s">
        <v>83</v>
      </c>
      <c r="BK389" s="238">
        <f>ROUND(I389*H389,2)</f>
        <v>0</v>
      </c>
      <c r="BL389" s="17" t="s">
        <v>143</v>
      </c>
      <c r="BM389" s="237" t="s">
        <v>933</v>
      </c>
    </row>
    <row r="390" s="13" customFormat="1">
      <c r="A390" s="13"/>
      <c r="B390" s="239"/>
      <c r="C390" s="240"/>
      <c r="D390" s="241" t="s">
        <v>145</v>
      </c>
      <c r="E390" s="242" t="s">
        <v>1</v>
      </c>
      <c r="F390" s="243" t="s">
        <v>934</v>
      </c>
      <c r="G390" s="240"/>
      <c r="H390" s="242" t="s">
        <v>1</v>
      </c>
      <c r="I390" s="244"/>
      <c r="J390" s="240"/>
      <c r="K390" s="240"/>
      <c r="L390" s="245"/>
      <c r="M390" s="246"/>
      <c r="N390" s="247"/>
      <c r="O390" s="247"/>
      <c r="P390" s="247"/>
      <c r="Q390" s="247"/>
      <c r="R390" s="247"/>
      <c r="S390" s="247"/>
      <c r="T390" s="24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9" t="s">
        <v>145</v>
      </c>
      <c r="AU390" s="249" t="s">
        <v>85</v>
      </c>
      <c r="AV390" s="13" t="s">
        <v>83</v>
      </c>
      <c r="AW390" s="13" t="s">
        <v>32</v>
      </c>
      <c r="AX390" s="13" t="s">
        <v>76</v>
      </c>
      <c r="AY390" s="249" t="s">
        <v>136</v>
      </c>
    </row>
    <row r="391" s="14" customFormat="1">
      <c r="A391" s="14"/>
      <c r="B391" s="250"/>
      <c r="C391" s="251"/>
      <c r="D391" s="241" t="s">
        <v>145</v>
      </c>
      <c r="E391" s="252" t="s">
        <v>1</v>
      </c>
      <c r="F391" s="253" t="s">
        <v>935</v>
      </c>
      <c r="G391" s="251"/>
      <c r="H391" s="254">
        <v>14</v>
      </c>
      <c r="I391" s="255"/>
      <c r="J391" s="251"/>
      <c r="K391" s="251"/>
      <c r="L391" s="256"/>
      <c r="M391" s="257"/>
      <c r="N391" s="258"/>
      <c r="O391" s="258"/>
      <c r="P391" s="258"/>
      <c r="Q391" s="258"/>
      <c r="R391" s="258"/>
      <c r="S391" s="258"/>
      <c r="T391" s="25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0" t="s">
        <v>145</v>
      </c>
      <c r="AU391" s="260" t="s">
        <v>85</v>
      </c>
      <c r="AV391" s="14" t="s">
        <v>85</v>
      </c>
      <c r="AW391" s="14" t="s">
        <v>32</v>
      </c>
      <c r="AX391" s="14" t="s">
        <v>76</v>
      </c>
      <c r="AY391" s="260" t="s">
        <v>136</v>
      </c>
    </row>
    <row r="392" s="15" customFormat="1">
      <c r="A392" s="15"/>
      <c r="B392" s="261"/>
      <c r="C392" s="262"/>
      <c r="D392" s="241" t="s">
        <v>145</v>
      </c>
      <c r="E392" s="263" t="s">
        <v>1</v>
      </c>
      <c r="F392" s="264" t="s">
        <v>148</v>
      </c>
      <c r="G392" s="262"/>
      <c r="H392" s="265">
        <v>14</v>
      </c>
      <c r="I392" s="266"/>
      <c r="J392" s="262"/>
      <c r="K392" s="262"/>
      <c r="L392" s="267"/>
      <c r="M392" s="268"/>
      <c r="N392" s="269"/>
      <c r="O392" s="269"/>
      <c r="P392" s="269"/>
      <c r="Q392" s="269"/>
      <c r="R392" s="269"/>
      <c r="S392" s="269"/>
      <c r="T392" s="270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1" t="s">
        <v>145</v>
      </c>
      <c r="AU392" s="271" t="s">
        <v>85</v>
      </c>
      <c r="AV392" s="15" t="s">
        <v>143</v>
      </c>
      <c r="AW392" s="15" t="s">
        <v>32</v>
      </c>
      <c r="AX392" s="15" t="s">
        <v>83</v>
      </c>
      <c r="AY392" s="271" t="s">
        <v>136</v>
      </c>
    </row>
    <row r="393" s="2" customFormat="1" ht="16.5" customHeight="1">
      <c r="A393" s="38"/>
      <c r="B393" s="39"/>
      <c r="C393" s="277" t="s">
        <v>936</v>
      </c>
      <c r="D393" s="277" t="s">
        <v>346</v>
      </c>
      <c r="E393" s="278" t="s">
        <v>937</v>
      </c>
      <c r="F393" s="279" t="s">
        <v>938</v>
      </c>
      <c r="G393" s="280" t="s">
        <v>172</v>
      </c>
      <c r="H393" s="281">
        <v>4.0800000000000001</v>
      </c>
      <c r="I393" s="282"/>
      <c r="J393" s="283">
        <f>ROUND(I393*H393,2)</f>
        <v>0</v>
      </c>
      <c r="K393" s="279" t="s">
        <v>1</v>
      </c>
      <c r="L393" s="284"/>
      <c r="M393" s="285" t="s">
        <v>1</v>
      </c>
      <c r="N393" s="286" t="s">
        <v>41</v>
      </c>
      <c r="O393" s="91"/>
      <c r="P393" s="235">
        <f>O393*H393</f>
        <v>0</v>
      </c>
      <c r="Q393" s="235">
        <v>0</v>
      </c>
      <c r="R393" s="235">
        <f>Q393*H393</f>
        <v>0</v>
      </c>
      <c r="S393" s="235">
        <v>0</v>
      </c>
      <c r="T393" s="236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7" t="s">
        <v>182</v>
      </c>
      <c r="AT393" s="237" t="s">
        <v>346</v>
      </c>
      <c r="AU393" s="237" t="s">
        <v>85</v>
      </c>
      <c r="AY393" s="17" t="s">
        <v>136</v>
      </c>
      <c r="BE393" s="238">
        <f>IF(N393="základní",J393,0)</f>
        <v>0</v>
      </c>
      <c r="BF393" s="238">
        <f>IF(N393="snížená",J393,0)</f>
        <v>0</v>
      </c>
      <c r="BG393" s="238">
        <f>IF(N393="zákl. přenesená",J393,0)</f>
        <v>0</v>
      </c>
      <c r="BH393" s="238">
        <f>IF(N393="sníž. přenesená",J393,0)</f>
        <v>0</v>
      </c>
      <c r="BI393" s="238">
        <f>IF(N393="nulová",J393,0)</f>
        <v>0</v>
      </c>
      <c r="BJ393" s="17" t="s">
        <v>83</v>
      </c>
      <c r="BK393" s="238">
        <f>ROUND(I393*H393,2)</f>
        <v>0</v>
      </c>
      <c r="BL393" s="17" t="s">
        <v>143</v>
      </c>
      <c r="BM393" s="237" t="s">
        <v>939</v>
      </c>
    </row>
    <row r="394" s="13" customFormat="1">
      <c r="A394" s="13"/>
      <c r="B394" s="239"/>
      <c r="C394" s="240"/>
      <c r="D394" s="241" t="s">
        <v>145</v>
      </c>
      <c r="E394" s="242" t="s">
        <v>1</v>
      </c>
      <c r="F394" s="243" t="s">
        <v>940</v>
      </c>
      <c r="G394" s="240"/>
      <c r="H394" s="242" t="s">
        <v>1</v>
      </c>
      <c r="I394" s="244"/>
      <c r="J394" s="240"/>
      <c r="K394" s="240"/>
      <c r="L394" s="245"/>
      <c r="M394" s="246"/>
      <c r="N394" s="247"/>
      <c r="O394" s="247"/>
      <c r="P394" s="247"/>
      <c r="Q394" s="247"/>
      <c r="R394" s="247"/>
      <c r="S394" s="247"/>
      <c r="T394" s="24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9" t="s">
        <v>145</v>
      </c>
      <c r="AU394" s="249" t="s">
        <v>85</v>
      </c>
      <c r="AV394" s="13" t="s">
        <v>83</v>
      </c>
      <c r="AW394" s="13" t="s">
        <v>32</v>
      </c>
      <c r="AX394" s="13" t="s">
        <v>76</v>
      </c>
      <c r="AY394" s="249" t="s">
        <v>136</v>
      </c>
    </row>
    <row r="395" s="14" customFormat="1">
      <c r="A395" s="14"/>
      <c r="B395" s="250"/>
      <c r="C395" s="251"/>
      <c r="D395" s="241" t="s">
        <v>145</v>
      </c>
      <c r="E395" s="252" t="s">
        <v>1</v>
      </c>
      <c r="F395" s="253" t="s">
        <v>941</v>
      </c>
      <c r="G395" s="251"/>
      <c r="H395" s="254">
        <v>4.0800000000000001</v>
      </c>
      <c r="I395" s="255"/>
      <c r="J395" s="251"/>
      <c r="K395" s="251"/>
      <c r="L395" s="256"/>
      <c r="M395" s="257"/>
      <c r="N395" s="258"/>
      <c r="O395" s="258"/>
      <c r="P395" s="258"/>
      <c r="Q395" s="258"/>
      <c r="R395" s="258"/>
      <c r="S395" s="258"/>
      <c r="T395" s="259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0" t="s">
        <v>145</v>
      </c>
      <c r="AU395" s="260" t="s">
        <v>85</v>
      </c>
      <c r="AV395" s="14" t="s">
        <v>85</v>
      </c>
      <c r="AW395" s="14" t="s">
        <v>32</v>
      </c>
      <c r="AX395" s="14" t="s">
        <v>76</v>
      </c>
      <c r="AY395" s="260" t="s">
        <v>136</v>
      </c>
    </row>
    <row r="396" s="15" customFormat="1">
      <c r="A396" s="15"/>
      <c r="B396" s="261"/>
      <c r="C396" s="262"/>
      <c r="D396" s="241" t="s">
        <v>145</v>
      </c>
      <c r="E396" s="263" t="s">
        <v>1</v>
      </c>
      <c r="F396" s="264" t="s">
        <v>148</v>
      </c>
      <c r="G396" s="262"/>
      <c r="H396" s="265">
        <v>4.0800000000000001</v>
      </c>
      <c r="I396" s="266"/>
      <c r="J396" s="262"/>
      <c r="K396" s="262"/>
      <c r="L396" s="267"/>
      <c r="M396" s="268"/>
      <c r="N396" s="269"/>
      <c r="O396" s="269"/>
      <c r="P396" s="269"/>
      <c r="Q396" s="269"/>
      <c r="R396" s="269"/>
      <c r="S396" s="269"/>
      <c r="T396" s="270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71" t="s">
        <v>145</v>
      </c>
      <c r="AU396" s="271" t="s">
        <v>85</v>
      </c>
      <c r="AV396" s="15" t="s">
        <v>143</v>
      </c>
      <c r="AW396" s="15" t="s">
        <v>32</v>
      </c>
      <c r="AX396" s="15" t="s">
        <v>83</v>
      </c>
      <c r="AY396" s="271" t="s">
        <v>136</v>
      </c>
    </row>
    <row r="397" s="2" customFormat="1" ht="16.5" customHeight="1">
      <c r="A397" s="38"/>
      <c r="B397" s="39"/>
      <c r="C397" s="277" t="s">
        <v>942</v>
      </c>
      <c r="D397" s="277" t="s">
        <v>346</v>
      </c>
      <c r="E397" s="278" t="s">
        <v>943</v>
      </c>
      <c r="F397" s="279" t="s">
        <v>944</v>
      </c>
      <c r="G397" s="280" t="s">
        <v>172</v>
      </c>
      <c r="H397" s="281">
        <v>5.0999999999999996</v>
      </c>
      <c r="I397" s="282"/>
      <c r="J397" s="283">
        <f>ROUND(I397*H397,2)</f>
        <v>0</v>
      </c>
      <c r="K397" s="279" t="s">
        <v>1</v>
      </c>
      <c r="L397" s="284"/>
      <c r="M397" s="285" t="s">
        <v>1</v>
      </c>
      <c r="N397" s="286" t="s">
        <v>41</v>
      </c>
      <c r="O397" s="91"/>
      <c r="P397" s="235">
        <f>O397*H397</f>
        <v>0</v>
      </c>
      <c r="Q397" s="235">
        <v>0</v>
      </c>
      <c r="R397" s="235">
        <f>Q397*H397</f>
        <v>0</v>
      </c>
      <c r="S397" s="235">
        <v>0</v>
      </c>
      <c r="T397" s="23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7" t="s">
        <v>182</v>
      </c>
      <c r="AT397" s="237" t="s">
        <v>346</v>
      </c>
      <c r="AU397" s="237" t="s">
        <v>85</v>
      </c>
      <c r="AY397" s="17" t="s">
        <v>136</v>
      </c>
      <c r="BE397" s="238">
        <f>IF(N397="základní",J397,0)</f>
        <v>0</v>
      </c>
      <c r="BF397" s="238">
        <f>IF(N397="snížená",J397,0)</f>
        <v>0</v>
      </c>
      <c r="BG397" s="238">
        <f>IF(N397="zákl. přenesená",J397,0)</f>
        <v>0</v>
      </c>
      <c r="BH397" s="238">
        <f>IF(N397="sníž. přenesená",J397,0)</f>
        <v>0</v>
      </c>
      <c r="BI397" s="238">
        <f>IF(N397="nulová",J397,0)</f>
        <v>0</v>
      </c>
      <c r="BJ397" s="17" t="s">
        <v>83</v>
      </c>
      <c r="BK397" s="238">
        <f>ROUND(I397*H397,2)</f>
        <v>0</v>
      </c>
      <c r="BL397" s="17" t="s">
        <v>143</v>
      </c>
      <c r="BM397" s="237" t="s">
        <v>945</v>
      </c>
    </row>
    <row r="398" s="13" customFormat="1">
      <c r="A398" s="13"/>
      <c r="B398" s="239"/>
      <c r="C398" s="240"/>
      <c r="D398" s="241" t="s">
        <v>145</v>
      </c>
      <c r="E398" s="242" t="s">
        <v>1</v>
      </c>
      <c r="F398" s="243" t="s">
        <v>940</v>
      </c>
      <c r="G398" s="240"/>
      <c r="H398" s="242" t="s">
        <v>1</v>
      </c>
      <c r="I398" s="244"/>
      <c r="J398" s="240"/>
      <c r="K398" s="240"/>
      <c r="L398" s="245"/>
      <c r="M398" s="246"/>
      <c r="N398" s="247"/>
      <c r="O398" s="247"/>
      <c r="P398" s="247"/>
      <c r="Q398" s="247"/>
      <c r="R398" s="247"/>
      <c r="S398" s="247"/>
      <c r="T398" s="24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9" t="s">
        <v>145</v>
      </c>
      <c r="AU398" s="249" t="s">
        <v>85</v>
      </c>
      <c r="AV398" s="13" t="s">
        <v>83</v>
      </c>
      <c r="AW398" s="13" t="s">
        <v>32</v>
      </c>
      <c r="AX398" s="13" t="s">
        <v>76</v>
      </c>
      <c r="AY398" s="249" t="s">
        <v>136</v>
      </c>
    </row>
    <row r="399" s="14" customFormat="1">
      <c r="A399" s="14"/>
      <c r="B399" s="250"/>
      <c r="C399" s="251"/>
      <c r="D399" s="241" t="s">
        <v>145</v>
      </c>
      <c r="E399" s="252" t="s">
        <v>1</v>
      </c>
      <c r="F399" s="253" t="s">
        <v>946</v>
      </c>
      <c r="G399" s="251"/>
      <c r="H399" s="254">
        <v>5.0999999999999996</v>
      </c>
      <c r="I399" s="255"/>
      <c r="J399" s="251"/>
      <c r="K399" s="251"/>
      <c r="L399" s="256"/>
      <c r="M399" s="257"/>
      <c r="N399" s="258"/>
      <c r="O399" s="258"/>
      <c r="P399" s="258"/>
      <c r="Q399" s="258"/>
      <c r="R399" s="258"/>
      <c r="S399" s="258"/>
      <c r="T399" s="25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0" t="s">
        <v>145</v>
      </c>
      <c r="AU399" s="260" t="s">
        <v>85</v>
      </c>
      <c r="AV399" s="14" t="s">
        <v>85</v>
      </c>
      <c r="AW399" s="14" t="s">
        <v>32</v>
      </c>
      <c r="AX399" s="14" t="s">
        <v>76</v>
      </c>
      <c r="AY399" s="260" t="s">
        <v>136</v>
      </c>
    </row>
    <row r="400" s="15" customFormat="1">
      <c r="A400" s="15"/>
      <c r="B400" s="261"/>
      <c r="C400" s="262"/>
      <c r="D400" s="241" t="s">
        <v>145</v>
      </c>
      <c r="E400" s="263" t="s">
        <v>1</v>
      </c>
      <c r="F400" s="264" t="s">
        <v>148</v>
      </c>
      <c r="G400" s="262"/>
      <c r="H400" s="265">
        <v>5.0999999999999996</v>
      </c>
      <c r="I400" s="266"/>
      <c r="J400" s="262"/>
      <c r="K400" s="262"/>
      <c r="L400" s="267"/>
      <c r="M400" s="268"/>
      <c r="N400" s="269"/>
      <c r="O400" s="269"/>
      <c r="P400" s="269"/>
      <c r="Q400" s="269"/>
      <c r="R400" s="269"/>
      <c r="S400" s="269"/>
      <c r="T400" s="270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1" t="s">
        <v>145</v>
      </c>
      <c r="AU400" s="271" t="s">
        <v>85</v>
      </c>
      <c r="AV400" s="15" t="s">
        <v>143</v>
      </c>
      <c r="AW400" s="15" t="s">
        <v>32</v>
      </c>
      <c r="AX400" s="15" t="s">
        <v>83</v>
      </c>
      <c r="AY400" s="271" t="s">
        <v>136</v>
      </c>
    </row>
    <row r="401" s="2" customFormat="1" ht="16.5" customHeight="1">
      <c r="A401" s="38"/>
      <c r="B401" s="39"/>
      <c r="C401" s="277" t="s">
        <v>947</v>
      </c>
      <c r="D401" s="277" t="s">
        <v>346</v>
      </c>
      <c r="E401" s="278" t="s">
        <v>948</v>
      </c>
      <c r="F401" s="279" t="s">
        <v>949</v>
      </c>
      <c r="G401" s="280" t="s">
        <v>172</v>
      </c>
      <c r="H401" s="281">
        <v>5.0999999999999996</v>
      </c>
      <c r="I401" s="282"/>
      <c r="J401" s="283">
        <f>ROUND(I401*H401,2)</f>
        <v>0</v>
      </c>
      <c r="K401" s="279" t="s">
        <v>1</v>
      </c>
      <c r="L401" s="284"/>
      <c r="M401" s="285" t="s">
        <v>1</v>
      </c>
      <c r="N401" s="286" t="s">
        <v>41</v>
      </c>
      <c r="O401" s="91"/>
      <c r="P401" s="235">
        <f>O401*H401</f>
        <v>0</v>
      </c>
      <c r="Q401" s="235">
        <v>0</v>
      </c>
      <c r="R401" s="235">
        <f>Q401*H401</f>
        <v>0</v>
      </c>
      <c r="S401" s="235">
        <v>0</v>
      </c>
      <c r="T401" s="236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7" t="s">
        <v>182</v>
      </c>
      <c r="AT401" s="237" t="s">
        <v>346</v>
      </c>
      <c r="AU401" s="237" t="s">
        <v>85</v>
      </c>
      <c r="AY401" s="17" t="s">
        <v>136</v>
      </c>
      <c r="BE401" s="238">
        <f>IF(N401="základní",J401,0)</f>
        <v>0</v>
      </c>
      <c r="BF401" s="238">
        <f>IF(N401="snížená",J401,0)</f>
        <v>0</v>
      </c>
      <c r="BG401" s="238">
        <f>IF(N401="zákl. přenesená",J401,0)</f>
        <v>0</v>
      </c>
      <c r="BH401" s="238">
        <f>IF(N401="sníž. přenesená",J401,0)</f>
        <v>0</v>
      </c>
      <c r="BI401" s="238">
        <f>IF(N401="nulová",J401,0)</f>
        <v>0</v>
      </c>
      <c r="BJ401" s="17" t="s">
        <v>83</v>
      </c>
      <c r="BK401" s="238">
        <f>ROUND(I401*H401,2)</f>
        <v>0</v>
      </c>
      <c r="BL401" s="17" t="s">
        <v>143</v>
      </c>
      <c r="BM401" s="237" t="s">
        <v>950</v>
      </c>
    </row>
    <row r="402" s="13" customFormat="1">
      <c r="A402" s="13"/>
      <c r="B402" s="239"/>
      <c r="C402" s="240"/>
      <c r="D402" s="241" t="s">
        <v>145</v>
      </c>
      <c r="E402" s="242" t="s">
        <v>1</v>
      </c>
      <c r="F402" s="243" t="s">
        <v>951</v>
      </c>
      <c r="G402" s="240"/>
      <c r="H402" s="242" t="s">
        <v>1</v>
      </c>
      <c r="I402" s="244"/>
      <c r="J402" s="240"/>
      <c r="K402" s="240"/>
      <c r="L402" s="245"/>
      <c r="M402" s="246"/>
      <c r="N402" s="247"/>
      <c r="O402" s="247"/>
      <c r="P402" s="247"/>
      <c r="Q402" s="247"/>
      <c r="R402" s="247"/>
      <c r="S402" s="247"/>
      <c r="T402" s="24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9" t="s">
        <v>145</v>
      </c>
      <c r="AU402" s="249" t="s">
        <v>85</v>
      </c>
      <c r="AV402" s="13" t="s">
        <v>83</v>
      </c>
      <c r="AW402" s="13" t="s">
        <v>32</v>
      </c>
      <c r="AX402" s="13" t="s">
        <v>76</v>
      </c>
      <c r="AY402" s="249" t="s">
        <v>136</v>
      </c>
    </row>
    <row r="403" s="14" customFormat="1">
      <c r="A403" s="14"/>
      <c r="B403" s="250"/>
      <c r="C403" s="251"/>
      <c r="D403" s="241" t="s">
        <v>145</v>
      </c>
      <c r="E403" s="252" t="s">
        <v>1</v>
      </c>
      <c r="F403" s="253" t="s">
        <v>946</v>
      </c>
      <c r="G403" s="251"/>
      <c r="H403" s="254">
        <v>5.0999999999999996</v>
      </c>
      <c r="I403" s="255"/>
      <c r="J403" s="251"/>
      <c r="K403" s="251"/>
      <c r="L403" s="256"/>
      <c r="M403" s="257"/>
      <c r="N403" s="258"/>
      <c r="O403" s="258"/>
      <c r="P403" s="258"/>
      <c r="Q403" s="258"/>
      <c r="R403" s="258"/>
      <c r="S403" s="258"/>
      <c r="T403" s="25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0" t="s">
        <v>145</v>
      </c>
      <c r="AU403" s="260" t="s">
        <v>85</v>
      </c>
      <c r="AV403" s="14" t="s">
        <v>85</v>
      </c>
      <c r="AW403" s="14" t="s">
        <v>32</v>
      </c>
      <c r="AX403" s="14" t="s">
        <v>76</v>
      </c>
      <c r="AY403" s="260" t="s">
        <v>136</v>
      </c>
    </row>
    <row r="404" s="15" customFormat="1">
      <c r="A404" s="15"/>
      <c r="B404" s="261"/>
      <c r="C404" s="262"/>
      <c r="D404" s="241" t="s">
        <v>145</v>
      </c>
      <c r="E404" s="263" t="s">
        <v>1</v>
      </c>
      <c r="F404" s="264" t="s">
        <v>148</v>
      </c>
      <c r="G404" s="262"/>
      <c r="H404" s="265">
        <v>5.0999999999999996</v>
      </c>
      <c r="I404" s="266"/>
      <c r="J404" s="262"/>
      <c r="K404" s="262"/>
      <c r="L404" s="267"/>
      <c r="M404" s="268"/>
      <c r="N404" s="269"/>
      <c r="O404" s="269"/>
      <c r="P404" s="269"/>
      <c r="Q404" s="269"/>
      <c r="R404" s="269"/>
      <c r="S404" s="269"/>
      <c r="T404" s="270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1" t="s">
        <v>145</v>
      </c>
      <c r="AU404" s="271" t="s">
        <v>85</v>
      </c>
      <c r="AV404" s="15" t="s">
        <v>143</v>
      </c>
      <c r="AW404" s="15" t="s">
        <v>32</v>
      </c>
      <c r="AX404" s="15" t="s">
        <v>83</v>
      </c>
      <c r="AY404" s="271" t="s">
        <v>136</v>
      </c>
    </row>
    <row r="405" s="2" customFormat="1" ht="16.5" customHeight="1">
      <c r="A405" s="38"/>
      <c r="B405" s="39"/>
      <c r="C405" s="226" t="s">
        <v>952</v>
      </c>
      <c r="D405" s="226" t="s">
        <v>138</v>
      </c>
      <c r="E405" s="227" t="s">
        <v>921</v>
      </c>
      <c r="F405" s="228" t="s">
        <v>922</v>
      </c>
      <c r="G405" s="229" t="s">
        <v>172</v>
      </c>
      <c r="H405" s="230">
        <v>14</v>
      </c>
      <c r="I405" s="231"/>
      <c r="J405" s="232">
        <f>ROUND(I405*H405,2)</f>
        <v>0</v>
      </c>
      <c r="K405" s="228" t="s">
        <v>142</v>
      </c>
      <c r="L405" s="44"/>
      <c r="M405" s="233" t="s">
        <v>1</v>
      </c>
      <c r="N405" s="234" t="s">
        <v>41</v>
      </c>
      <c r="O405" s="91"/>
      <c r="P405" s="235">
        <f>O405*H405</f>
        <v>0</v>
      </c>
      <c r="Q405" s="235">
        <v>0.15256</v>
      </c>
      <c r="R405" s="235">
        <f>Q405*H405</f>
        <v>2.13584</v>
      </c>
      <c r="S405" s="235">
        <v>0</v>
      </c>
      <c r="T405" s="236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7" t="s">
        <v>143</v>
      </c>
      <c r="AT405" s="237" t="s">
        <v>138</v>
      </c>
      <c r="AU405" s="237" t="s">
        <v>85</v>
      </c>
      <c r="AY405" s="17" t="s">
        <v>136</v>
      </c>
      <c r="BE405" s="238">
        <f>IF(N405="základní",J405,0)</f>
        <v>0</v>
      </c>
      <c r="BF405" s="238">
        <f>IF(N405="snížená",J405,0)</f>
        <v>0</v>
      </c>
      <c r="BG405" s="238">
        <f>IF(N405="zákl. přenesená",J405,0)</f>
        <v>0</v>
      </c>
      <c r="BH405" s="238">
        <f>IF(N405="sníž. přenesená",J405,0)</f>
        <v>0</v>
      </c>
      <c r="BI405" s="238">
        <f>IF(N405="nulová",J405,0)</f>
        <v>0</v>
      </c>
      <c r="BJ405" s="17" t="s">
        <v>83</v>
      </c>
      <c r="BK405" s="238">
        <f>ROUND(I405*H405,2)</f>
        <v>0</v>
      </c>
      <c r="BL405" s="17" t="s">
        <v>143</v>
      </c>
      <c r="BM405" s="237" t="s">
        <v>953</v>
      </c>
    </row>
    <row r="406" s="13" customFormat="1">
      <c r="A406" s="13"/>
      <c r="B406" s="239"/>
      <c r="C406" s="240"/>
      <c r="D406" s="241" t="s">
        <v>145</v>
      </c>
      <c r="E406" s="242" t="s">
        <v>1</v>
      </c>
      <c r="F406" s="243" t="s">
        <v>954</v>
      </c>
      <c r="G406" s="240"/>
      <c r="H406" s="242" t="s">
        <v>1</v>
      </c>
      <c r="I406" s="244"/>
      <c r="J406" s="240"/>
      <c r="K406" s="240"/>
      <c r="L406" s="245"/>
      <c r="M406" s="246"/>
      <c r="N406" s="247"/>
      <c r="O406" s="247"/>
      <c r="P406" s="247"/>
      <c r="Q406" s="247"/>
      <c r="R406" s="247"/>
      <c r="S406" s="247"/>
      <c r="T406" s="24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9" t="s">
        <v>145</v>
      </c>
      <c r="AU406" s="249" t="s">
        <v>85</v>
      </c>
      <c r="AV406" s="13" t="s">
        <v>83</v>
      </c>
      <c r="AW406" s="13" t="s">
        <v>32</v>
      </c>
      <c r="AX406" s="13" t="s">
        <v>76</v>
      </c>
      <c r="AY406" s="249" t="s">
        <v>136</v>
      </c>
    </row>
    <row r="407" s="13" customFormat="1">
      <c r="A407" s="13"/>
      <c r="B407" s="239"/>
      <c r="C407" s="240"/>
      <c r="D407" s="241" t="s">
        <v>145</v>
      </c>
      <c r="E407" s="242" t="s">
        <v>1</v>
      </c>
      <c r="F407" s="243" t="s">
        <v>955</v>
      </c>
      <c r="G407" s="240"/>
      <c r="H407" s="242" t="s">
        <v>1</v>
      </c>
      <c r="I407" s="244"/>
      <c r="J407" s="240"/>
      <c r="K407" s="240"/>
      <c r="L407" s="245"/>
      <c r="M407" s="246"/>
      <c r="N407" s="247"/>
      <c r="O407" s="247"/>
      <c r="P407" s="247"/>
      <c r="Q407" s="247"/>
      <c r="R407" s="247"/>
      <c r="S407" s="247"/>
      <c r="T407" s="24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9" t="s">
        <v>145</v>
      </c>
      <c r="AU407" s="249" t="s">
        <v>85</v>
      </c>
      <c r="AV407" s="13" t="s">
        <v>83</v>
      </c>
      <c r="AW407" s="13" t="s">
        <v>32</v>
      </c>
      <c r="AX407" s="13" t="s">
        <v>76</v>
      </c>
      <c r="AY407" s="249" t="s">
        <v>136</v>
      </c>
    </row>
    <row r="408" s="14" customFormat="1">
      <c r="A408" s="14"/>
      <c r="B408" s="250"/>
      <c r="C408" s="251"/>
      <c r="D408" s="241" t="s">
        <v>145</v>
      </c>
      <c r="E408" s="252" t="s">
        <v>1</v>
      </c>
      <c r="F408" s="253" t="s">
        <v>210</v>
      </c>
      <c r="G408" s="251"/>
      <c r="H408" s="254">
        <v>14</v>
      </c>
      <c r="I408" s="255"/>
      <c r="J408" s="251"/>
      <c r="K408" s="251"/>
      <c r="L408" s="256"/>
      <c r="M408" s="257"/>
      <c r="N408" s="258"/>
      <c r="O408" s="258"/>
      <c r="P408" s="258"/>
      <c r="Q408" s="258"/>
      <c r="R408" s="258"/>
      <c r="S408" s="258"/>
      <c r="T408" s="259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0" t="s">
        <v>145</v>
      </c>
      <c r="AU408" s="260" t="s">
        <v>85</v>
      </c>
      <c r="AV408" s="14" t="s">
        <v>85</v>
      </c>
      <c r="AW408" s="14" t="s">
        <v>32</v>
      </c>
      <c r="AX408" s="14" t="s">
        <v>76</v>
      </c>
      <c r="AY408" s="260" t="s">
        <v>136</v>
      </c>
    </row>
    <row r="409" s="15" customFormat="1">
      <c r="A409" s="15"/>
      <c r="B409" s="261"/>
      <c r="C409" s="262"/>
      <c r="D409" s="241" t="s">
        <v>145</v>
      </c>
      <c r="E409" s="263" t="s">
        <v>1</v>
      </c>
      <c r="F409" s="264" t="s">
        <v>148</v>
      </c>
      <c r="G409" s="262"/>
      <c r="H409" s="265">
        <v>14</v>
      </c>
      <c r="I409" s="266"/>
      <c r="J409" s="262"/>
      <c r="K409" s="262"/>
      <c r="L409" s="267"/>
      <c r="M409" s="268"/>
      <c r="N409" s="269"/>
      <c r="O409" s="269"/>
      <c r="P409" s="269"/>
      <c r="Q409" s="269"/>
      <c r="R409" s="269"/>
      <c r="S409" s="269"/>
      <c r="T409" s="270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71" t="s">
        <v>145</v>
      </c>
      <c r="AU409" s="271" t="s">
        <v>85</v>
      </c>
      <c r="AV409" s="15" t="s">
        <v>143</v>
      </c>
      <c r="AW409" s="15" t="s">
        <v>32</v>
      </c>
      <c r="AX409" s="15" t="s">
        <v>83</v>
      </c>
      <c r="AY409" s="271" t="s">
        <v>136</v>
      </c>
    </row>
    <row r="410" s="2" customFormat="1" ht="16.5" customHeight="1">
      <c r="A410" s="38"/>
      <c r="B410" s="39"/>
      <c r="C410" s="226" t="s">
        <v>956</v>
      </c>
      <c r="D410" s="226" t="s">
        <v>138</v>
      </c>
      <c r="E410" s="227" t="s">
        <v>957</v>
      </c>
      <c r="F410" s="228" t="s">
        <v>958</v>
      </c>
      <c r="G410" s="229" t="s">
        <v>281</v>
      </c>
      <c r="H410" s="230">
        <v>5</v>
      </c>
      <c r="I410" s="231"/>
      <c r="J410" s="232">
        <f>ROUND(I410*H410,2)</f>
        <v>0</v>
      </c>
      <c r="K410" s="228" t="s">
        <v>142</v>
      </c>
      <c r="L410" s="44"/>
      <c r="M410" s="233" t="s">
        <v>1</v>
      </c>
      <c r="N410" s="234" t="s">
        <v>41</v>
      </c>
      <c r="O410" s="91"/>
      <c r="P410" s="235">
        <f>O410*H410</f>
        <v>0</v>
      </c>
      <c r="Q410" s="235">
        <v>2.2563399999999998</v>
      </c>
      <c r="R410" s="235">
        <f>Q410*H410</f>
        <v>11.281699999999999</v>
      </c>
      <c r="S410" s="235">
        <v>0</v>
      </c>
      <c r="T410" s="236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7" t="s">
        <v>143</v>
      </c>
      <c r="AT410" s="237" t="s">
        <v>138</v>
      </c>
      <c r="AU410" s="237" t="s">
        <v>85</v>
      </c>
      <c r="AY410" s="17" t="s">
        <v>136</v>
      </c>
      <c r="BE410" s="238">
        <f>IF(N410="základní",J410,0)</f>
        <v>0</v>
      </c>
      <c r="BF410" s="238">
        <f>IF(N410="snížená",J410,0)</f>
        <v>0</v>
      </c>
      <c r="BG410" s="238">
        <f>IF(N410="zákl. přenesená",J410,0)</f>
        <v>0</v>
      </c>
      <c r="BH410" s="238">
        <f>IF(N410="sníž. přenesená",J410,0)</f>
        <v>0</v>
      </c>
      <c r="BI410" s="238">
        <f>IF(N410="nulová",J410,0)</f>
        <v>0</v>
      </c>
      <c r="BJ410" s="17" t="s">
        <v>83</v>
      </c>
      <c r="BK410" s="238">
        <f>ROUND(I410*H410,2)</f>
        <v>0</v>
      </c>
      <c r="BL410" s="17" t="s">
        <v>143</v>
      </c>
      <c r="BM410" s="237" t="s">
        <v>959</v>
      </c>
    </row>
    <row r="411" s="13" customFormat="1">
      <c r="A411" s="13"/>
      <c r="B411" s="239"/>
      <c r="C411" s="240"/>
      <c r="D411" s="241" t="s">
        <v>145</v>
      </c>
      <c r="E411" s="242" t="s">
        <v>1</v>
      </c>
      <c r="F411" s="243" t="s">
        <v>960</v>
      </c>
      <c r="G411" s="240"/>
      <c r="H411" s="242" t="s">
        <v>1</v>
      </c>
      <c r="I411" s="244"/>
      <c r="J411" s="240"/>
      <c r="K411" s="240"/>
      <c r="L411" s="245"/>
      <c r="M411" s="246"/>
      <c r="N411" s="247"/>
      <c r="O411" s="247"/>
      <c r="P411" s="247"/>
      <c r="Q411" s="247"/>
      <c r="R411" s="247"/>
      <c r="S411" s="247"/>
      <c r="T411" s="248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9" t="s">
        <v>145</v>
      </c>
      <c r="AU411" s="249" t="s">
        <v>85</v>
      </c>
      <c r="AV411" s="13" t="s">
        <v>83</v>
      </c>
      <c r="AW411" s="13" t="s">
        <v>32</v>
      </c>
      <c r="AX411" s="13" t="s">
        <v>76</v>
      </c>
      <c r="AY411" s="249" t="s">
        <v>136</v>
      </c>
    </row>
    <row r="412" s="14" customFormat="1">
      <c r="A412" s="14"/>
      <c r="B412" s="250"/>
      <c r="C412" s="251"/>
      <c r="D412" s="241" t="s">
        <v>145</v>
      </c>
      <c r="E412" s="252" t="s">
        <v>1</v>
      </c>
      <c r="F412" s="253" t="s">
        <v>161</v>
      </c>
      <c r="G412" s="251"/>
      <c r="H412" s="254">
        <v>5</v>
      </c>
      <c r="I412" s="255"/>
      <c r="J412" s="251"/>
      <c r="K412" s="251"/>
      <c r="L412" s="256"/>
      <c r="M412" s="257"/>
      <c r="N412" s="258"/>
      <c r="O412" s="258"/>
      <c r="P412" s="258"/>
      <c r="Q412" s="258"/>
      <c r="R412" s="258"/>
      <c r="S412" s="258"/>
      <c r="T412" s="259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0" t="s">
        <v>145</v>
      </c>
      <c r="AU412" s="260" t="s">
        <v>85</v>
      </c>
      <c r="AV412" s="14" t="s">
        <v>85</v>
      </c>
      <c r="AW412" s="14" t="s">
        <v>32</v>
      </c>
      <c r="AX412" s="14" t="s">
        <v>76</v>
      </c>
      <c r="AY412" s="260" t="s">
        <v>136</v>
      </c>
    </row>
    <row r="413" s="15" customFormat="1">
      <c r="A413" s="15"/>
      <c r="B413" s="261"/>
      <c r="C413" s="262"/>
      <c r="D413" s="241" t="s">
        <v>145</v>
      </c>
      <c r="E413" s="263" t="s">
        <v>1</v>
      </c>
      <c r="F413" s="264" t="s">
        <v>148</v>
      </c>
      <c r="G413" s="262"/>
      <c r="H413" s="265">
        <v>5</v>
      </c>
      <c r="I413" s="266"/>
      <c r="J413" s="262"/>
      <c r="K413" s="262"/>
      <c r="L413" s="267"/>
      <c r="M413" s="268"/>
      <c r="N413" s="269"/>
      <c r="O413" s="269"/>
      <c r="P413" s="269"/>
      <c r="Q413" s="269"/>
      <c r="R413" s="269"/>
      <c r="S413" s="269"/>
      <c r="T413" s="270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1" t="s">
        <v>145</v>
      </c>
      <c r="AU413" s="271" t="s">
        <v>85</v>
      </c>
      <c r="AV413" s="15" t="s">
        <v>143</v>
      </c>
      <c r="AW413" s="15" t="s">
        <v>32</v>
      </c>
      <c r="AX413" s="15" t="s">
        <v>83</v>
      </c>
      <c r="AY413" s="271" t="s">
        <v>136</v>
      </c>
    </row>
    <row r="414" s="2" customFormat="1" ht="16.5" customHeight="1">
      <c r="A414" s="38"/>
      <c r="B414" s="39"/>
      <c r="C414" s="226" t="s">
        <v>961</v>
      </c>
      <c r="D414" s="226" t="s">
        <v>138</v>
      </c>
      <c r="E414" s="227" t="s">
        <v>482</v>
      </c>
      <c r="F414" s="228" t="s">
        <v>483</v>
      </c>
      <c r="G414" s="229" t="s">
        <v>172</v>
      </c>
      <c r="H414" s="230">
        <v>15.5</v>
      </c>
      <c r="I414" s="231"/>
      <c r="J414" s="232">
        <f>ROUND(I414*H414,2)</f>
        <v>0</v>
      </c>
      <c r="K414" s="228" t="s">
        <v>142</v>
      </c>
      <c r="L414" s="44"/>
      <c r="M414" s="233" t="s">
        <v>1</v>
      </c>
      <c r="N414" s="234" t="s">
        <v>41</v>
      </c>
      <c r="O414" s="91"/>
      <c r="P414" s="235">
        <f>O414*H414</f>
        <v>0</v>
      </c>
      <c r="Q414" s="235">
        <v>0.00034000000000000002</v>
      </c>
      <c r="R414" s="235">
        <f>Q414*H414</f>
        <v>0.0052700000000000004</v>
      </c>
      <c r="S414" s="235">
        <v>0</v>
      </c>
      <c r="T414" s="236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37" t="s">
        <v>143</v>
      </c>
      <c r="AT414" s="237" t="s">
        <v>138</v>
      </c>
      <c r="AU414" s="237" t="s">
        <v>85</v>
      </c>
      <c r="AY414" s="17" t="s">
        <v>136</v>
      </c>
      <c r="BE414" s="238">
        <f>IF(N414="základní",J414,0)</f>
        <v>0</v>
      </c>
      <c r="BF414" s="238">
        <f>IF(N414="snížená",J414,0)</f>
        <v>0</v>
      </c>
      <c r="BG414" s="238">
        <f>IF(N414="zákl. přenesená",J414,0)</f>
        <v>0</v>
      </c>
      <c r="BH414" s="238">
        <f>IF(N414="sníž. přenesená",J414,0)</f>
        <v>0</v>
      </c>
      <c r="BI414" s="238">
        <f>IF(N414="nulová",J414,0)</f>
        <v>0</v>
      </c>
      <c r="BJ414" s="17" t="s">
        <v>83</v>
      </c>
      <c r="BK414" s="238">
        <f>ROUND(I414*H414,2)</f>
        <v>0</v>
      </c>
      <c r="BL414" s="17" t="s">
        <v>143</v>
      </c>
      <c r="BM414" s="237" t="s">
        <v>962</v>
      </c>
    </row>
    <row r="415" s="13" customFormat="1">
      <c r="A415" s="13"/>
      <c r="B415" s="239"/>
      <c r="C415" s="240"/>
      <c r="D415" s="241" t="s">
        <v>145</v>
      </c>
      <c r="E415" s="242" t="s">
        <v>1</v>
      </c>
      <c r="F415" s="243" t="s">
        <v>963</v>
      </c>
      <c r="G415" s="240"/>
      <c r="H415" s="242" t="s">
        <v>1</v>
      </c>
      <c r="I415" s="244"/>
      <c r="J415" s="240"/>
      <c r="K415" s="240"/>
      <c r="L415" s="245"/>
      <c r="M415" s="246"/>
      <c r="N415" s="247"/>
      <c r="O415" s="247"/>
      <c r="P415" s="247"/>
      <c r="Q415" s="247"/>
      <c r="R415" s="247"/>
      <c r="S415" s="247"/>
      <c r="T415" s="24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9" t="s">
        <v>145</v>
      </c>
      <c r="AU415" s="249" t="s">
        <v>85</v>
      </c>
      <c r="AV415" s="13" t="s">
        <v>83</v>
      </c>
      <c r="AW415" s="13" t="s">
        <v>32</v>
      </c>
      <c r="AX415" s="13" t="s">
        <v>76</v>
      </c>
      <c r="AY415" s="249" t="s">
        <v>136</v>
      </c>
    </row>
    <row r="416" s="14" customFormat="1">
      <c r="A416" s="14"/>
      <c r="B416" s="250"/>
      <c r="C416" s="251"/>
      <c r="D416" s="241" t="s">
        <v>145</v>
      </c>
      <c r="E416" s="252" t="s">
        <v>1</v>
      </c>
      <c r="F416" s="253" t="s">
        <v>618</v>
      </c>
      <c r="G416" s="251"/>
      <c r="H416" s="254">
        <v>15.5</v>
      </c>
      <c r="I416" s="255"/>
      <c r="J416" s="251"/>
      <c r="K416" s="251"/>
      <c r="L416" s="256"/>
      <c r="M416" s="257"/>
      <c r="N416" s="258"/>
      <c r="O416" s="258"/>
      <c r="P416" s="258"/>
      <c r="Q416" s="258"/>
      <c r="R416" s="258"/>
      <c r="S416" s="258"/>
      <c r="T416" s="25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0" t="s">
        <v>145</v>
      </c>
      <c r="AU416" s="260" t="s">
        <v>85</v>
      </c>
      <c r="AV416" s="14" t="s">
        <v>85</v>
      </c>
      <c r="AW416" s="14" t="s">
        <v>32</v>
      </c>
      <c r="AX416" s="14" t="s">
        <v>76</v>
      </c>
      <c r="AY416" s="260" t="s">
        <v>136</v>
      </c>
    </row>
    <row r="417" s="15" customFormat="1">
      <c r="A417" s="15"/>
      <c r="B417" s="261"/>
      <c r="C417" s="262"/>
      <c r="D417" s="241" t="s">
        <v>145</v>
      </c>
      <c r="E417" s="263" t="s">
        <v>1</v>
      </c>
      <c r="F417" s="264" t="s">
        <v>148</v>
      </c>
      <c r="G417" s="262"/>
      <c r="H417" s="265">
        <v>15.5</v>
      </c>
      <c r="I417" s="266"/>
      <c r="J417" s="262"/>
      <c r="K417" s="262"/>
      <c r="L417" s="267"/>
      <c r="M417" s="268"/>
      <c r="N417" s="269"/>
      <c r="O417" s="269"/>
      <c r="P417" s="269"/>
      <c r="Q417" s="269"/>
      <c r="R417" s="269"/>
      <c r="S417" s="269"/>
      <c r="T417" s="270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71" t="s">
        <v>145</v>
      </c>
      <c r="AU417" s="271" t="s">
        <v>85</v>
      </c>
      <c r="AV417" s="15" t="s">
        <v>143</v>
      </c>
      <c r="AW417" s="15" t="s">
        <v>32</v>
      </c>
      <c r="AX417" s="15" t="s">
        <v>83</v>
      </c>
      <c r="AY417" s="271" t="s">
        <v>136</v>
      </c>
    </row>
    <row r="418" s="12" customFormat="1" ht="22.8" customHeight="1">
      <c r="A418" s="12"/>
      <c r="B418" s="210"/>
      <c r="C418" s="211"/>
      <c r="D418" s="212" t="s">
        <v>75</v>
      </c>
      <c r="E418" s="224" t="s">
        <v>261</v>
      </c>
      <c r="F418" s="224" t="s">
        <v>262</v>
      </c>
      <c r="G418" s="211"/>
      <c r="H418" s="211"/>
      <c r="I418" s="214"/>
      <c r="J418" s="225">
        <f>BK418</f>
        <v>0</v>
      </c>
      <c r="K418" s="211"/>
      <c r="L418" s="216"/>
      <c r="M418" s="217"/>
      <c r="N418" s="218"/>
      <c r="O418" s="218"/>
      <c r="P418" s="219">
        <f>SUM(P419:P420)</f>
        <v>0</v>
      </c>
      <c r="Q418" s="218"/>
      <c r="R418" s="219">
        <f>SUM(R419:R420)</f>
        <v>0</v>
      </c>
      <c r="S418" s="218"/>
      <c r="T418" s="220">
        <f>SUM(T419:T420)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21" t="s">
        <v>83</v>
      </c>
      <c r="AT418" s="222" t="s">
        <v>75</v>
      </c>
      <c r="AU418" s="222" t="s">
        <v>83</v>
      </c>
      <c r="AY418" s="221" t="s">
        <v>136</v>
      </c>
      <c r="BK418" s="223">
        <f>SUM(BK419:BK420)</f>
        <v>0</v>
      </c>
    </row>
    <row r="419" s="2" customFormat="1" ht="21.75" customHeight="1">
      <c r="A419" s="38"/>
      <c r="B419" s="39"/>
      <c r="C419" s="226" t="s">
        <v>964</v>
      </c>
      <c r="D419" s="226" t="s">
        <v>138</v>
      </c>
      <c r="E419" s="227" t="s">
        <v>264</v>
      </c>
      <c r="F419" s="228" t="s">
        <v>265</v>
      </c>
      <c r="G419" s="229" t="s">
        <v>202</v>
      </c>
      <c r="H419" s="230">
        <v>297.62200000000001</v>
      </c>
      <c r="I419" s="231"/>
      <c r="J419" s="232">
        <f>ROUND(I419*H419,2)</f>
        <v>0</v>
      </c>
      <c r="K419" s="228" t="s">
        <v>142</v>
      </c>
      <c r="L419" s="44"/>
      <c r="M419" s="233" t="s">
        <v>1</v>
      </c>
      <c r="N419" s="234" t="s">
        <v>41</v>
      </c>
      <c r="O419" s="91"/>
      <c r="P419" s="235">
        <f>O419*H419</f>
        <v>0</v>
      </c>
      <c r="Q419" s="235">
        <v>0</v>
      </c>
      <c r="R419" s="235">
        <f>Q419*H419</f>
        <v>0</v>
      </c>
      <c r="S419" s="235">
        <v>0</v>
      </c>
      <c r="T419" s="236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37" t="s">
        <v>143</v>
      </c>
      <c r="AT419" s="237" t="s">
        <v>138</v>
      </c>
      <c r="AU419" s="237" t="s">
        <v>85</v>
      </c>
      <c r="AY419" s="17" t="s">
        <v>136</v>
      </c>
      <c r="BE419" s="238">
        <f>IF(N419="základní",J419,0)</f>
        <v>0</v>
      </c>
      <c r="BF419" s="238">
        <f>IF(N419="snížená",J419,0)</f>
        <v>0</v>
      </c>
      <c r="BG419" s="238">
        <f>IF(N419="zákl. přenesená",J419,0)</f>
        <v>0</v>
      </c>
      <c r="BH419" s="238">
        <f>IF(N419="sníž. přenesená",J419,0)</f>
        <v>0</v>
      </c>
      <c r="BI419" s="238">
        <f>IF(N419="nulová",J419,0)</f>
        <v>0</v>
      </c>
      <c r="BJ419" s="17" t="s">
        <v>83</v>
      </c>
      <c r="BK419" s="238">
        <f>ROUND(I419*H419,2)</f>
        <v>0</v>
      </c>
      <c r="BL419" s="17" t="s">
        <v>143</v>
      </c>
      <c r="BM419" s="237" t="s">
        <v>965</v>
      </c>
    </row>
    <row r="420" s="2" customFormat="1" ht="21.75" customHeight="1">
      <c r="A420" s="38"/>
      <c r="B420" s="39"/>
      <c r="C420" s="226" t="s">
        <v>440</v>
      </c>
      <c r="D420" s="226" t="s">
        <v>138</v>
      </c>
      <c r="E420" s="227" t="s">
        <v>268</v>
      </c>
      <c r="F420" s="228" t="s">
        <v>269</v>
      </c>
      <c r="G420" s="229" t="s">
        <v>202</v>
      </c>
      <c r="H420" s="230">
        <v>297.62200000000001</v>
      </c>
      <c r="I420" s="231"/>
      <c r="J420" s="232">
        <f>ROUND(I420*H420,2)</f>
        <v>0</v>
      </c>
      <c r="K420" s="228" t="s">
        <v>142</v>
      </c>
      <c r="L420" s="44"/>
      <c r="M420" s="272" t="s">
        <v>1</v>
      </c>
      <c r="N420" s="273" t="s">
        <v>41</v>
      </c>
      <c r="O420" s="274"/>
      <c r="P420" s="275">
        <f>O420*H420</f>
        <v>0</v>
      </c>
      <c r="Q420" s="275">
        <v>0</v>
      </c>
      <c r="R420" s="275">
        <f>Q420*H420</f>
        <v>0</v>
      </c>
      <c r="S420" s="275">
        <v>0</v>
      </c>
      <c r="T420" s="276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7" t="s">
        <v>143</v>
      </c>
      <c r="AT420" s="237" t="s">
        <v>138</v>
      </c>
      <c r="AU420" s="237" t="s">
        <v>85</v>
      </c>
      <c r="AY420" s="17" t="s">
        <v>136</v>
      </c>
      <c r="BE420" s="238">
        <f>IF(N420="základní",J420,0)</f>
        <v>0</v>
      </c>
      <c r="BF420" s="238">
        <f>IF(N420="snížená",J420,0)</f>
        <v>0</v>
      </c>
      <c r="BG420" s="238">
        <f>IF(N420="zákl. přenesená",J420,0)</f>
        <v>0</v>
      </c>
      <c r="BH420" s="238">
        <f>IF(N420="sníž. přenesená",J420,0)</f>
        <v>0</v>
      </c>
      <c r="BI420" s="238">
        <f>IF(N420="nulová",J420,0)</f>
        <v>0</v>
      </c>
      <c r="BJ420" s="17" t="s">
        <v>83</v>
      </c>
      <c r="BK420" s="238">
        <f>ROUND(I420*H420,2)</f>
        <v>0</v>
      </c>
      <c r="BL420" s="17" t="s">
        <v>143</v>
      </c>
      <c r="BM420" s="237" t="s">
        <v>966</v>
      </c>
    </row>
    <row r="421" s="2" customFormat="1" ht="6.96" customHeight="1">
      <c r="A421" s="38"/>
      <c r="B421" s="66"/>
      <c r="C421" s="67"/>
      <c r="D421" s="67"/>
      <c r="E421" s="67"/>
      <c r="F421" s="67"/>
      <c r="G421" s="67"/>
      <c r="H421" s="67"/>
      <c r="I421" s="67"/>
      <c r="J421" s="67"/>
      <c r="K421" s="67"/>
      <c r="L421" s="44"/>
      <c r="M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</row>
  </sheetData>
  <sheetProtection sheet="1" autoFilter="0" formatColumns="0" formatRows="0" objects="1" scenarios="1" spinCount="100000" saltValue="P8NKh62U1ex7LLJG33qav85ZGEnQYH+og3shIjpVmqhJRFXYEiRMQnuxWwLhwPvveCCH9i59e3kaGlOBZaN5bw==" hashValue="3uC912izMVALgbSvk/4x0vHCn3QrunkkFO/HI93deGjjEw3VYJ6b/haeV1kn7eatvl6Bx6UHUtvnkQYsbJPbRw==" algorithmName="SHA-512" password="CC35"/>
  <autoFilter ref="C126:K4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komunikace v ulici ČSA, Hradec Králové</v>
      </c>
      <c r="F7" s="150"/>
      <c r="G7" s="150"/>
      <c r="H7" s="150"/>
      <c r="L7" s="20"/>
    </row>
    <row r="8" s="1" customFormat="1" ht="12" customHeight="1">
      <c r="B8" s="20"/>
      <c r="D8" s="150" t="s">
        <v>106</v>
      </c>
      <c r="L8" s="20"/>
    </row>
    <row r="9" s="2" customFormat="1" ht="16.5" customHeight="1">
      <c r="A9" s="38"/>
      <c r="B9" s="44"/>
      <c r="C9" s="38"/>
      <c r="D9" s="38"/>
      <c r="E9" s="151" t="s">
        <v>967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968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5. 5. 2025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110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ROUND((SUM(BE125:BE180)),  2)</f>
        <v>0</v>
      </c>
      <c r="G35" s="38"/>
      <c r="H35" s="38"/>
      <c r="I35" s="164">
        <v>0.20999999999999999</v>
      </c>
      <c r="J35" s="163">
        <f>ROUND(((SUM(BE125:BE180))*I35),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ROUND((SUM(BF125:BF180)),  2)</f>
        <v>0</v>
      </c>
      <c r="G36" s="38"/>
      <c r="H36" s="38"/>
      <c r="I36" s="164">
        <v>0.12</v>
      </c>
      <c r="J36" s="163">
        <f>ROUND(((SUM(BF125:BF180))*I36),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ROUND((SUM(BG125:BG180)),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ROUND((SUM(BH125:BH180)),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ROUND((SUM(BI125:BI180)),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komunikace v ulici ČSA,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967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a - návrh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5. 5. 2025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112</v>
      </c>
      <c r="D96" s="185"/>
      <c r="E96" s="185"/>
      <c r="F96" s="185"/>
      <c r="G96" s="185"/>
      <c r="H96" s="185"/>
      <c r="I96" s="185"/>
      <c r="J96" s="186" t="s">
        <v>113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114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115</v>
      </c>
    </row>
    <row r="99" s="9" customFormat="1" ht="24.96" customHeight="1">
      <c r="A99" s="9"/>
      <c r="B99" s="188"/>
      <c r="C99" s="189"/>
      <c r="D99" s="190" t="s">
        <v>116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117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120</v>
      </c>
      <c r="E101" s="196"/>
      <c r="F101" s="196"/>
      <c r="G101" s="196"/>
      <c r="H101" s="196"/>
      <c r="I101" s="196"/>
      <c r="J101" s="197">
        <f>J168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969</v>
      </c>
      <c r="E102" s="191"/>
      <c r="F102" s="191"/>
      <c r="G102" s="191"/>
      <c r="H102" s="191"/>
      <c r="I102" s="191"/>
      <c r="J102" s="192">
        <f>J171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970</v>
      </c>
      <c r="E103" s="196"/>
      <c r="F103" s="196"/>
      <c r="G103" s="196"/>
      <c r="H103" s="196"/>
      <c r="I103" s="196"/>
      <c r="J103" s="197">
        <f>J172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Oprava komunikace v ulici ČSA, Hradec Králové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106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967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108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a - návrh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Hradec Králové</v>
      </c>
      <c r="G119" s="40"/>
      <c r="H119" s="40"/>
      <c r="I119" s="32" t="s">
        <v>22</v>
      </c>
      <c r="J119" s="79" t="str">
        <f>IF(J14="","",J14)</f>
        <v>5. 5. 2025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E17</f>
        <v xml:space="preserve"> </v>
      </c>
      <c r="G121" s="40"/>
      <c r="H121" s="40"/>
      <c r="I121" s="32" t="s">
        <v>30</v>
      </c>
      <c r="J121" s="36" t="str">
        <f>E23</f>
        <v>VIAPROJEKT s.r.o. HK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33</v>
      </c>
      <c r="J122" s="36" t="str">
        <f>E26</f>
        <v>B.Burešová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122</v>
      </c>
      <c r="D124" s="202" t="s">
        <v>61</v>
      </c>
      <c r="E124" s="202" t="s">
        <v>57</v>
      </c>
      <c r="F124" s="202" t="s">
        <v>58</v>
      </c>
      <c r="G124" s="202" t="s">
        <v>123</v>
      </c>
      <c r="H124" s="202" t="s">
        <v>124</v>
      </c>
      <c r="I124" s="202" t="s">
        <v>125</v>
      </c>
      <c r="J124" s="202" t="s">
        <v>113</v>
      </c>
      <c r="K124" s="203" t="s">
        <v>126</v>
      </c>
      <c r="L124" s="204"/>
      <c r="M124" s="100" t="s">
        <v>1</v>
      </c>
      <c r="N124" s="101" t="s">
        <v>40</v>
      </c>
      <c r="O124" s="101" t="s">
        <v>127</v>
      </c>
      <c r="P124" s="101" t="s">
        <v>128</v>
      </c>
      <c r="Q124" s="101" t="s">
        <v>129</v>
      </c>
      <c r="R124" s="101" t="s">
        <v>130</v>
      </c>
      <c r="S124" s="101" t="s">
        <v>131</v>
      </c>
      <c r="T124" s="102" t="s">
        <v>132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133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P126+P171</f>
        <v>0</v>
      </c>
      <c r="Q125" s="104"/>
      <c r="R125" s="207">
        <f>R126+R171</f>
        <v>37.817999999999998</v>
      </c>
      <c r="S125" s="104"/>
      <c r="T125" s="208">
        <f>T126+T171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115</v>
      </c>
      <c r="BK125" s="209">
        <f>BK126+BK171</f>
        <v>0</v>
      </c>
    </row>
    <row r="126" s="12" customFormat="1" ht="25.92" customHeight="1">
      <c r="A126" s="12"/>
      <c r="B126" s="210"/>
      <c r="C126" s="211"/>
      <c r="D126" s="212" t="s">
        <v>75</v>
      </c>
      <c r="E126" s="213" t="s">
        <v>134</v>
      </c>
      <c r="F126" s="213" t="s">
        <v>135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P127+P168</f>
        <v>0</v>
      </c>
      <c r="Q126" s="218"/>
      <c r="R126" s="219">
        <f>R127+R168</f>
        <v>35.027999999999999</v>
      </c>
      <c r="S126" s="218"/>
      <c r="T126" s="220">
        <f>T127+T168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76</v>
      </c>
      <c r="AY126" s="221" t="s">
        <v>136</v>
      </c>
      <c r="BK126" s="223">
        <f>BK127+BK168</f>
        <v>0</v>
      </c>
    </row>
    <row r="127" s="12" customFormat="1" ht="22.8" customHeight="1">
      <c r="A127" s="12"/>
      <c r="B127" s="210"/>
      <c r="C127" s="211"/>
      <c r="D127" s="212" t="s">
        <v>75</v>
      </c>
      <c r="E127" s="224" t="s">
        <v>83</v>
      </c>
      <c r="F127" s="224" t="s">
        <v>137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SUM(P128:P167)</f>
        <v>0</v>
      </c>
      <c r="Q127" s="218"/>
      <c r="R127" s="219">
        <f>SUM(R128:R167)</f>
        <v>35.027999999999999</v>
      </c>
      <c r="S127" s="218"/>
      <c r="T127" s="220">
        <f>SUM(T128:T167)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83</v>
      </c>
      <c r="AY127" s="221" t="s">
        <v>136</v>
      </c>
      <c r="BK127" s="223">
        <f>SUM(BK128:BK167)</f>
        <v>0</v>
      </c>
    </row>
    <row r="128" s="2" customFormat="1" ht="21.75" customHeight="1">
      <c r="A128" s="38"/>
      <c r="B128" s="39"/>
      <c r="C128" s="226" t="s">
        <v>83</v>
      </c>
      <c r="D128" s="226" t="s">
        <v>138</v>
      </c>
      <c r="E128" s="227" t="s">
        <v>714</v>
      </c>
      <c r="F128" s="228" t="s">
        <v>715</v>
      </c>
      <c r="G128" s="229" t="s">
        <v>281</v>
      </c>
      <c r="H128" s="230">
        <v>45</v>
      </c>
      <c r="I128" s="231"/>
      <c r="J128" s="232">
        <f>ROUND(I128*H128,2)</f>
        <v>0</v>
      </c>
      <c r="K128" s="228" t="s">
        <v>142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143</v>
      </c>
      <c r="AT128" s="237" t="s">
        <v>138</v>
      </c>
      <c r="AU128" s="237" t="s">
        <v>85</v>
      </c>
      <c r="AY128" s="17" t="s">
        <v>136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143</v>
      </c>
      <c r="BM128" s="237" t="s">
        <v>971</v>
      </c>
    </row>
    <row r="129" s="13" customFormat="1">
      <c r="A129" s="13"/>
      <c r="B129" s="239"/>
      <c r="C129" s="240"/>
      <c r="D129" s="241" t="s">
        <v>145</v>
      </c>
      <c r="E129" s="242" t="s">
        <v>1</v>
      </c>
      <c r="F129" s="243" t="s">
        <v>972</v>
      </c>
      <c r="G129" s="240"/>
      <c r="H129" s="242" t="s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145</v>
      </c>
      <c r="AU129" s="249" t="s">
        <v>85</v>
      </c>
      <c r="AV129" s="13" t="s">
        <v>83</v>
      </c>
      <c r="AW129" s="13" t="s">
        <v>32</v>
      </c>
      <c r="AX129" s="13" t="s">
        <v>76</v>
      </c>
      <c r="AY129" s="249" t="s">
        <v>136</v>
      </c>
    </row>
    <row r="130" s="14" customFormat="1">
      <c r="A130" s="14"/>
      <c r="B130" s="250"/>
      <c r="C130" s="251"/>
      <c r="D130" s="241" t="s">
        <v>145</v>
      </c>
      <c r="E130" s="252" t="s">
        <v>1</v>
      </c>
      <c r="F130" s="253" t="s">
        <v>973</v>
      </c>
      <c r="G130" s="251"/>
      <c r="H130" s="254">
        <v>45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145</v>
      </c>
      <c r="AU130" s="260" t="s">
        <v>85</v>
      </c>
      <c r="AV130" s="14" t="s">
        <v>85</v>
      </c>
      <c r="AW130" s="14" t="s">
        <v>32</v>
      </c>
      <c r="AX130" s="14" t="s">
        <v>76</v>
      </c>
      <c r="AY130" s="260" t="s">
        <v>136</v>
      </c>
    </row>
    <row r="131" s="15" customFormat="1">
      <c r="A131" s="15"/>
      <c r="B131" s="261"/>
      <c r="C131" s="262"/>
      <c r="D131" s="241" t="s">
        <v>145</v>
      </c>
      <c r="E131" s="263" t="s">
        <v>1</v>
      </c>
      <c r="F131" s="264" t="s">
        <v>148</v>
      </c>
      <c r="G131" s="262"/>
      <c r="H131" s="265">
        <v>45</v>
      </c>
      <c r="I131" s="266"/>
      <c r="J131" s="262"/>
      <c r="K131" s="262"/>
      <c r="L131" s="267"/>
      <c r="M131" s="268"/>
      <c r="N131" s="269"/>
      <c r="O131" s="269"/>
      <c r="P131" s="269"/>
      <c r="Q131" s="269"/>
      <c r="R131" s="269"/>
      <c r="S131" s="269"/>
      <c r="T131" s="27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1" t="s">
        <v>145</v>
      </c>
      <c r="AU131" s="271" t="s">
        <v>85</v>
      </c>
      <c r="AV131" s="15" t="s">
        <v>143</v>
      </c>
      <c r="AW131" s="15" t="s">
        <v>32</v>
      </c>
      <c r="AX131" s="15" t="s">
        <v>83</v>
      </c>
      <c r="AY131" s="271" t="s">
        <v>136</v>
      </c>
    </row>
    <row r="132" s="2" customFormat="1" ht="16.5" customHeight="1">
      <c r="A132" s="38"/>
      <c r="B132" s="39"/>
      <c r="C132" s="226" t="s">
        <v>85</v>
      </c>
      <c r="D132" s="226" t="s">
        <v>138</v>
      </c>
      <c r="E132" s="227" t="s">
        <v>289</v>
      </c>
      <c r="F132" s="228" t="s">
        <v>290</v>
      </c>
      <c r="G132" s="229" t="s">
        <v>281</v>
      </c>
      <c r="H132" s="230">
        <v>45</v>
      </c>
      <c r="I132" s="231"/>
      <c r="J132" s="232">
        <f>ROUND(I132*H132,2)</f>
        <v>0</v>
      </c>
      <c r="K132" s="228" t="s">
        <v>142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143</v>
      </c>
      <c r="AT132" s="237" t="s">
        <v>138</v>
      </c>
      <c r="AU132" s="237" t="s">
        <v>85</v>
      </c>
      <c r="AY132" s="17" t="s">
        <v>136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143</v>
      </c>
      <c r="BM132" s="237" t="s">
        <v>974</v>
      </c>
    </row>
    <row r="133" s="13" customFormat="1">
      <c r="A133" s="13"/>
      <c r="B133" s="239"/>
      <c r="C133" s="240"/>
      <c r="D133" s="241" t="s">
        <v>145</v>
      </c>
      <c r="E133" s="242" t="s">
        <v>1</v>
      </c>
      <c r="F133" s="243" t="s">
        <v>975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145</v>
      </c>
      <c r="AU133" s="249" t="s">
        <v>85</v>
      </c>
      <c r="AV133" s="13" t="s">
        <v>83</v>
      </c>
      <c r="AW133" s="13" t="s">
        <v>32</v>
      </c>
      <c r="AX133" s="13" t="s">
        <v>76</v>
      </c>
      <c r="AY133" s="249" t="s">
        <v>136</v>
      </c>
    </row>
    <row r="134" s="14" customFormat="1">
      <c r="A134" s="14"/>
      <c r="B134" s="250"/>
      <c r="C134" s="251"/>
      <c r="D134" s="241" t="s">
        <v>145</v>
      </c>
      <c r="E134" s="252" t="s">
        <v>1</v>
      </c>
      <c r="F134" s="253" t="s">
        <v>973</v>
      </c>
      <c r="G134" s="251"/>
      <c r="H134" s="254">
        <v>45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145</v>
      </c>
      <c r="AU134" s="260" t="s">
        <v>85</v>
      </c>
      <c r="AV134" s="14" t="s">
        <v>85</v>
      </c>
      <c r="AW134" s="14" t="s">
        <v>32</v>
      </c>
      <c r="AX134" s="14" t="s">
        <v>76</v>
      </c>
      <c r="AY134" s="260" t="s">
        <v>136</v>
      </c>
    </row>
    <row r="135" s="15" customFormat="1">
      <c r="A135" s="15"/>
      <c r="B135" s="261"/>
      <c r="C135" s="262"/>
      <c r="D135" s="241" t="s">
        <v>145</v>
      </c>
      <c r="E135" s="263" t="s">
        <v>1</v>
      </c>
      <c r="F135" s="264" t="s">
        <v>148</v>
      </c>
      <c r="G135" s="262"/>
      <c r="H135" s="265">
        <v>45</v>
      </c>
      <c r="I135" s="266"/>
      <c r="J135" s="262"/>
      <c r="K135" s="262"/>
      <c r="L135" s="267"/>
      <c r="M135" s="268"/>
      <c r="N135" s="269"/>
      <c r="O135" s="269"/>
      <c r="P135" s="269"/>
      <c r="Q135" s="269"/>
      <c r="R135" s="269"/>
      <c r="S135" s="269"/>
      <c r="T135" s="27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1" t="s">
        <v>145</v>
      </c>
      <c r="AU135" s="271" t="s">
        <v>85</v>
      </c>
      <c r="AV135" s="15" t="s">
        <v>143</v>
      </c>
      <c r="AW135" s="15" t="s">
        <v>32</v>
      </c>
      <c r="AX135" s="15" t="s">
        <v>83</v>
      </c>
      <c r="AY135" s="271" t="s">
        <v>136</v>
      </c>
    </row>
    <row r="136" s="2" customFormat="1" ht="21.75" customHeight="1">
      <c r="A136" s="38"/>
      <c r="B136" s="39"/>
      <c r="C136" s="226" t="s">
        <v>152</v>
      </c>
      <c r="D136" s="226" t="s">
        <v>138</v>
      </c>
      <c r="E136" s="227" t="s">
        <v>300</v>
      </c>
      <c r="F136" s="228" t="s">
        <v>301</v>
      </c>
      <c r="G136" s="229" t="s">
        <v>281</v>
      </c>
      <c r="H136" s="230">
        <v>19.044</v>
      </c>
      <c r="I136" s="231"/>
      <c r="J136" s="232">
        <f>ROUND(I136*H136,2)</f>
        <v>0</v>
      </c>
      <c r="K136" s="228" t="s">
        <v>142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143</v>
      </c>
      <c r="AT136" s="237" t="s">
        <v>138</v>
      </c>
      <c r="AU136" s="237" t="s">
        <v>85</v>
      </c>
      <c r="AY136" s="17" t="s">
        <v>136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143</v>
      </c>
      <c r="BM136" s="237" t="s">
        <v>976</v>
      </c>
    </row>
    <row r="137" s="13" customFormat="1">
      <c r="A137" s="13"/>
      <c r="B137" s="239"/>
      <c r="C137" s="240"/>
      <c r="D137" s="241" t="s">
        <v>145</v>
      </c>
      <c r="E137" s="242" t="s">
        <v>1</v>
      </c>
      <c r="F137" s="243" t="s">
        <v>972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145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136</v>
      </c>
    </row>
    <row r="138" s="14" customFormat="1">
      <c r="A138" s="14"/>
      <c r="B138" s="250"/>
      <c r="C138" s="251"/>
      <c r="D138" s="241" t="s">
        <v>145</v>
      </c>
      <c r="E138" s="252" t="s">
        <v>1</v>
      </c>
      <c r="F138" s="253" t="s">
        <v>977</v>
      </c>
      <c r="G138" s="251"/>
      <c r="H138" s="254">
        <v>19.044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145</v>
      </c>
      <c r="AU138" s="260" t="s">
        <v>85</v>
      </c>
      <c r="AV138" s="14" t="s">
        <v>85</v>
      </c>
      <c r="AW138" s="14" t="s">
        <v>32</v>
      </c>
      <c r="AX138" s="14" t="s">
        <v>76</v>
      </c>
      <c r="AY138" s="260" t="s">
        <v>136</v>
      </c>
    </row>
    <row r="139" s="15" customFormat="1">
      <c r="A139" s="15"/>
      <c r="B139" s="261"/>
      <c r="C139" s="262"/>
      <c r="D139" s="241" t="s">
        <v>145</v>
      </c>
      <c r="E139" s="263" t="s">
        <v>1</v>
      </c>
      <c r="F139" s="264" t="s">
        <v>148</v>
      </c>
      <c r="G139" s="262"/>
      <c r="H139" s="265">
        <v>19.044</v>
      </c>
      <c r="I139" s="266"/>
      <c r="J139" s="262"/>
      <c r="K139" s="262"/>
      <c r="L139" s="267"/>
      <c r="M139" s="268"/>
      <c r="N139" s="269"/>
      <c r="O139" s="269"/>
      <c r="P139" s="269"/>
      <c r="Q139" s="269"/>
      <c r="R139" s="269"/>
      <c r="S139" s="269"/>
      <c r="T139" s="27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1" t="s">
        <v>145</v>
      </c>
      <c r="AU139" s="271" t="s">
        <v>85</v>
      </c>
      <c r="AV139" s="15" t="s">
        <v>143</v>
      </c>
      <c r="AW139" s="15" t="s">
        <v>32</v>
      </c>
      <c r="AX139" s="15" t="s">
        <v>83</v>
      </c>
      <c r="AY139" s="271" t="s">
        <v>136</v>
      </c>
    </row>
    <row r="140" s="2" customFormat="1" ht="24.15" customHeight="1">
      <c r="A140" s="38"/>
      <c r="B140" s="39"/>
      <c r="C140" s="226" t="s">
        <v>143</v>
      </c>
      <c r="D140" s="226" t="s">
        <v>138</v>
      </c>
      <c r="E140" s="227" t="s">
        <v>303</v>
      </c>
      <c r="F140" s="228" t="s">
        <v>304</v>
      </c>
      <c r="G140" s="229" t="s">
        <v>281</v>
      </c>
      <c r="H140" s="230">
        <v>95.219999999999999</v>
      </c>
      <c r="I140" s="231"/>
      <c r="J140" s="232">
        <f>ROUND(I140*H140,2)</f>
        <v>0</v>
      </c>
      <c r="K140" s="228" t="s">
        <v>142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143</v>
      </c>
      <c r="AT140" s="237" t="s">
        <v>138</v>
      </c>
      <c r="AU140" s="237" t="s">
        <v>85</v>
      </c>
      <c r="AY140" s="17" t="s">
        <v>136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143</v>
      </c>
      <c r="BM140" s="237" t="s">
        <v>978</v>
      </c>
    </row>
    <row r="141" s="13" customFormat="1">
      <c r="A141" s="13"/>
      <c r="B141" s="239"/>
      <c r="C141" s="240"/>
      <c r="D141" s="241" t="s">
        <v>145</v>
      </c>
      <c r="E141" s="242" t="s">
        <v>1</v>
      </c>
      <c r="F141" s="243" t="s">
        <v>979</v>
      </c>
      <c r="G141" s="240"/>
      <c r="H141" s="242" t="s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145</v>
      </c>
      <c r="AU141" s="249" t="s">
        <v>85</v>
      </c>
      <c r="AV141" s="13" t="s">
        <v>83</v>
      </c>
      <c r="AW141" s="13" t="s">
        <v>32</v>
      </c>
      <c r="AX141" s="13" t="s">
        <v>76</v>
      </c>
      <c r="AY141" s="249" t="s">
        <v>136</v>
      </c>
    </row>
    <row r="142" s="14" customFormat="1">
      <c r="A142" s="14"/>
      <c r="B142" s="250"/>
      <c r="C142" s="251"/>
      <c r="D142" s="241" t="s">
        <v>145</v>
      </c>
      <c r="E142" s="252" t="s">
        <v>1</v>
      </c>
      <c r="F142" s="253" t="s">
        <v>980</v>
      </c>
      <c r="G142" s="251"/>
      <c r="H142" s="254">
        <v>95.219999999999999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145</v>
      </c>
      <c r="AU142" s="260" t="s">
        <v>85</v>
      </c>
      <c r="AV142" s="14" t="s">
        <v>85</v>
      </c>
      <c r="AW142" s="14" t="s">
        <v>32</v>
      </c>
      <c r="AX142" s="14" t="s">
        <v>76</v>
      </c>
      <c r="AY142" s="260" t="s">
        <v>136</v>
      </c>
    </row>
    <row r="143" s="15" customFormat="1">
      <c r="A143" s="15"/>
      <c r="B143" s="261"/>
      <c r="C143" s="262"/>
      <c r="D143" s="241" t="s">
        <v>145</v>
      </c>
      <c r="E143" s="263" t="s">
        <v>1</v>
      </c>
      <c r="F143" s="264" t="s">
        <v>148</v>
      </c>
      <c r="G143" s="262"/>
      <c r="H143" s="265">
        <v>95.219999999999999</v>
      </c>
      <c r="I143" s="266"/>
      <c r="J143" s="262"/>
      <c r="K143" s="262"/>
      <c r="L143" s="267"/>
      <c r="M143" s="268"/>
      <c r="N143" s="269"/>
      <c r="O143" s="269"/>
      <c r="P143" s="269"/>
      <c r="Q143" s="269"/>
      <c r="R143" s="269"/>
      <c r="S143" s="269"/>
      <c r="T143" s="27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1" t="s">
        <v>145</v>
      </c>
      <c r="AU143" s="271" t="s">
        <v>85</v>
      </c>
      <c r="AV143" s="15" t="s">
        <v>143</v>
      </c>
      <c r="AW143" s="15" t="s">
        <v>32</v>
      </c>
      <c r="AX143" s="15" t="s">
        <v>83</v>
      </c>
      <c r="AY143" s="271" t="s">
        <v>136</v>
      </c>
    </row>
    <row r="144" s="2" customFormat="1" ht="16.5" customHeight="1">
      <c r="A144" s="38"/>
      <c r="B144" s="39"/>
      <c r="C144" s="226" t="s">
        <v>161</v>
      </c>
      <c r="D144" s="226" t="s">
        <v>138</v>
      </c>
      <c r="E144" s="227" t="s">
        <v>323</v>
      </c>
      <c r="F144" s="228" t="s">
        <v>240</v>
      </c>
      <c r="G144" s="229" t="s">
        <v>202</v>
      </c>
      <c r="H144" s="230">
        <v>10.284000000000001</v>
      </c>
      <c r="I144" s="231"/>
      <c r="J144" s="232">
        <f>ROUND(I144*H144,2)</f>
        <v>0</v>
      </c>
      <c r="K144" s="228" t="s">
        <v>142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143</v>
      </c>
      <c r="AT144" s="237" t="s">
        <v>138</v>
      </c>
      <c r="AU144" s="237" t="s">
        <v>85</v>
      </c>
      <c r="AY144" s="17" t="s">
        <v>136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143</v>
      </c>
      <c r="BM144" s="237" t="s">
        <v>981</v>
      </c>
    </row>
    <row r="145" s="13" customFormat="1">
      <c r="A145" s="13"/>
      <c r="B145" s="239"/>
      <c r="C145" s="240"/>
      <c r="D145" s="241" t="s">
        <v>145</v>
      </c>
      <c r="E145" s="242" t="s">
        <v>1</v>
      </c>
      <c r="F145" s="243" t="s">
        <v>982</v>
      </c>
      <c r="G145" s="240"/>
      <c r="H145" s="242" t="s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145</v>
      </c>
      <c r="AU145" s="249" t="s">
        <v>85</v>
      </c>
      <c r="AV145" s="13" t="s">
        <v>83</v>
      </c>
      <c r="AW145" s="13" t="s">
        <v>32</v>
      </c>
      <c r="AX145" s="13" t="s">
        <v>76</v>
      </c>
      <c r="AY145" s="249" t="s">
        <v>136</v>
      </c>
    </row>
    <row r="146" s="14" customFormat="1">
      <c r="A146" s="14"/>
      <c r="B146" s="250"/>
      <c r="C146" s="251"/>
      <c r="D146" s="241" t="s">
        <v>145</v>
      </c>
      <c r="E146" s="252" t="s">
        <v>1</v>
      </c>
      <c r="F146" s="253" t="s">
        <v>983</v>
      </c>
      <c r="G146" s="251"/>
      <c r="H146" s="254">
        <v>10.284000000000001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145</v>
      </c>
      <c r="AU146" s="260" t="s">
        <v>85</v>
      </c>
      <c r="AV146" s="14" t="s">
        <v>85</v>
      </c>
      <c r="AW146" s="14" t="s">
        <v>32</v>
      </c>
      <c r="AX146" s="14" t="s">
        <v>76</v>
      </c>
      <c r="AY146" s="260" t="s">
        <v>136</v>
      </c>
    </row>
    <row r="147" s="15" customFormat="1">
      <c r="A147" s="15"/>
      <c r="B147" s="261"/>
      <c r="C147" s="262"/>
      <c r="D147" s="241" t="s">
        <v>145</v>
      </c>
      <c r="E147" s="263" t="s">
        <v>1</v>
      </c>
      <c r="F147" s="264" t="s">
        <v>148</v>
      </c>
      <c r="G147" s="262"/>
      <c r="H147" s="265">
        <v>10.284000000000001</v>
      </c>
      <c r="I147" s="266"/>
      <c r="J147" s="262"/>
      <c r="K147" s="262"/>
      <c r="L147" s="267"/>
      <c r="M147" s="268"/>
      <c r="N147" s="269"/>
      <c r="O147" s="269"/>
      <c r="P147" s="269"/>
      <c r="Q147" s="269"/>
      <c r="R147" s="269"/>
      <c r="S147" s="269"/>
      <c r="T147" s="27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1" t="s">
        <v>145</v>
      </c>
      <c r="AU147" s="271" t="s">
        <v>85</v>
      </c>
      <c r="AV147" s="15" t="s">
        <v>143</v>
      </c>
      <c r="AW147" s="15" t="s">
        <v>32</v>
      </c>
      <c r="AX147" s="15" t="s">
        <v>83</v>
      </c>
      <c r="AY147" s="271" t="s">
        <v>136</v>
      </c>
    </row>
    <row r="148" s="2" customFormat="1" ht="16.5" customHeight="1">
      <c r="A148" s="38"/>
      <c r="B148" s="39"/>
      <c r="C148" s="226" t="s">
        <v>169</v>
      </c>
      <c r="D148" s="226" t="s">
        <v>138</v>
      </c>
      <c r="E148" s="227" t="s">
        <v>327</v>
      </c>
      <c r="F148" s="228" t="s">
        <v>328</v>
      </c>
      <c r="G148" s="229" t="s">
        <v>202</v>
      </c>
      <c r="H148" s="230">
        <v>23.995000000000001</v>
      </c>
      <c r="I148" s="231"/>
      <c r="J148" s="232">
        <f>ROUND(I148*H148,2)</f>
        <v>0</v>
      </c>
      <c r="K148" s="228" t="s">
        <v>142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143</v>
      </c>
      <c r="AT148" s="237" t="s">
        <v>138</v>
      </c>
      <c r="AU148" s="237" t="s">
        <v>85</v>
      </c>
      <c r="AY148" s="17" t="s">
        <v>136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143</v>
      </c>
      <c r="BM148" s="237" t="s">
        <v>984</v>
      </c>
    </row>
    <row r="149" s="13" customFormat="1">
      <c r="A149" s="13"/>
      <c r="B149" s="239"/>
      <c r="C149" s="240"/>
      <c r="D149" s="241" t="s">
        <v>145</v>
      </c>
      <c r="E149" s="242" t="s">
        <v>1</v>
      </c>
      <c r="F149" s="243" t="s">
        <v>985</v>
      </c>
      <c r="G149" s="240"/>
      <c r="H149" s="242" t="s">
        <v>1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145</v>
      </c>
      <c r="AU149" s="249" t="s">
        <v>85</v>
      </c>
      <c r="AV149" s="13" t="s">
        <v>83</v>
      </c>
      <c r="AW149" s="13" t="s">
        <v>32</v>
      </c>
      <c r="AX149" s="13" t="s">
        <v>76</v>
      </c>
      <c r="AY149" s="249" t="s">
        <v>136</v>
      </c>
    </row>
    <row r="150" s="14" customFormat="1">
      <c r="A150" s="14"/>
      <c r="B150" s="250"/>
      <c r="C150" s="251"/>
      <c r="D150" s="241" t="s">
        <v>145</v>
      </c>
      <c r="E150" s="252" t="s">
        <v>1</v>
      </c>
      <c r="F150" s="253" t="s">
        <v>986</v>
      </c>
      <c r="G150" s="251"/>
      <c r="H150" s="254">
        <v>23.995000000000001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145</v>
      </c>
      <c r="AU150" s="260" t="s">
        <v>85</v>
      </c>
      <c r="AV150" s="14" t="s">
        <v>85</v>
      </c>
      <c r="AW150" s="14" t="s">
        <v>32</v>
      </c>
      <c r="AX150" s="14" t="s">
        <v>76</v>
      </c>
      <c r="AY150" s="260" t="s">
        <v>136</v>
      </c>
    </row>
    <row r="151" s="15" customFormat="1">
      <c r="A151" s="15"/>
      <c r="B151" s="261"/>
      <c r="C151" s="262"/>
      <c r="D151" s="241" t="s">
        <v>145</v>
      </c>
      <c r="E151" s="263" t="s">
        <v>1</v>
      </c>
      <c r="F151" s="264" t="s">
        <v>148</v>
      </c>
      <c r="G151" s="262"/>
      <c r="H151" s="265">
        <v>23.995000000000001</v>
      </c>
      <c r="I151" s="266"/>
      <c r="J151" s="262"/>
      <c r="K151" s="262"/>
      <c r="L151" s="267"/>
      <c r="M151" s="268"/>
      <c r="N151" s="269"/>
      <c r="O151" s="269"/>
      <c r="P151" s="269"/>
      <c r="Q151" s="269"/>
      <c r="R151" s="269"/>
      <c r="S151" s="269"/>
      <c r="T151" s="27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1" t="s">
        <v>145</v>
      </c>
      <c r="AU151" s="271" t="s">
        <v>85</v>
      </c>
      <c r="AV151" s="15" t="s">
        <v>143</v>
      </c>
      <c r="AW151" s="15" t="s">
        <v>32</v>
      </c>
      <c r="AX151" s="15" t="s">
        <v>83</v>
      </c>
      <c r="AY151" s="271" t="s">
        <v>136</v>
      </c>
    </row>
    <row r="152" s="2" customFormat="1" ht="16.5" customHeight="1">
      <c r="A152" s="38"/>
      <c r="B152" s="39"/>
      <c r="C152" s="226" t="s">
        <v>176</v>
      </c>
      <c r="D152" s="226" t="s">
        <v>138</v>
      </c>
      <c r="E152" s="227" t="s">
        <v>332</v>
      </c>
      <c r="F152" s="228" t="s">
        <v>333</v>
      </c>
      <c r="G152" s="229" t="s">
        <v>281</v>
      </c>
      <c r="H152" s="230">
        <v>19.044</v>
      </c>
      <c r="I152" s="231"/>
      <c r="J152" s="232">
        <f>ROUND(I152*H152,2)</f>
        <v>0</v>
      </c>
      <c r="K152" s="228" t="s">
        <v>142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143</v>
      </c>
      <c r="AT152" s="237" t="s">
        <v>138</v>
      </c>
      <c r="AU152" s="237" t="s">
        <v>85</v>
      </c>
      <c r="AY152" s="17" t="s">
        <v>136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143</v>
      </c>
      <c r="BM152" s="237" t="s">
        <v>987</v>
      </c>
    </row>
    <row r="153" s="13" customFormat="1">
      <c r="A153" s="13"/>
      <c r="B153" s="239"/>
      <c r="C153" s="240"/>
      <c r="D153" s="241" t="s">
        <v>145</v>
      </c>
      <c r="E153" s="242" t="s">
        <v>1</v>
      </c>
      <c r="F153" s="243" t="s">
        <v>972</v>
      </c>
      <c r="G153" s="240"/>
      <c r="H153" s="242" t="s">
        <v>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145</v>
      </c>
      <c r="AU153" s="249" t="s">
        <v>85</v>
      </c>
      <c r="AV153" s="13" t="s">
        <v>83</v>
      </c>
      <c r="AW153" s="13" t="s">
        <v>32</v>
      </c>
      <c r="AX153" s="13" t="s">
        <v>76</v>
      </c>
      <c r="AY153" s="249" t="s">
        <v>136</v>
      </c>
    </row>
    <row r="154" s="14" customFormat="1">
      <c r="A154" s="14"/>
      <c r="B154" s="250"/>
      <c r="C154" s="251"/>
      <c r="D154" s="241" t="s">
        <v>145</v>
      </c>
      <c r="E154" s="252" t="s">
        <v>1</v>
      </c>
      <c r="F154" s="253" t="s">
        <v>977</v>
      </c>
      <c r="G154" s="251"/>
      <c r="H154" s="254">
        <v>19.044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145</v>
      </c>
      <c r="AU154" s="260" t="s">
        <v>85</v>
      </c>
      <c r="AV154" s="14" t="s">
        <v>85</v>
      </c>
      <c r="AW154" s="14" t="s">
        <v>32</v>
      </c>
      <c r="AX154" s="14" t="s">
        <v>76</v>
      </c>
      <c r="AY154" s="260" t="s">
        <v>136</v>
      </c>
    </row>
    <row r="155" s="15" customFormat="1">
      <c r="A155" s="15"/>
      <c r="B155" s="261"/>
      <c r="C155" s="262"/>
      <c r="D155" s="241" t="s">
        <v>145</v>
      </c>
      <c r="E155" s="263" t="s">
        <v>1</v>
      </c>
      <c r="F155" s="264" t="s">
        <v>148</v>
      </c>
      <c r="G155" s="262"/>
      <c r="H155" s="265">
        <v>19.044</v>
      </c>
      <c r="I155" s="266"/>
      <c r="J155" s="262"/>
      <c r="K155" s="262"/>
      <c r="L155" s="267"/>
      <c r="M155" s="268"/>
      <c r="N155" s="269"/>
      <c r="O155" s="269"/>
      <c r="P155" s="269"/>
      <c r="Q155" s="269"/>
      <c r="R155" s="269"/>
      <c r="S155" s="269"/>
      <c r="T155" s="27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1" t="s">
        <v>145</v>
      </c>
      <c r="AU155" s="271" t="s">
        <v>85</v>
      </c>
      <c r="AV155" s="15" t="s">
        <v>143</v>
      </c>
      <c r="AW155" s="15" t="s">
        <v>32</v>
      </c>
      <c r="AX155" s="15" t="s">
        <v>83</v>
      </c>
      <c r="AY155" s="271" t="s">
        <v>136</v>
      </c>
    </row>
    <row r="156" s="2" customFormat="1" ht="16.5" customHeight="1">
      <c r="A156" s="38"/>
      <c r="B156" s="39"/>
      <c r="C156" s="226" t="s">
        <v>182</v>
      </c>
      <c r="D156" s="226" t="s">
        <v>138</v>
      </c>
      <c r="E156" s="227" t="s">
        <v>988</v>
      </c>
      <c r="F156" s="228" t="s">
        <v>989</v>
      </c>
      <c r="G156" s="229" t="s">
        <v>281</v>
      </c>
      <c r="H156" s="230">
        <v>25.956</v>
      </c>
      <c r="I156" s="231"/>
      <c r="J156" s="232">
        <f>ROUND(I156*H156,2)</f>
        <v>0</v>
      </c>
      <c r="K156" s="228" t="s">
        <v>142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143</v>
      </c>
      <c r="AT156" s="237" t="s">
        <v>138</v>
      </c>
      <c r="AU156" s="237" t="s">
        <v>85</v>
      </c>
      <c r="AY156" s="17" t="s">
        <v>136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143</v>
      </c>
      <c r="BM156" s="237" t="s">
        <v>990</v>
      </c>
    </row>
    <row r="157" s="13" customFormat="1">
      <c r="A157" s="13"/>
      <c r="B157" s="239"/>
      <c r="C157" s="240"/>
      <c r="D157" s="241" t="s">
        <v>145</v>
      </c>
      <c r="E157" s="242" t="s">
        <v>1</v>
      </c>
      <c r="F157" s="243" t="s">
        <v>972</v>
      </c>
      <c r="G157" s="240"/>
      <c r="H157" s="242" t="s">
        <v>1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145</v>
      </c>
      <c r="AU157" s="249" t="s">
        <v>85</v>
      </c>
      <c r="AV157" s="13" t="s">
        <v>83</v>
      </c>
      <c r="AW157" s="13" t="s">
        <v>32</v>
      </c>
      <c r="AX157" s="13" t="s">
        <v>76</v>
      </c>
      <c r="AY157" s="249" t="s">
        <v>136</v>
      </c>
    </row>
    <row r="158" s="14" customFormat="1">
      <c r="A158" s="14"/>
      <c r="B158" s="250"/>
      <c r="C158" s="251"/>
      <c r="D158" s="241" t="s">
        <v>145</v>
      </c>
      <c r="E158" s="252" t="s">
        <v>1</v>
      </c>
      <c r="F158" s="253" t="s">
        <v>991</v>
      </c>
      <c r="G158" s="251"/>
      <c r="H158" s="254">
        <v>25.956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145</v>
      </c>
      <c r="AU158" s="260" t="s">
        <v>85</v>
      </c>
      <c r="AV158" s="14" t="s">
        <v>85</v>
      </c>
      <c r="AW158" s="14" t="s">
        <v>32</v>
      </c>
      <c r="AX158" s="14" t="s">
        <v>76</v>
      </c>
      <c r="AY158" s="260" t="s">
        <v>136</v>
      </c>
    </row>
    <row r="159" s="15" customFormat="1">
      <c r="A159" s="15"/>
      <c r="B159" s="261"/>
      <c r="C159" s="262"/>
      <c r="D159" s="241" t="s">
        <v>145</v>
      </c>
      <c r="E159" s="263" t="s">
        <v>1</v>
      </c>
      <c r="F159" s="264" t="s">
        <v>148</v>
      </c>
      <c r="G159" s="262"/>
      <c r="H159" s="265">
        <v>25.956</v>
      </c>
      <c r="I159" s="266"/>
      <c r="J159" s="262"/>
      <c r="K159" s="262"/>
      <c r="L159" s="267"/>
      <c r="M159" s="268"/>
      <c r="N159" s="269"/>
      <c r="O159" s="269"/>
      <c r="P159" s="269"/>
      <c r="Q159" s="269"/>
      <c r="R159" s="269"/>
      <c r="S159" s="269"/>
      <c r="T159" s="270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1" t="s">
        <v>145</v>
      </c>
      <c r="AU159" s="271" t="s">
        <v>85</v>
      </c>
      <c r="AV159" s="15" t="s">
        <v>143</v>
      </c>
      <c r="AW159" s="15" t="s">
        <v>32</v>
      </c>
      <c r="AX159" s="15" t="s">
        <v>83</v>
      </c>
      <c r="AY159" s="271" t="s">
        <v>136</v>
      </c>
    </row>
    <row r="160" s="2" customFormat="1" ht="16.5" customHeight="1">
      <c r="A160" s="38"/>
      <c r="B160" s="39"/>
      <c r="C160" s="226" t="s">
        <v>167</v>
      </c>
      <c r="D160" s="226" t="s">
        <v>138</v>
      </c>
      <c r="E160" s="227" t="s">
        <v>762</v>
      </c>
      <c r="F160" s="228" t="s">
        <v>763</v>
      </c>
      <c r="G160" s="229" t="s">
        <v>281</v>
      </c>
      <c r="H160" s="230">
        <v>17.513999999999999</v>
      </c>
      <c r="I160" s="231"/>
      <c r="J160" s="232">
        <f>ROUND(I160*H160,2)</f>
        <v>0</v>
      </c>
      <c r="K160" s="228" t="s">
        <v>142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143</v>
      </c>
      <c r="AT160" s="237" t="s">
        <v>138</v>
      </c>
      <c r="AU160" s="237" t="s">
        <v>85</v>
      </c>
      <c r="AY160" s="17" t="s">
        <v>136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143</v>
      </c>
      <c r="BM160" s="237" t="s">
        <v>992</v>
      </c>
    </row>
    <row r="161" s="13" customFormat="1">
      <c r="A161" s="13"/>
      <c r="B161" s="239"/>
      <c r="C161" s="240"/>
      <c r="D161" s="241" t="s">
        <v>145</v>
      </c>
      <c r="E161" s="242" t="s">
        <v>1</v>
      </c>
      <c r="F161" s="243" t="s">
        <v>972</v>
      </c>
      <c r="G161" s="240"/>
      <c r="H161" s="242" t="s">
        <v>1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145</v>
      </c>
      <c r="AU161" s="249" t="s">
        <v>85</v>
      </c>
      <c r="AV161" s="13" t="s">
        <v>83</v>
      </c>
      <c r="AW161" s="13" t="s">
        <v>32</v>
      </c>
      <c r="AX161" s="13" t="s">
        <v>76</v>
      </c>
      <c r="AY161" s="249" t="s">
        <v>136</v>
      </c>
    </row>
    <row r="162" s="14" customFormat="1">
      <c r="A162" s="14"/>
      <c r="B162" s="250"/>
      <c r="C162" s="251"/>
      <c r="D162" s="241" t="s">
        <v>145</v>
      </c>
      <c r="E162" s="252" t="s">
        <v>1</v>
      </c>
      <c r="F162" s="253" t="s">
        <v>993</v>
      </c>
      <c r="G162" s="251"/>
      <c r="H162" s="254">
        <v>17.513999999999999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145</v>
      </c>
      <c r="AU162" s="260" t="s">
        <v>85</v>
      </c>
      <c r="AV162" s="14" t="s">
        <v>85</v>
      </c>
      <c r="AW162" s="14" t="s">
        <v>32</v>
      </c>
      <c r="AX162" s="14" t="s">
        <v>76</v>
      </c>
      <c r="AY162" s="260" t="s">
        <v>136</v>
      </c>
    </row>
    <row r="163" s="15" customFormat="1">
      <c r="A163" s="15"/>
      <c r="B163" s="261"/>
      <c r="C163" s="262"/>
      <c r="D163" s="241" t="s">
        <v>145</v>
      </c>
      <c r="E163" s="263" t="s">
        <v>1</v>
      </c>
      <c r="F163" s="264" t="s">
        <v>148</v>
      </c>
      <c r="G163" s="262"/>
      <c r="H163" s="265">
        <v>17.513999999999999</v>
      </c>
      <c r="I163" s="266"/>
      <c r="J163" s="262"/>
      <c r="K163" s="262"/>
      <c r="L163" s="267"/>
      <c r="M163" s="268"/>
      <c r="N163" s="269"/>
      <c r="O163" s="269"/>
      <c r="P163" s="269"/>
      <c r="Q163" s="269"/>
      <c r="R163" s="269"/>
      <c r="S163" s="269"/>
      <c r="T163" s="270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1" t="s">
        <v>145</v>
      </c>
      <c r="AU163" s="271" t="s">
        <v>85</v>
      </c>
      <c r="AV163" s="15" t="s">
        <v>143</v>
      </c>
      <c r="AW163" s="15" t="s">
        <v>32</v>
      </c>
      <c r="AX163" s="15" t="s">
        <v>83</v>
      </c>
      <c r="AY163" s="271" t="s">
        <v>136</v>
      </c>
    </row>
    <row r="164" s="2" customFormat="1" ht="16.5" customHeight="1">
      <c r="A164" s="38"/>
      <c r="B164" s="39"/>
      <c r="C164" s="277" t="s">
        <v>190</v>
      </c>
      <c r="D164" s="277" t="s">
        <v>346</v>
      </c>
      <c r="E164" s="278" t="s">
        <v>767</v>
      </c>
      <c r="F164" s="279" t="s">
        <v>768</v>
      </c>
      <c r="G164" s="280" t="s">
        <v>202</v>
      </c>
      <c r="H164" s="281">
        <v>35.027999999999999</v>
      </c>
      <c r="I164" s="282"/>
      <c r="J164" s="283">
        <f>ROUND(I164*H164,2)</f>
        <v>0</v>
      </c>
      <c r="K164" s="279" t="s">
        <v>142</v>
      </c>
      <c r="L164" s="284"/>
      <c r="M164" s="285" t="s">
        <v>1</v>
      </c>
      <c r="N164" s="286" t="s">
        <v>41</v>
      </c>
      <c r="O164" s="91"/>
      <c r="P164" s="235">
        <f>O164*H164</f>
        <v>0</v>
      </c>
      <c r="Q164" s="235">
        <v>1</v>
      </c>
      <c r="R164" s="235">
        <f>Q164*H164</f>
        <v>35.027999999999999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182</v>
      </c>
      <c r="AT164" s="237" t="s">
        <v>346</v>
      </c>
      <c r="AU164" s="237" t="s">
        <v>85</v>
      </c>
      <c r="AY164" s="17" t="s">
        <v>136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143</v>
      </c>
      <c r="BM164" s="237" t="s">
        <v>994</v>
      </c>
    </row>
    <row r="165" s="13" customFormat="1">
      <c r="A165" s="13"/>
      <c r="B165" s="239"/>
      <c r="C165" s="240"/>
      <c r="D165" s="241" t="s">
        <v>145</v>
      </c>
      <c r="E165" s="242" t="s">
        <v>1</v>
      </c>
      <c r="F165" s="243" t="s">
        <v>995</v>
      </c>
      <c r="G165" s="240"/>
      <c r="H165" s="242" t="s">
        <v>1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9" t="s">
        <v>145</v>
      </c>
      <c r="AU165" s="249" t="s">
        <v>85</v>
      </c>
      <c r="AV165" s="13" t="s">
        <v>83</v>
      </c>
      <c r="AW165" s="13" t="s">
        <v>32</v>
      </c>
      <c r="AX165" s="13" t="s">
        <v>76</v>
      </c>
      <c r="AY165" s="249" t="s">
        <v>136</v>
      </c>
    </row>
    <row r="166" s="14" customFormat="1">
      <c r="A166" s="14"/>
      <c r="B166" s="250"/>
      <c r="C166" s="251"/>
      <c r="D166" s="241" t="s">
        <v>145</v>
      </c>
      <c r="E166" s="252" t="s">
        <v>1</v>
      </c>
      <c r="F166" s="253" t="s">
        <v>996</v>
      </c>
      <c r="G166" s="251"/>
      <c r="H166" s="254">
        <v>35.027999999999999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145</v>
      </c>
      <c r="AU166" s="260" t="s">
        <v>85</v>
      </c>
      <c r="AV166" s="14" t="s">
        <v>85</v>
      </c>
      <c r="AW166" s="14" t="s">
        <v>32</v>
      </c>
      <c r="AX166" s="14" t="s">
        <v>76</v>
      </c>
      <c r="AY166" s="260" t="s">
        <v>136</v>
      </c>
    </row>
    <row r="167" s="15" customFormat="1">
      <c r="A167" s="15"/>
      <c r="B167" s="261"/>
      <c r="C167" s="262"/>
      <c r="D167" s="241" t="s">
        <v>145</v>
      </c>
      <c r="E167" s="263" t="s">
        <v>1</v>
      </c>
      <c r="F167" s="264" t="s">
        <v>148</v>
      </c>
      <c r="G167" s="262"/>
      <c r="H167" s="265">
        <v>35.027999999999999</v>
      </c>
      <c r="I167" s="266"/>
      <c r="J167" s="262"/>
      <c r="K167" s="262"/>
      <c r="L167" s="267"/>
      <c r="M167" s="268"/>
      <c r="N167" s="269"/>
      <c r="O167" s="269"/>
      <c r="P167" s="269"/>
      <c r="Q167" s="269"/>
      <c r="R167" s="269"/>
      <c r="S167" s="269"/>
      <c r="T167" s="270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1" t="s">
        <v>145</v>
      </c>
      <c r="AU167" s="271" t="s">
        <v>85</v>
      </c>
      <c r="AV167" s="15" t="s">
        <v>143</v>
      </c>
      <c r="AW167" s="15" t="s">
        <v>32</v>
      </c>
      <c r="AX167" s="15" t="s">
        <v>83</v>
      </c>
      <c r="AY167" s="271" t="s">
        <v>136</v>
      </c>
    </row>
    <row r="168" s="12" customFormat="1" ht="22.8" customHeight="1">
      <c r="A168" s="12"/>
      <c r="B168" s="210"/>
      <c r="C168" s="211"/>
      <c r="D168" s="212" t="s">
        <v>75</v>
      </c>
      <c r="E168" s="224" t="s">
        <v>261</v>
      </c>
      <c r="F168" s="224" t="s">
        <v>262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SUM(P169:P170)</f>
        <v>0</v>
      </c>
      <c r="Q168" s="218"/>
      <c r="R168" s="219">
        <f>SUM(R169:R170)</f>
        <v>0</v>
      </c>
      <c r="S168" s="218"/>
      <c r="T168" s="220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83</v>
      </c>
      <c r="AT168" s="222" t="s">
        <v>75</v>
      </c>
      <c r="AU168" s="222" t="s">
        <v>83</v>
      </c>
      <c r="AY168" s="221" t="s">
        <v>136</v>
      </c>
      <c r="BK168" s="223">
        <f>SUM(BK169:BK170)</f>
        <v>0</v>
      </c>
    </row>
    <row r="169" s="2" customFormat="1" ht="21.75" customHeight="1">
      <c r="A169" s="38"/>
      <c r="B169" s="39"/>
      <c r="C169" s="226" t="s">
        <v>195</v>
      </c>
      <c r="D169" s="226" t="s">
        <v>138</v>
      </c>
      <c r="E169" s="227" t="s">
        <v>264</v>
      </c>
      <c r="F169" s="228" t="s">
        <v>265</v>
      </c>
      <c r="G169" s="229" t="s">
        <v>202</v>
      </c>
      <c r="H169" s="230">
        <v>35.027999999999999</v>
      </c>
      <c r="I169" s="231"/>
      <c r="J169" s="232">
        <f>ROUND(I169*H169,2)</f>
        <v>0</v>
      </c>
      <c r="K169" s="228" t="s">
        <v>142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143</v>
      </c>
      <c r="AT169" s="237" t="s">
        <v>138</v>
      </c>
      <c r="AU169" s="237" t="s">
        <v>85</v>
      </c>
      <c r="AY169" s="17" t="s">
        <v>136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143</v>
      </c>
      <c r="BM169" s="237" t="s">
        <v>997</v>
      </c>
    </row>
    <row r="170" s="2" customFormat="1" ht="21.75" customHeight="1">
      <c r="A170" s="38"/>
      <c r="B170" s="39"/>
      <c r="C170" s="226" t="s">
        <v>8</v>
      </c>
      <c r="D170" s="226" t="s">
        <v>138</v>
      </c>
      <c r="E170" s="227" t="s">
        <v>268</v>
      </c>
      <c r="F170" s="228" t="s">
        <v>269</v>
      </c>
      <c r="G170" s="229" t="s">
        <v>202</v>
      </c>
      <c r="H170" s="230">
        <v>35.027999999999999</v>
      </c>
      <c r="I170" s="231"/>
      <c r="J170" s="232">
        <f>ROUND(I170*H170,2)</f>
        <v>0</v>
      </c>
      <c r="K170" s="228" t="s">
        <v>142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143</v>
      </c>
      <c r="AT170" s="237" t="s">
        <v>138</v>
      </c>
      <c r="AU170" s="237" t="s">
        <v>85</v>
      </c>
      <c r="AY170" s="17" t="s">
        <v>136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143</v>
      </c>
      <c r="BM170" s="237" t="s">
        <v>998</v>
      </c>
    </row>
    <row r="171" s="12" customFormat="1" ht="25.92" customHeight="1">
      <c r="A171" s="12"/>
      <c r="B171" s="210"/>
      <c r="C171" s="211"/>
      <c r="D171" s="212" t="s">
        <v>75</v>
      </c>
      <c r="E171" s="213" t="s">
        <v>346</v>
      </c>
      <c r="F171" s="213" t="s">
        <v>999</v>
      </c>
      <c r="G171" s="211"/>
      <c r="H171" s="211"/>
      <c r="I171" s="214"/>
      <c r="J171" s="215">
        <f>BK171</f>
        <v>0</v>
      </c>
      <c r="K171" s="211"/>
      <c r="L171" s="216"/>
      <c r="M171" s="217"/>
      <c r="N171" s="218"/>
      <c r="O171" s="218"/>
      <c r="P171" s="219">
        <f>P172</f>
        <v>0</v>
      </c>
      <c r="Q171" s="218"/>
      <c r="R171" s="219">
        <f>R172</f>
        <v>2.79</v>
      </c>
      <c r="S171" s="218"/>
      <c r="T171" s="220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152</v>
      </c>
      <c r="AT171" s="222" t="s">
        <v>75</v>
      </c>
      <c r="AU171" s="222" t="s">
        <v>76</v>
      </c>
      <c r="AY171" s="221" t="s">
        <v>136</v>
      </c>
      <c r="BK171" s="223">
        <f>BK172</f>
        <v>0</v>
      </c>
    </row>
    <row r="172" s="12" customFormat="1" ht="22.8" customHeight="1">
      <c r="A172" s="12"/>
      <c r="B172" s="210"/>
      <c r="C172" s="211"/>
      <c r="D172" s="212" t="s">
        <v>75</v>
      </c>
      <c r="E172" s="224" t="s">
        <v>1000</v>
      </c>
      <c r="F172" s="224" t="s">
        <v>1001</v>
      </c>
      <c r="G172" s="211"/>
      <c r="H172" s="211"/>
      <c r="I172" s="214"/>
      <c r="J172" s="225">
        <f>BK172</f>
        <v>0</v>
      </c>
      <c r="K172" s="211"/>
      <c r="L172" s="216"/>
      <c r="M172" s="217"/>
      <c r="N172" s="218"/>
      <c r="O172" s="218"/>
      <c r="P172" s="219">
        <f>SUM(P173:P180)</f>
        <v>0</v>
      </c>
      <c r="Q172" s="218"/>
      <c r="R172" s="219">
        <f>SUM(R173:R180)</f>
        <v>2.79</v>
      </c>
      <c r="S172" s="218"/>
      <c r="T172" s="220">
        <f>SUM(T173:T180)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1" t="s">
        <v>152</v>
      </c>
      <c r="AT172" s="222" t="s">
        <v>75</v>
      </c>
      <c r="AU172" s="222" t="s">
        <v>83</v>
      </c>
      <c r="AY172" s="221" t="s">
        <v>136</v>
      </c>
      <c r="BK172" s="223">
        <f>SUM(BK173:BK180)</f>
        <v>0</v>
      </c>
    </row>
    <row r="173" s="2" customFormat="1" ht="16.5" customHeight="1">
      <c r="A173" s="38"/>
      <c r="B173" s="39"/>
      <c r="C173" s="226" t="s">
        <v>206</v>
      </c>
      <c r="D173" s="226" t="s">
        <v>138</v>
      </c>
      <c r="E173" s="227" t="s">
        <v>1002</v>
      </c>
      <c r="F173" s="228" t="s">
        <v>1003</v>
      </c>
      <c r="G173" s="229" t="s">
        <v>172</v>
      </c>
      <c r="H173" s="230">
        <v>90</v>
      </c>
      <c r="I173" s="231"/>
      <c r="J173" s="232">
        <f>ROUND(I173*H173,2)</f>
        <v>0</v>
      </c>
      <c r="K173" s="228" t="s">
        <v>142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932</v>
      </c>
      <c r="AT173" s="237" t="s">
        <v>138</v>
      </c>
      <c r="AU173" s="237" t="s">
        <v>85</v>
      </c>
      <c r="AY173" s="17" t="s">
        <v>136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932</v>
      </c>
      <c r="BM173" s="237" t="s">
        <v>1004</v>
      </c>
    </row>
    <row r="174" s="13" customFormat="1">
      <c r="A174" s="13"/>
      <c r="B174" s="239"/>
      <c r="C174" s="240"/>
      <c r="D174" s="241" t="s">
        <v>145</v>
      </c>
      <c r="E174" s="242" t="s">
        <v>1</v>
      </c>
      <c r="F174" s="243" t="s">
        <v>972</v>
      </c>
      <c r="G174" s="240"/>
      <c r="H174" s="242" t="s">
        <v>1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145</v>
      </c>
      <c r="AU174" s="249" t="s">
        <v>85</v>
      </c>
      <c r="AV174" s="13" t="s">
        <v>83</v>
      </c>
      <c r="AW174" s="13" t="s">
        <v>32</v>
      </c>
      <c r="AX174" s="13" t="s">
        <v>76</v>
      </c>
      <c r="AY174" s="249" t="s">
        <v>136</v>
      </c>
    </row>
    <row r="175" s="14" customFormat="1">
      <c r="A175" s="14"/>
      <c r="B175" s="250"/>
      <c r="C175" s="251"/>
      <c r="D175" s="241" t="s">
        <v>145</v>
      </c>
      <c r="E175" s="252" t="s">
        <v>1</v>
      </c>
      <c r="F175" s="253" t="s">
        <v>1005</v>
      </c>
      <c r="G175" s="251"/>
      <c r="H175" s="254">
        <v>90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145</v>
      </c>
      <c r="AU175" s="260" t="s">
        <v>85</v>
      </c>
      <c r="AV175" s="14" t="s">
        <v>85</v>
      </c>
      <c r="AW175" s="14" t="s">
        <v>32</v>
      </c>
      <c r="AX175" s="14" t="s">
        <v>76</v>
      </c>
      <c r="AY175" s="260" t="s">
        <v>136</v>
      </c>
    </row>
    <row r="176" s="15" customFormat="1">
      <c r="A176" s="15"/>
      <c r="B176" s="261"/>
      <c r="C176" s="262"/>
      <c r="D176" s="241" t="s">
        <v>145</v>
      </c>
      <c r="E176" s="263" t="s">
        <v>1</v>
      </c>
      <c r="F176" s="264" t="s">
        <v>148</v>
      </c>
      <c r="G176" s="262"/>
      <c r="H176" s="265">
        <v>90</v>
      </c>
      <c r="I176" s="266"/>
      <c r="J176" s="262"/>
      <c r="K176" s="262"/>
      <c r="L176" s="267"/>
      <c r="M176" s="268"/>
      <c r="N176" s="269"/>
      <c r="O176" s="269"/>
      <c r="P176" s="269"/>
      <c r="Q176" s="269"/>
      <c r="R176" s="269"/>
      <c r="S176" s="269"/>
      <c r="T176" s="27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1" t="s">
        <v>145</v>
      </c>
      <c r="AU176" s="271" t="s">
        <v>85</v>
      </c>
      <c r="AV176" s="15" t="s">
        <v>143</v>
      </c>
      <c r="AW176" s="15" t="s">
        <v>32</v>
      </c>
      <c r="AX176" s="15" t="s">
        <v>83</v>
      </c>
      <c r="AY176" s="271" t="s">
        <v>136</v>
      </c>
    </row>
    <row r="177" s="2" customFormat="1" ht="16.5" customHeight="1">
      <c r="A177" s="38"/>
      <c r="B177" s="39"/>
      <c r="C177" s="277" t="s">
        <v>210</v>
      </c>
      <c r="D177" s="277" t="s">
        <v>346</v>
      </c>
      <c r="E177" s="278" t="s">
        <v>1006</v>
      </c>
      <c r="F177" s="279" t="s">
        <v>1007</v>
      </c>
      <c r="G177" s="280" t="s">
        <v>172</v>
      </c>
      <c r="H177" s="281">
        <v>90</v>
      </c>
      <c r="I177" s="282"/>
      <c r="J177" s="283">
        <f>ROUND(I177*H177,2)</f>
        <v>0</v>
      </c>
      <c r="K177" s="279" t="s">
        <v>142</v>
      </c>
      <c r="L177" s="284"/>
      <c r="M177" s="285" t="s">
        <v>1</v>
      </c>
      <c r="N177" s="286" t="s">
        <v>41</v>
      </c>
      <c r="O177" s="91"/>
      <c r="P177" s="235">
        <f>O177*H177</f>
        <v>0</v>
      </c>
      <c r="Q177" s="235">
        <v>0.031</v>
      </c>
      <c r="R177" s="235">
        <f>Q177*H177</f>
        <v>2.79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1008</v>
      </c>
      <c r="AT177" s="237" t="s">
        <v>346</v>
      </c>
      <c r="AU177" s="237" t="s">
        <v>85</v>
      </c>
      <c r="AY177" s="17" t="s">
        <v>136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1008</v>
      </c>
      <c r="BM177" s="237" t="s">
        <v>1009</v>
      </c>
    </row>
    <row r="178" s="13" customFormat="1">
      <c r="A178" s="13"/>
      <c r="B178" s="239"/>
      <c r="C178" s="240"/>
      <c r="D178" s="241" t="s">
        <v>145</v>
      </c>
      <c r="E178" s="242" t="s">
        <v>1</v>
      </c>
      <c r="F178" s="243" t="s">
        <v>1010</v>
      </c>
      <c r="G178" s="240"/>
      <c r="H178" s="242" t="s">
        <v>1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145</v>
      </c>
      <c r="AU178" s="249" t="s">
        <v>85</v>
      </c>
      <c r="AV178" s="13" t="s">
        <v>83</v>
      </c>
      <c r="AW178" s="13" t="s">
        <v>32</v>
      </c>
      <c r="AX178" s="13" t="s">
        <v>76</v>
      </c>
      <c r="AY178" s="249" t="s">
        <v>136</v>
      </c>
    </row>
    <row r="179" s="14" customFormat="1">
      <c r="A179" s="14"/>
      <c r="B179" s="250"/>
      <c r="C179" s="251"/>
      <c r="D179" s="241" t="s">
        <v>145</v>
      </c>
      <c r="E179" s="252" t="s">
        <v>1</v>
      </c>
      <c r="F179" s="253" t="s">
        <v>1005</v>
      </c>
      <c r="G179" s="251"/>
      <c r="H179" s="254">
        <v>90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145</v>
      </c>
      <c r="AU179" s="260" t="s">
        <v>85</v>
      </c>
      <c r="AV179" s="14" t="s">
        <v>85</v>
      </c>
      <c r="AW179" s="14" t="s">
        <v>32</v>
      </c>
      <c r="AX179" s="14" t="s">
        <v>76</v>
      </c>
      <c r="AY179" s="260" t="s">
        <v>136</v>
      </c>
    </row>
    <row r="180" s="15" customFormat="1">
      <c r="A180" s="15"/>
      <c r="B180" s="261"/>
      <c r="C180" s="262"/>
      <c r="D180" s="241" t="s">
        <v>145</v>
      </c>
      <c r="E180" s="263" t="s">
        <v>1</v>
      </c>
      <c r="F180" s="264" t="s">
        <v>148</v>
      </c>
      <c r="G180" s="262"/>
      <c r="H180" s="265">
        <v>90</v>
      </c>
      <c r="I180" s="266"/>
      <c r="J180" s="262"/>
      <c r="K180" s="262"/>
      <c r="L180" s="267"/>
      <c r="M180" s="287"/>
      <c r="N180" s="288"/>
      <c r="O180" s="288"/>
      <c r="P180" s="288"/>
      <c r="Q180" s="288"/>
      <c r="R180" s="288"/>
      <c r="S180" s="288"/>
      <c r="T180" s="289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1" t="s">
        <v>145</v>
      </c>
      <c r="AU180" s="271" t="s">
        <v>85</v>
      </c>
      <c r="AV180" s="15" t="s">
        <v>143</v>
      </c>
      <c r="AW180" s="15" t="s">
        <v>32</v>
      </c>
      <c r="AX180" s="15" t="s">
        <v>83</v>
      </c>
      <c r="AY180" s="271" t="s">
        <v>136</v>
      </c>
    </row>
    <row r="181" s="2" customFormat="1" ht="6.96" customHeight="1">
      <c r="A181" s="38"/>
      <c r="B181" s="66"/>
      <c r="C181" s="67"/>
      <c r="D181" s="67"/>
      <c r="E181" s="67"/>
      <c r="F181" s="67"/>
      <c r="G181" s="67"/>
      <c r="H181" s="67"/>
      <c r="I181" s="67"/>
      <c r="J181" s="67"/>
      <c r="K181" s="67"/>
      <c r="L181" s="44"/>
      <c r="M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</row>
  </sheetData>
  <sheetProtection sheet="1" autoFilter="0" formatColumns="0" formatRows="0" objects="1" scenarios="1" spinCount="100000" saltValue="N+ndJXzoMmYphC19nYn0z+ftd1OlQiXA1yL0g8b7dyjH1JZlmzJuuiRCg2K5Par+mcLcwb1aqu3ZdcLK/VKV/Q==" hashValue="Fs8uwM7FU5FAJ3JZo56+bbarUoz3d7pTzZJPb7v5dy3k6Rmtx2NSjek33PojRpqHK8Uf+W4PlprCbc/SWyh52w==" algorithmName="SHA-512" password="CC35"/>
  <autoFilter ref="C124:K18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105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komunikace v ulici ČSA, Hradec Králové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1011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5. 5. 2025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110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ROUND((SUM(BE122:BE152)),  2)</f>
        <v>0</v>
      </c>
      <c r="G33" s="38"/>
      <c r="H33" s="38"/>
      <c r="I33" s="164">
        <v>0.20999999999999999</v>
      </c>
      <c r="J33" s="163">
        <f>ROUND(((SUM(BE122:BE152))*I33),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ROUND((SUM(BF122:BF152)),  2)</f>
        <v>0</v>
      </c>
      <c r="G34" s="38"/>
      <c r="H34" s="38"/>
      <c r="I34" s="164">
        <v>0.12</v>
      </c>
      <c r="J34" s="163">
        <f>ROUND(((SUM(BF122:BF152))*I34),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ROUND((SUM(BG122:BG152)),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ROUND((SUM(BH122:BH152)),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ROUND((SUM(BI122:BI152)),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komunikace v ulici ČSA,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Hradec Králové</v>
      </c>
      <c r="G89" s="40"/>
      <c r="H89" s="40"/>
      <c r="I89" s="32" t="s">
        <v>22</v>
      </c>
      <c r="J89" s="79" t="str">
        <f>IF(J12="","",J12)</f>
        <v>5. 5. 2025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VIAPROJEKT s.r.o. HK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B.Burešová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112</v>
      </c>
      <c r="D94" s="185"/>
      <c r="E94" s="185"/>
      <c r="F94" s="185"/>
      <c r="G94" s="185"/>
      <c r="H94" s="185"/>
      <c r="I94" s="185"/>
      <c r="J94" s="186" t="s">
        <v>113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114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115</v>
      </c>
    </row>
    <row r="97" s="9" customFormat="1" ht="24.96" customHeight="1">
      <c r="A97" s="9"/>
      <c r="B97" s="188"/>
      <c r="C97" s="189"/>
      <c r="D97" s="190" t="s">
        <v>1012</v>
      </c>
      <c r="E97" s="191"/>
      <c r="F97" s="191"/>
      <c r="G97" s="191"/>
      <c r="H97" s="191"/>
      <c r="I97" s="191"/>
      <c r="J97" s="192">
        <f>J123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1013</v>
      </c>
      <c r="E98" s="196"/>
      <c r="F98" s="196"/>
      <c r="G98" s="196"/>
      <c r="H98" s="196"/>
      <c r="I98" s="196"/>
      <c r="J98" s="197">
        <f>J124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1014</v>
      </c>
      <c r="E99" s="196"/>
      <c r="F99" s="196"/>
      <c r="G99" s="196"/>
      <c r="H99" s="196"/>
      <c r="I99" s="196"/>
      <c r="J99" s="197">
        <f>J131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1015</v>
      </c>
      <c r="E100" s="196"/>
      <c r="F100" s="196"/>
      <c r="G100" s="196"/>
      <c r="H100" s="196"/>
      <c r="I100" s="196"/>
      <c r="J100" s="197">
        <f>J140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1016</v>
      </c>
      <c r="E101" s="196"/>
      <c r="F101" s="196"/>
      <c r="G101" s="196"/>
      <c r="H101" s="196"/>
      <c r="I101" s="196"/>
      <c r="J101" s="197">
        <f>J142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1017</v>
      </c>
      <c r="E102" s="196"/>
      <c r="F102" s="196"/>
      <c r="G102" s="196"/>
      <c r="H102" s="196"/>
      <c r="I102" s="196"/>
      <c r="J102" s="197">
        <f>J147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Oprava komunikace v ulici ČSA, Hradec Králové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D - Vedlejší a ostatní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Hradec Králové</v>
      </c>
      <c r="G116" s="40"/>
      <c r="H116" s="40"/>
      <c r="I116" s="32" t="s">
        <v>22</v>
      </c>
      <c r="J116" s="79" t="str">
        <f>IF(J12="","",J12)</f>
        <v>5. 5. 2025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>VIAPROJEKT s.r.o. HK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B.Burešová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122</v>
      </c>
      <c r="D121" s="202" t="s">
        <v>61</v>
      </c>
      <c r="E121" s="202" t="s">
        <v>57</v>
      </c>
      <c r="F121" s="202" t="s">
        <v>58</v>
      </c>
      <c r="G121" s="202" t="s">
        <v>123</v>
      </c>
      <c r="H121" s="202" t="s">
        <v>124</v>
      </c>
      <c r="I121" s="202" t="s">
        <v>125</v>
      </c>
      <c r="J121" s="202" t="s">
        <v>113</v>
      </c>
      <c r="K121" s="203" t="s">
        <v>126</v>
      </c>
      <c r="L121" s="204"/>
      <c r="M121" s="100" t="s">
        <v>1</v>
      </c>
      <c r="N121" s="101" t="s">
        <v>40</v>
      </c>
      <c r="O121" s="101" t="s">
        <v>127</v>
      </c>
      <c r="P121" s="101" t="s">
        <v>128</v>
      </c>
      <c r="Q121" s="101" t="s">
        <v>129</v>
      </c>
      <c r="R121" s="101" t="s">
        <v>130</v>
      </c>
      <c r="S121" s="101" t="s">
        <v>131</v>
      </c>
      <c r="T121" s="102" t="s">
        <v>132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133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115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1018</v>
      </c>
      <c r="F123" s="213" t="s">
        <v>1019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P124+P131+P140+P142+P147</f>
        <v>0</v>
      </c>
      <c r="Q123" s="218"/>
      <c r="R123" s="219">
        <f>R124+R131+R140+R142+R147</f>
        <v>0</v>
      </c>
      <c r="S123" s="218"/>
      <c r="T123" s="220">
        <f>T124+T131+T140+T142+T147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161</v>
      </c>
      <c r="AT123" s="222" t="s">
        <v>75</v>
      </c>
      <c r="AU123" s="222" t="s">
        <v>76</v>
      </c>
      <c r="AY123" s="221" t="s">
        <v>136</v>
      </c>
      <c r="BK123" s="223">
        <f>BK124+BK131+BK140+BK142+BK147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1020</v>
      </c>
      <c r="F124" s="224" t="s">
        <v>1021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SUM(P125:P130)</f>
        <v>0</v>
      </c>
      <c r="Q124" s="218"/>
      <c r="R124" s="219">
        <f>SUM(R125:R130)</f>
        <v>0</v>
      </c>
      <c r="S124" s="218"/>
      <c r="T124" s="220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161</v>
      </c>
      <c r="AT124" s="222" t="s">
        <v>75</v>
      </c>
      <c r="AU124" s="222" t="s">
        <v>83</v>
      </c>
      <c r="AY124" s="221" t="s">
        <v>136</v>
      </c>
      <c r="BK124" s="223">
        <f>SUM(BK125:BK130)</f>
        <v>0</v>
      </c>
    </row>
    <row r="125" s="2" customFormat="1" ht="16.5" customHeight="1">
      <c r="A125" s="38"/>
      <c r="B125" s="39"/>
      <c r="C125" s="226" t="s">
        <v>83</v>
      </c>
      <c r="D125" s="226" t="s">
        <v>138</v>
      </c>
      <c r="E125" s="227" t="s">
        <v>1022</v>
      </c>
      <c r="F125" s="228" t="s">
        <v>1023</v>
      </c>
      <c r="G125" s="229" t="s">
        <v>495</v>
      </c>
      <c r="H125" s="230">
        <v>1</v>
      </c>
      <c r="I125" s="231"/>
      <c r="J125" s="232">
        <f>ROUND(I125*H125,2)</f>
        <v>0</v>
      </c>
      <c r="K125" s="228" t="s">
        <v>142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1024</v>
      </c>
      <c r="AT125" s="237" t="s">
        <v>138</v>
      </c>
      <c r="AU125" s="237" t="s">
        <v>85</v>
      </c>
      <c r="AY125" s="17" t="s">
        <v>136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1024</v>
      </c>
      <c r="BM125" s="237" t="s">
        <v>1025</v>
      </c>
    </row>
    <row r="126" s="2" customFormat="1" ht="16.5" customHeight="1">
      <c r="A126" s="38"/>
      <c r="B126" s="39"/>
      <c r="C126" s="226" t="s">
        <v>85</v>
      </c>
      <c r="D126" s="226" t="s">
        <v>138</v>
      </c>
      <c r="E126" s="227" t="s">
        <v>1026</v>
      </c>
      <c r="F126" s="228" t="s">
        <v>1027</v>
      </c>
      <c r="G126" s="229" t="s">
        <v>495</v>
      </c>
      <c r="H126" s="230">
        <v>1</v>
      </c>
      <c r="I126" s="231"/>
      <c r="J126" s="232">
        <f>ROUND(I126*H126,2)</f>
        <v>0</v>
      </c>
      <c r="K126" s="228" t="s">
        <v>142</v>
      </c>
      <c r="L126" s="44"/>
      <c r="M126" s="233" t="s">
        <v>1</v>
      </c>
      <c r="N126" s="234" t="s">
        <v>41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1024</v>
      </c>
      <c r="AT126" s="237" t="s">
        <v>138</v>
      </c>
      <c r="AU126" s="237" t="s">
        <v>85</v>
      </c>
      <c r="AY126" s="17" t="s">
        <v>136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1024</v>
      </c>
      <c r="BM126" s="237" t="s">
        <v>1028</v>
      </c>
    </row>
    <row r="127" s="13" customFormat="1">
      <c r="A127" s="13"/>
      <c r="B127" s="239"/>
      <c r="C127" s="240"/>
      <c r="D127" s="241" t="s">
        <v>145</v>
      </c>
      <c r="E127" s="242" t="s">
        <v>1</v>
      </c>
      <c r="F127" s="243" t="s">
        <v>1029</v>
      </c>
      <c r="G127" s="240"/>
      <c r="H127" s="242" t="s">
        <v>1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9" t="s">
        <v>145</v>
      </c>
      <c r="AU127" s="249" t="s">
        <v>85</v>
      </c>
      <c r="AV127" s="13" t="s">
        <v>83</v>
      </c>
      <c r="AW127" s="13" t="s">
        <v>32</v>
      </c>
      <c r="AX127" s="13" t="s">
        <v>76</v>
      </c>
      <c r="AY127" s="249" t="s">
        <v>136</v>
      </c>
    </row>
    <row r="128" s="14" customFormat="1">
      <c r="A128" s="14"/>
      <c r="B128" s="250"/>
      <c r="C128" s="251"/>
      <c r="D128" s="241" t="s">
        <v>145</v>
      </c>
      <c r="E128" s="252" t="s">
        <v>1</v>
      </c>
      <c r="F128" s="253" t="s">
        <v>83</v>
      </c>
      <c r="G128" s="251"/>
      <c r="H128" s="254">
        <v>1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145</v>
      </c>
      <c r="AU128" s="260" t="s">
        <v>85</v>
      </c>
      <c r="AV128" s="14" t="s">
        <v>85</v>
      </c>
      <c r="AW128" s="14" t="s">
        <v>32</v>
      </c>
      <c r="AX128" s="14" t="s">
        <v>76</v>
      </c>
      <c r="AY128" s="260" t="s">
        <v>136</v>
      </c>
    </row>
    <row r="129" s="15" customFormat="1">
      <c r="A129" s="15"/>
      <c r="B129" s="261"/>
      <c r="C129" s="262"/>
      <c r="D129" s="241" t="s">
        <v>145</v>
      </c>
      <c r="E129" s="263" t="s">
        <v>1</v>
      </c>
      <c r="F129" s="264" t="s">
        <v>148</v>
      </c>
      <c r="G129" s="262"/>
      <c r="H129" s="265">
        <v>1</v>
      </c>
      <c r="I129" s="266"/>
      <c r="J129" s="262"/>
      <c r="K129" s="262"/>
      <c r="L129" s="267"/>
      <c r="M129" s="268"/>
      <c r="N129" s="269"/>
      <c r="O129" s="269"/>
      <c r="P129" s="269"/>
      <c r="Q129" s="269"/>
      <c r="R129" s="269"/>
      <c r="S129" s="269"/>
      <c r="T129" s="270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1" t="s">
        <v>145</v>
      </c>
      <c r="AU129" s="271" t="s">
        <v>85</v>
      </c>
      <c r="AV129" s="15" t="s">
        <v>143</v>
      </c>
      <c r="AW129" s="15" t="s">
        <v>32</v>
      </c>
      <c r="AX129" s="15" t="s">
        <v>83</v>
      </c>
      <c r="AY129" s="271" t="s">
        <v>136</v>
      </c>
    </row>
    <row r="130" s="2" customFormat="1" ht="16.5" customHeight="1">
      <c r="A130" s="38"/>
      <c r="B130" s="39"/>
      <c r="C130" s="226" t="s">
        <v>152</v>
      </c>
      <c r="D130" s="226" t="s">
        <v>138</v>
      </c>
      <c r="E130" s="227" t="s">
        <v>1030</v>
      </c>
      <c r="F130" s="228" t="s">
        <v>1031</v>
      </c>
      <c r="G130" s="229" t="s">
        <v>495</v>
      </c>
      <c r="H130" s="230">
        <v>1</v>
      </c>
      <c r="I130" s="231"/>
      <c r="J130" s="232">
        <f>ROUND(I130*H130,2)</f>
        <v>0</v>
      </c>
      <c r="K130" s="228" t="s">
        <v>142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1024</v>
      </c>
      <c r="AT130" s="237" t="s">
        <v>138</v>
      </c>
      <c r="AU130" s="237" t="s">
        <v>85</v>
      </c>
      <c r="AY130" s="17" t="s">
        <v>136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1024</v>
      </c>
      <c r="BM130" s="237" t="s">
        <v>1032</v>
      </c>
    </row>
    <row r="131" s="12" customFormat="1" ht="22.8" customHeight="1">
      <c r="A131" s="12"/>
      <c r="B131" s="210"/>
      <c r="C131" s="211"/>
      <c r="D131" s="212" t="s">
        <v>75</v>
      </c>
      <c r="E131" s="224" t="s">
        <v>1033</v>
      </c>
      <c r="F131" s="224" t="s">
        <v>1034</v>
      </c>
      <c r="G131" s="211"/>
      <c r="H131" s="211"/>
      <c r="I131" s="214"/>
      <c r="J131" s="225">
        <f>BK131</f>
        <v>0</v>
      </c>
      <c r="K131" s="211"/>
      <c r="L131" s="216"/>
      <c r="M131" s="217"/>
      <c r="N131" s="218"/>
      <c r="O131" s="218"/>
      <c r="P131" s="219">
        <f>SUM(P132:P139)</f>
        <v>0</v>
      </c>
      <c r="Q131" s="218"/>
      <c r="R131" s="219">
        <f>SUM(R132:R139)</f>
        <v>0</v>
      </c>
      <c r="S131" s="218"/>
      <c r="T131" s="220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161</v>
      </c>
      <c r="AT131" s="222" t="s">
        <v>75</v>
      </c>
      <c r="AU131" s="222" t="s">
        <v>83</v>
      </c>
      <c r="AY131" s="221" t="s">
        <v>136</v>
      </c>
      <c r="BK131" s="223">
        <f>SUM(BK132:BK139)</f>
        <v>0</v>
      </c>
    </row>
    <row r="132" s="2" customFormat="1" ht="16.5" customHeight="1">
      <c r="A132" s="38"/>
      <c r="B132" s="39"/>
      <c r="C132" s="226" t="s">
        <v>143</v>
      </c>
      <c r="D132" s="226" t="s">
        <v>138</v>
      </c>
      <c r="E132" s="227" t="s">
        <v>1035</v>
      </c>
      <c r="F132" s="228" t="s">
        <v>1034</v>
      </c>
      <c r="G132" s="229" t="s">
        <v>495</v>
      </c>
      <c r="H132" s="230">
        <v>1</v>
      </c>
      <c r="I132" s="231"/>
      <c r="J132" s="232">
        <f>ROUND(I132*H132,2)</f>
        <v>0</v>
      </c>
      <c r="K132" s="228" t="s">
        <v>142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1024</v>
      </c>
      <c r="AT132" s="237" t="s">
        <v>138</v>
      </c>
      <c r="AU132" s="237" t="s">
        <v>85</v>
      </c>
      <c r="AY132" s="17" t="s">
        <v>136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1024</v>
      </c>
      <c r="BM132" s="237" t="s">
        <v>1036</v>
      </c>
    </row>
    <row r="133" s="13" customFormat="1">
      <c r="A133" s="13"/>
      <c r="B133" s="239"/>
      <c r="C133" s="240"/>
      <c r="D133" s="241" t="s">
        <v>145</v>
      </c>
      <c r="E133" s="242" t="s">
        <v>1</v>
      </c>
      <c r="F133" s="243" t="s">
        <v>1037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145</v>
      </c>
      <c r="AU133" s="249" t="s">
        <v>85</v>
      </c>
      <c r="AV133" s="13" t="s">
        <v>83</v>
      </c>
      <c r="AW133" s="13" t="s">
        <v>32</v>
      </c>
      <c r="AX133" s="13" t="s">
        <v>76</v>
      </c>
      <c r="AY133" s="249" t="s">
        <v>136</v>
      </c>
    </row>
    <row r="134" s="14" customFormat="1">
      <c r="A134" s="14"/>
      <c r="B134" s="250"/>
      <c r="C134" s="251"/>
      <c r="D134" s="241" t="s">
        <v>145</v>
      </c>
      <c r="E134" s="252" t="s">
        <v>1</v>
      </c>
      <c r="F134" s="253" t="s">
        <v>83</v>
      </c>
      <c r="G134" s="251"/>
      <c r="H134" s="254">
        <v>1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145</v>
      </c>
      <c r="AU134" s="260" t="s">
        <v>85</v>
      </c>
      <c r="AV134" s="14" t="s">
        <v>85</v>
      </c>
      <c r="AW134" s="14" t="s">
        <v>32</v>
      </c>
      <c r="AX134" s="14" t="s">
        <v>76</v>
      </c>
      <c r="AY134" s="260" t="s">
        <v>136</v>
      </c>
    </row>
    <row r="135" s="15" customFormat="1">
      <c r="A135" s="15"/>
      <c r="B135" s="261"/>
      <c r="C135" s="262"/>
      <c r="D135" s="241" t="s">
        <v>145</v>
      </c>
      <c r="E135" s="263" t="s">
        <v>1</v>
      </c>
      <c r="F135" s="264" t="s">
        <v>148</v>
      </c>
      <c r="G135" s="262"/>
      <c r="H135" s="265">
        <v>1</v>
      </c>
      <c r="I135" s="266"/>
      <c r="J135" s="262"/>
      <c r="K135" s="262"/>
      <c r="L135" s="267"/>
      <c r="M135" s="268"/>
      <c r="N135" s="269"/>
      <c r="O135" s="269"/>
      <c r="P135" s="269"/>
      <c r="Q135" s="269"/>
      <c r="R135" s="269"/>
      <c r="S135" s="269"/>
      <c r="T135" s="27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1" t="s">
        <v>145</v>
      </c>
      <c r="AU135" s="271" t="s">
        <v>85</v>
      </c>
      <c r="AV135" s="15" t="s">
        <v>143</v>
      </c>
      <c r="AW135" s="15" t="s">
        <v>32</v>
      </c>
      <c r="AX135" s="15" t="s">
        <v>83</v>
      </c>
      <c r="AY135" s="271" t="s">
        <v>136</v>
      </c>
    </row>
    <row r="136" s="2" customFormat="1" ht="16.5" customHeight="1">
      <c r="A136" s="38"/>
      <c r="B136" s="39"/>
      <c r="C136" s="226" t="s">
        <v>161</v>
      </c>
      <c r="D136" s="226" t="s">
        <v>138</v>
      </c>
      <c r="E136" s="227" t="s">
        <v>1038</v>
      </c>
      <c r="F136" s="228" t="s">
        <v>1039</v>
      </c>
      <c r="G136" s="229" t="s">
        <v>495</v>
      </c>
      <c r="H136" s="230">
        <v>1</v>
      </c>
      <c r="I136" s="231"/>
      <c r="J136" s="232">
        <f>ROUND(I136*H136,2)</f>
        <v>0</v>
      </c>
      <c r="K136" s="228" t="s">
        <v>142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1024</v>
      </c>
      <c r="AT136" s="237" t="s">
        <v>138</v>
      </c>
      <c r="AU136" s="237" t="s">
        <v>85</v>
      </c>
      <c r="AY136" s="17" t="s">
        <v>136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1024</v>
      </c>
      <c r="BM136" s="237" t="s">
        <v>1040</v>
      </c>
    </row>
    <row r="137" s="13" customFormat="1">
      <c r="A137" s="13"/>
      <c r="B137" s="239"/>
      <c r="C137" s="240"/>
      <c r="D137" s="241" t="s">
        <v>145</v>
      </c>
      <c r="E137" s="242" t="s">
        <v>1</v>
      </c>
      <c r="F137" s="243" t="s">
        <v>1041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145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136</v>
      </c>
    </row>
    <row r="138" s="14" customFormat="1">
      <c r="A138" s="14"/>
      <c r="B138" s="250"/>
      <c r="C138" s="251"/>
      <c r="D138" s="241" t="s">
        <v>145</v>
      </c>
      <c r="E138" s="252" t="s">
        <v>1</v>
      </c>
      <c r="F138" s="253" t="s">
        <v>83</v>
      </c>
      <c r="G138" s="251"/>
      <c r="H138" s="254">
        <v>1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145</v>
      </c>
      <c r="AU138" s="260" t="s">
        <v>85</v>
      </c>
      <c r="AV138" s="14" t="s">
        <v>85</v>
      </c>
      <c r="AW138" s="14" t="s">
        <v>32</v>
      </c>
      <c r="AX138" s="14" t="s">
        <v>76</v>
      </c>
      <c r="AY138" s="260" t="s">
        <v>136</v>
      </c>
    </row>
    <row r="139" s="15" customFormat="1">
      <c r="A139" s="15"/>
      <c r="B139" s="261"/>
      <c r="C139" s="262"/>
      <c r="D139" s="241" t="s">
        <v>145</v>
      </c>
      <c r="E139" s="263" t="s">
        <v>1</v>
      </c>
      <c r="F139" s="264" t="s">
        <v>148</v>
      </c>
      <c r="G139" s="262"/>
      <c r="H139" s="265">
        <v>1</v>
      </c>
      <c r="I139" s="266"/>
      <c r="J139" s="262"/>
      <c r="K139" s="262"/>
      <c r="L139" s="267"/>
      <c r="M139" s="268"/>
      <c r="N139" s="269"/>
      <c r="O139" s="269"/>
      <c r="P139" s="269"/>
      <c r="Q139" s="269"/>
      <c r="R139" s="269"/>
      <c r="S139" s="269"/>
      <c r="T139" s="27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1" t="s">
        <v>145</v>
      </c>
      <c r="AU139" s="271" t="s">
        <v>85</v>
      </c>
      <c r="AV139" s="15" t="s">
        <v>143</v>
      </c>
      <c r="AW139" s="15" t="s">
        <v>32</v>
      </c>
      <c r="AX139" s="15" t="s">
        <v>83</v>
      </c>
      <c r="AY139" s="271" t="s">
        <v>136</v>
      </c>
    </row>
    <row r="140" s="12" customFormat="1" ht="22.8" customHeight="1">
      <c r="A140" s="12"/>
      <c r="B140" s="210"/>
      <c r="C140" s="211"/>
      <c r="D140" s="212" t="s">
        <v>75</v>
      </c>
      <c r="E140" s="224" t="s">
        <v>1042</v>
      </c>
      <c r="F140" s="224" t="s">
        <v>1043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P141</f>
        <v>0</v>
      </c>
      <c r="Q140" s="218"/>
      <c r="R140" s="219">
        <f>R141</f>
        <v>0</v>
      </c>
      <c r="S140" s="218"/>
      <c r="T140" s="220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161</v>
      </c>
      <c r="AT140" s="222" t="s">
        <v>75</v>
      </c>
      <c r="AU140" s="222" t="s">
        <v>83</v>
      </c>
      <c r="AY140" s="221" t="s">
        <v>136</v>
      </c>
      <c r="BK140" s="223">
        <f>BK141</f>
        <v>0</v>
      </c>
    </row>
    <row r="141" s="2" customFormat="1" ht="16.5" customHeight="1">
      <c r="A141" s="38"/>
      <c r="B141" s="39"/>
      <c r="C141" s="226" t="s">
        <v>169</v>
      </c>
      <c r="D141" s="226" t="s">
        <v>138</v>
      </c>
      <c r="E141" s="227" t="s">
        <v>1044</v>
      </c>
      <c r="F141" s="228" t="s">
        <v>1045</v>
      </c>
      <c r="G141" s="229" t="s">
        <v>495</v>
      </c>
      <c r="H141" s="230">
        <v>6</v>
      </c>
      <c r="I141" s="231"/>
      <c r="J141" s="232">
        <f>ROUND(I141*H141,2)</f>
        <v>0</v>
      </c>
      <c r="K141" s="228" t="s">
        <v>142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1024</v>
      </c>
      <c r="AT141" s="237" t="s">
        <v>138</v>
      </c>
      <c r="AU141" s="237" t="s">
        <v>85</v>
      </c>
      <c r="AY141" s="17" t="s">
        <v>136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1024</v>
      </c>
      <c r="BM141" s="237" t="s">
        <v>1046</v>
      </c>
    </row>
    <row r="142" s="12" customFormat="1" ht="22.8" customHeight="1">
      <c r="A142" s="12"/>
      <c r="B142" s="210"/>
      <c r="C142" s="211"/>
      <c r="D142" s="212" t="s">
        <v>75</v>
      </c>
      <c r="E142" s="224" t="s">
        <v>1047</v>
      </c>
      <c r="F142" s="224" t="s">
        <v>1048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SUM(P143:P146)</f>
        <v>0</v>
      </c>
      <c r="Q142" s="218"/>
      <c r="R142" s="219">
        <f>SUM(R143:R146)</f>
        <v>0</v>
      </c>
      <c r="S142" s="218"/>
      <c r="T142" s="220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161</v>
      </c>
      <c r="AT142" s="222" t="s">
        <v>75</v>
      </c>
      <c r="AU142" s="222" t="s">
        <v>83</v>
      </c>
      <c r="AY142" s="221" t="s">
        <v>136</v>
      </c>
      <c r="BK142" s="223">
        <f>SUM(BK143:BK146)</f>
        <v>0</v>
      </c>
    </row>
    <row r="143" s="2" customFormat="1" ht="16.5" customHeight="1">
      <c r="A143" s="38"/>
      <c r="B143" s="39"/>
      <c r="C143" s="226" t="s">
        <v>176</v>
      </c>
      <c r="D143" s="226" t="s">
        <v>138</v>
      </c>
      <c r="E143" s="227" t="s">
        <v>1049</v>
      </c>
      <c r="F143" s="228" t="s">
        <v>1050</v>
      </c>
      <c r="G143" s="229" t="s">
        <v>495</v>
      </c>
      <c r="H143" s="230">
        <v>1</v>
      </c>
      <c r="I143" s="231"/>
      <c r="J143" s="232">
        <f>ROUND(I143*H143,2)</f>
        <v>0</v>
      </c>
      <c r="K143" s="228" t="s">
        <v>142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1024</v>
      </c>
      <c r="AT143" s="237" t="s">
        <v>138</v>
      </c>
      <c r="AU143" s="237" t="s">
        <v>85</v>
      </c>
      <c r="AY143" s="17" t="s">
        <v>136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1024</v>
      </c>
      <c r="BM143" s="237" t="s">
        <v>1051</v>
      </c>
    </row>
    <row r="144" s="13" customFormat="1">
      <c r="A144" s="13"/>
      <c r="B144" s="239"/>
      <c r="C144" s="240"/>
      <c r="D144" s="241" t="s">
        <v>145</v>
      </c>
      <c r="E144" s="242" t="s">
        <v>1</v>
      </c>
      <c r="F144" s="243" t="s">
        <v>1052</v>
      </c>
      <c r="G144" s="240"/>
      <c r="H144" s="242" t="s">
        <v>1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145</v>
      </c>
      <c r="AU144" s="249" t="s">
        <v>85</v>
      </c>
      <c r="AV144" s="13" t="s">
        <v>83</v>
      </c>
      <c r="AW144" s="13" t="s">
        <v>32</v>
      </c>
      <c r="AX144" s="13" t="s">
        <v>76</v>
      </c>
      <c r="AY144" s="249" t="s">
        <v>136</v>
      </c>
    </row>
    <row r="145" s="14" customFormat="1">
      <c r="A145" s="14"/>
      <c r="B145" s="250"/>
      <c r="C145" s="251"/>
      <c r="D145" s="241" t="s">
        <v>145</v>
      </c>
      <c r="E145" s="252" t="s">
        <v>1</v>
      </c>
      <c r="F145" s="253" t="s">
        <v>83</v>
      </c>
      <c r="G145" s="251"/>
      <c r="H145" s="254">
        <v>1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145</v>
      </c>
      <c r="AU145" s="260" t="s">
        <v>85</v>
      </c>
      <c r="AV145" s="14" t="s">
        <v>85</v>
      </c>
      <c r="AW145" s="14" t="s">
        <v>32</v>
      </c>
      <c r="AX145" s="14" t="s">
        <v>76</v>
      </c>
      <c r="AY145" s="260" t="s">
        <v>136</v>
      </c>
    </row>
    <row r="146" s="15" customFormat="1">
      <c r="A146" s="15"/>
      <c r="B146" s="261"/>
      <c r="C146" s="262"/>
      <c r="D146" s="241" t="s">
        <v>145</v>
      </c>
      <c r="E146" s="263" t="s">
        <v>1</v>
      </c>
      <c r="F146" s="264" t="s">
        <v>148</v>
      </c>
      <c r="G146" s="262"/>
      <c r="H146" s="265">
        <v>1</v>
      </c>
      <c r="I146" s="266"/>
      <c r="J146" s="262"/>
      <c r="K146" s="262"/>
      <c r="L146" s="267"/>
      <c r="M146" s="268"/>
      <c r="N146" s="269"/>
      <c r="O146" s="269"/>
      <c r="P146" s="269"/>
      <c r="Q146" s="269"/>
      <c r="R146" s="269"/>
      <c r="S146" s="269"/>
      <c r="T146" s="27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1" t="s">
        <v>145</v>
      </c>
      <c r="AU146" s="271" t="s">
        <v>85</v>
      </c>
      <c r="AV146" s="15" t="s">
        <v>143</v>
      </c>
      <c r="AW146" s="15" t="s">
        <v>32</v>
      </c>
      <c r="AX146" s="15" t="s">
        <v>83</v>
      </c>
      <c r="AY146" s="271" t="s">
        <v>136</v>
      </c>
    </row>
    <row r="147" s="12" customFormat="1" ht="22.8" customHeight="1">
      <c r="A147" s="12"/>
      <c r="B147" s="210"/>
      <c r="C147" s="211"/>
      <c r="D147" s="212" t="s">
        <v>75</v>
      </c>
      <c r="E147" s="224" t="s">
        <v>1053</v>
      </c>
      <c r="F147" s="224" t="s">
        <v>1054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SUM(P148:P152)</f>
        <v>0</v>
      </c>
      <c r="Q147" s="218"/>
      <c r="R147" s="219">
        <f>SUM(R148:R152)</f>
        <v>0</v>
      </c>
      <c r="S147" s="218"/>
      <c r="T147" s="220">
        <f>SUM(T148:T152)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161</v>
      </c>
      <c r="AT147" s="222" t="s">
        <v>75</v>
      </c>
      <c r="AU147" s="222" t="s">
        <v>83</v>
      </c>
      <c r="AY147" s="221" t="s">
        <v>136</v>
      </c>
      <c r="BK147" s="223">
        <f>SUM(BK148:BK152)</f>
        <v>0</v>
      </c>
    </row>
    <row r="148" s="2" customFormat="1" ht="16.5" customHeight="1">
      <c r="A148" s="38"/>
      <c r="B148" s="39"/>
      <c r="C148" s="226" t="s">
        <v>182</v>
      </c>
      <c r="D148" s="226" t="s">
        <v>138</v>
      </c>
      <c r="E148" s="227" t="s">
        <v>1055</v>
      </c>
      <c r="F148" s="228" t="s">
        <v>1056</v>
      </c>
      <c r="G148" s="229" t="s">
        <v>495</v>
      </c>
      <c r="H148" s="230">
        <v>1</v>
      </c>
      <c r="I148" s="231"/>
      <c r="J148" s="232">
        <f>ROUND(I148*H148,2)</f>
        <v>0</v>
      </c>
      <c r="K148" s="228" t="s">
        <v>142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1024</v>
      </c>
      <c r="AT148" s="237" t="s">
        <v>138</v>
      </c>
      <c r="AU148" s="237" t="s">
        <v>85</v>
      </c>
      <c r="AY148" s="17" t="s">
        <v>136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1024</v>
      </c>
      <c r="BM148" s="237" t="s">
        <v>1057</v>
      </c>
    </row>
    <row r="149" s="13" customFormat="1">
      <c r="A149" s="13"/>
      <c r="B149" s="239"/>
      <c r="C149" s="240"/>
      <c r="D149" s="241" t="s">
        <v>145</v>
      </c>
      <c r="E149" s="242" t="s">
        <v>1</v>
      </c>
      <c r="F149" s="243" t="s">
        <v>1058</v>
      </c>
      <c r="G149" s="240"/>
      <c r="H149" s="242" t="s">
        <v>1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145</v>
      </c>
      <c r="AU149" s="249" t="s">
        <v>85</v>
      </c>
      <c r="AV149" s="13" t="s">
        <v>83</v>
      </c>
      <c r="AW149" s="13" t="s">
        <v>32</v>
      </c>
      <c r="AX149" s="13" t="s">
        <v>76</v>
      </c>
      <c r="AY149" s="249" t="s">
        <v>136</v>
      </c>
    </row>
    <row r="150" s="14" customFormat="1">
      <c r="A150" s="14"/>
      <c r="B150" s="250"/>
      <c r="C150" s="251"/>
      <c r="D150" s="241" t="s">
        <v>145</v>
      </c>
      <c r="E150" s="252" t="s">
        <v>1</v>
      </c>
      <c r="F150" s="253" t="s">
        <v>83</v>
      </c>
      <c r="G150" s="251"/>
      <c r="H150" s="254">
        <v>1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145</v>
      </c>
      <c r="AU150" s="260" t="s">
        <v>85</v>
      </c>
      <c r="AV150" s="14" t="s">
        <v>85</v>
      </c>
      <c r="AW150" s="14" t="s">
        <v>32</v>
      </c>
      <c r="AX150" s="14" t="s">
        <v>76</v>
      </c>
      <c r="AY150" s="260" t="s">
        <v>136</v>
      </c>
    </row>
    <row r="151" s="15" customFormat="1">
      <c r="A151" s="15"/>
      <c r="B151" s="261"/>
      <c r="C151" s="262"/>
      <c r="D151" s="241" t="s">
        <v>145</v>
      </c>
      <c r="E151" s="263" t="s">
        <v>1</v>
      </c>
      <c r="F151" s="264" t="s">
        <v>148</v>
      </c>
      <c r="G151" s="262"/>
      <c r="H151" s="265">
        <v>1</v>
      </c>
      <c r="I151" s="266"/>
      <c r="J151" s="262"/>
      <c r="K151" s="262"/>
      <c r="L151" s="267"/>
      <c r="M151" s="268"/>
      <c r="N151" s="269"/>
      <c r="O151" s="269"/>
      <c r="P151" s="269"/>
      <c r="Q151" s="269"/>
      <c r="R151" s="269"/>
      <c r="S151" s="269"/>
      <c r="T151" s="27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1" t="s">
        <v>145</v>
      </c>
      <c r="AU151" s="271" t="s">
        <v>85</v>
      </c>
      <c r="AV151" s="15" t="s">
        <v>143</v>
      </c>
      <c r="AW151" s="15" t="s">
        <v>32</v>
      </c>
      <c r="AX151" s="15" t="s">
        <v>83</v>
      </c>
      <c r="AY151" s="271" t="s">
        <v>136</v>
      </c>
    </row>
    <row r="152" s="2" customFormat="1" ht="16.5" customHeight="1">
      <c r="A152" s="38"/>
      <c r="B152" s="39"/>
      <c r="C152" s="226" t="s">
        <v>167</v>
      </c>
      <c r="D152" s="226" t="s">
        <v>138</v>
      </c>
      <c r="E152" s="227" t="s">
        <v>1059</v>
      </c>
      <c r="F152" s="228" t="s">
        <v>1060</v>
      </c>
      <c r="G152" s="229" t="s">
        <v>495</v>
      </c>
      <c r="H152" s="230">
        <v>1</v>
      </c>
      <c r="I152" s="231"/>
      <c r="J152" s="232">
        <f>ROUND(I152*H152,2)</f>
        <v>0</v>
      </c>
      <c r="K152" s="228" t="s">
        <v>142</v>
      </c>
      <c r="L152" s="44"/>
      <c r="M152" s="272" t="s">
        <v>1</v>
      </c>
      <c r="N152" s="273" t="s">
        <v>41</v>
      </c>
      <c r="O152" s="274"/>
      <c r="P152" s="275">
        <f>O152*H152</f>
        <v>0</v>
      </c>
      <c r="Q152" s="275">
        <v>0</v>
      </c>
      <c r="R152" s="275">
        <f>Q152*H152</f>
        <v>0</v>
      </c>
      <c r="S152" s="275">
        <v>0</v>
      </c>
      <c r="T152" s="27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1024</v>
      </c>
      <c r="AT152" s="237" t="s">
        <v>138</v>
      </c>
      <c r="AU152" s="237" t="s">
        <v>85</v>
      </c>
      <c r="AY152" s="17" t="s">
        <v>136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1024</v>
      </c>
      <c r="BM152" s="237" t="s">
        <v>1061</v>
      </c>
    </row>
    <row r="153" s="2" customFormat="1" ht="6.96" customHeight="1">
      <c r="A153" s="38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44"/>
      <c r="M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</sheetData>
  <sheetProtection sheet="1" autoFilter="0" formatColumns="0" formatRows="0" objects="1" scenarios="1" spinCount="100000" saltValue="m2kt73Me/RlXMSS6UdfRXC+iv12JCVNPCTFTlaCw4O6Qh1DdaoTPo+IbSpwdXSkOege8HiNridiyXiWw3Rt0mA==" hashValue="OVOdhTysXTyqIthpwnq+FjSd7BIQ7ONIvYWNopwPinYKIL2+5DTyedu4h83KiylY6sF0ZP5Za5kZL9MHNYlQZw==" algorithmName="SHA-512" password="CC35"/>
  <autoFilter ref="C121:K1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BOBINA2\Bobina</dc:creator>
  <cp:lastModifiedBy>BOBINA2\Bobina</cp:lastModifiedBy>
  <dcterms:created xsi:type="dcterms:W3CDTF">2025-05-05T05:25:09Z</dcterms:created>
  <dcterms:modified xsi:type="dcterms:W3CDTF">2025-05-05T05:25:17Z</dcterms:modified>
</cp:coreProperties>
</file>