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I:\VO - 3. etapa - V Zboží, Poděbrady západ\Dokončení III. etapy 2023\VO 3. - SO2\PD SO2 k výběru zhotovitele\"/>
    </mc:Choice>
  </mc:AlternateContent>
  <xr:revisionPtr revIDLastSave="0" documentId="13_ncr:1_{600AB5FE-032F-45F5-8137-9112FF121731}" xr6:coauthVersionLast="36" xr6:coauthVersionMax="36" xr10:uidLastSave="{00000000-0000-0000-0000-000000000000}"/>
  <bookViews>
    <workbookView xWindow="-28920" yWindow="-105" windowWidth="29040" windowHeight="15720" activeTab="1" xr2:uid="{00000000-000D-0000-FFFF-FFFF00000000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G34" i="2"/>
  <c r="E34" i="2"/>
  <c r="I34" i="2" s="1"/>
  <c r="H33" i="2"/>
  <c r="G33" i="2"/>
  <c r="E33" i="2"/>
  <c r="I33" i="2" s="1"/>
  <c r="H32" i="2"/>
  <c r="G32" i="2"/>
  <c r="E32" i="2"/>
  <c r="H31" i="2"/>
  <c r="G31" i="2"/>
  <c r="E31" i="2"/>
  <c r="I31" i="2" s="1"/>
  <c r="H30" i="2"/>
  <c r="G30" i="2"/>
  <c r="E30" i="2"/>
  <c r="I30" i="2" s="1"/>
  <c r="I32" i="2" l="1"/>
  <c r="H54" i="2"/>
  <c r="G54" i="2"/>
  <c r="E54" i="2"/>
  <c r="H52" i="2"/>
  <c r="G52" i="2"/>
  <c r="E52" i="2"/>
  <c r="H51" i="2"/>
  <c r="G51" i="2"/>
  <c r="E51" i="2"/>
  <c r="I51" i="2" s="1"/>
  <c r="G55" i="2" l="1"/>
  <c r="E55" i="2"/>
  <c r="I55" i="2"/>
  <c r="I52" i="2"/>
  <c r="I54" i="2"/>
  <c r="H26" i="2" l="1"/>
  <c r="G26" i="2"/>
  <c r="E26" i="2"/>
  <c r="H17" i="2"/>
  <c r="G17" i="2"/>
  <c r="E17" i="2"/>
  <c r="I17" i="2" l="1"/>
  <c r="I26" i="2"/>
  <c r="H4" i="2"/>
  <c r="G4" i="2"/>
  <c r="E4" i="2"/>
  <c r="C7" i="2"/>
  <c r="H5" i="2"/>
  <c r="G5" i="2"/>
  <c r="E5" i="2"/>
  <c r="H6" i="2"/>
  <c r="G6" i="2"/>
  <c r="E6" i="2"/>
  <c r="I4" i="2" l="1"/>
  <c r="I5" i="2"/>
  <c r="I6" i="2"/>
  <c r="G7" i="2"/>
  <c r="H42" i="2"/>
  <c r="G42" i="2"/>
  <c r="E42" i="2"/>
  <c r="C24" i="3"/>
  <c r="C9" i="3"/>
  <c r="H104" i="2"/>
  <c r="G104" i="2"/>
  <c r="E104" i="2"/>
  <c r="H102" i="2"/>
  <c r="G102" i="2"/>
  <c r="E102" i="2"/>
  <c r="H101" i="2"/>
  <c r="G101" i="2"/>
  <c r="E101" i="2"/>
  <c r="H100" i="2"/>
  <c r="G100" i="2"/>
  <c r="E100" i="2"/>
  <c r="H98" i="2"/>
  <c r="G98" i="2"/>
  <c r="E98" i="2"/>
  <c r="H96" i="2"/>
  <c r="G96" i="2"/>
  <c r="E96" i="2"/>
  <c r="H94" i="2"/>
  <c r="G94" i="2"/>
  <c r="E94" i="2"/>
  <c r="H92" i="2"/>
  <c r="G92" i="2"/>
  <c r="E92" i="2"/>
  <c r="H90" i="2"/>
  <c r="G90" i="2"/>
  <c r="E90" i="2"/>
  <c r="H89" i="2"/>
  <c r="G89" i="2"/>
  <c r="E89" i="2"/>
  <c r="H88" i="2"/>
  <c r="G88" i="2"/>
  <c r="E88" i="2"/>
  <c r="H86" i="2"/>
  <c r="G86" i="2"/>
  <c r="E86" i="2"/>
  <c r="H84" i="2"/>
  <c r="G84" i="2"/>
  <c r="E84" i="2"/>
  <c r="H82" i="2"/>
  <c r="G82" i="2"/>
  <c r="E82" i="2"/>
  <c r="H80" i="2"/>
  <c r="G80" i="2"/>
  <c r="E80" i="2"/>
  <c r="H78" i="2"/>
  <c r="G78" i="2"/>
  <c r="E78" i="2"/>
  <c r="H77" i="2"/>
  <c r="G77" i="2"/>
  <c r="E77" i="2"/>
  <c r="H75" i="2"/>
  <c r="G75" i="2"/>
  <c r="E75" i="2"/>
  <c r="H72" i="2"/>
  <c r="G72" i="2"/>
  <c r="E72" i="2"/>
  <c r="H71" i="2"/>
  <c r="G71" i="2"/>
  <c r="E71" i="2"/>
  <c r="H68" i="2"/>
  <c r="G68" i="2"/>
  <c r="E68" i="2"/>
  <c r="H66" i="2"/>
  <c r="G66" i="2"/>
  <c r="E66" i="2"/>
  <c r="H63" i="2"/>
  <c r="G63" i="2"/>
  <c r="E63" i="2"/>
  <c r="H61" i="2"/>
  <c r="G61" i="2"/>
  <c r="E61" i="2"/>
  <c r="H56" i="2"/>
  <c r="H48" i="2"/>
  <c r="G48" i="2"/>
  <c r="E48" i="2"/>
  <c r="H47" i="2"/>
  <c r="G47" i="2"/>
  <c r="E47" i="2"/>
  <c r="H44" i="2"/>
  <c r="G44" i="2"/>
  <c r="E44" i="2"/>
  <c r="H43" i="2"/>
  <c r="G43" i="2"/>
  <c r="E43" i="2"/>
  <c r="H41" i="2"/>
  <c r="G41" i="2"/>
  <c r="E41" i="2"/>
  <c r="H40" i="2"/>
  <c r="G40" i="2"/>
  <c r="E40" i="2"/>
  <c r="H39" i="2"/>
  <c r="G39" i="2"/>
  <c r="E39" i="2"/>
  <c r="H38" i="2"/>
  <c r="G38" i="2"/>
  <c r="E38" i="2"/>
  <c r="H36" i="2"/>
  <c r="G36" i="2"/>
  <c r="E36" i="2"/>
  <c r="H29" i="2"/>
  <c r="G29" i="2"/>
  <c r="E29" i="2"/>
  <c r="H28" i="2"/>
  <c r="G28" i="2"/>
  <c r="E28" i="2"/>
  <c r="H25" i="2"/>
  <c r="G25" i="2"/>
  <c r="E25" i="2"/>
  <c r="H24" i="2"/>
  <c r="G24" i="2"/>
  <c r="E24" i="2"/>
  <c r="H22" i="2"/>
  <c r="G22" i="2"/>
  <c r="E22" i="2"/>
  <c r="H20" i="2"/>
  <c r="G20" i="2"/>
  <c r="E20" i="2"/>
  <c r="H18" i="2"/>
  <c r="G18" i="2"/>
  <c r="E18" i="2"/>
  <c r="H16" i="2"/>
  <c r="G16" i="2"/>
  <c r="E16" i="2"/>
  <c r="H14" i="2"/>
  <c r="G14" i="2"/>
  <c r="E14" i="2"/>
  <c r="G10" i="2"/>
  <c r="H7" i="2"/>
  <c r="H3" i="2"/>
  <c r="G3" i="2"/>
  <c r="E3" i="2"/>
  <c r="E57" i="2" l="1"/>
  <c r="C5" i="3" s="1"/>
  <c r="G57" i="2"/>
  <c r="I44" i="2"/>
  <c r="I77" i="2"/>
  <c r="I90" i="2"/>
  <c r="I42" i="2"/>
  <c r="I104" i="2"/>
  <c r="I71" i="2"/>
  <c r="I100" i="2"/>
  <c r="I68" i="2"/>
  <c r="I84" i="2"/>
  <c r="I86" i="2"/>
  <c r="I20" i="2"/>
  <c r="I16" i="2"/>
  <c r="I47" i="2"/>
  <c r="I29" i="2"/>
  <c r="I36" i="2"/>
  <c r="E7" i="2"/>
  <c r="I7" i="2" s="1"/>
  <c r="I48" i="2"/>
  <c r="I66" i="2"/>
  <c r="I78" i="2"/>
  <c r="I92" i="2"/>
  <c r="I39" i="2"/>
  <c r="I24" i="2"/>
  <c r="I38" i="2"/>
  <c r="I22" i="2"/>
  <c r="I28" i="2"/>
  <c r="I41" i="2"/>
  <c r="G11" i="2"/>
  <c r="I18" i="2"/>
  <c r="I82" i="2"/>
  <c r="I96" i="2"/>
  <c r="I14" i="2"/>
  <c r="E105" i="2"/>
  <c r="I72" i="2"/>
  <c r="I88" i="2"/>
  <c r="I101" i="2"/>
  <c r="G105" i="2"/>
  <c r="I98" i="2"/>
  <c r="I43" i="2"/>
  <c r="I63" i="2"/>
  <c r="I75" i="2"/>
  <c r="I89" i="2"/>
  <c r="I102" i="2"/>
  <c r="G8" i="2"/>
  <c r="I25" i="2"/>
  <c r="I40" i="2"/>
  <c r="I80" i="2"/>
  <c r="I94" i="2"/>
  <c r="I61" i="2"/>
  <c r="I3" i="2"/>
  <c r="I8" i="2" l="1"/>
  <c r="D10" i="2" s="1"/>
  <c r="E10" i="2" s="1"/>
  <c r="I10" i="2" s="1"/>
  <c r="E8" i="2"/>
  <c r="C6" i="3"/>
  <c r="C8" i="3" s="1"/>
  <c r="C10" i="3"/>
  <c r="C11" i="3" s="1"/>
  <c r="I56" i="2"/>
  <c r="I57" i="2" s="1"/>
  <c r="I105" i="2"/>
  <c r="H10" i="2"/>
  <c r="E11" i="2" l="1"/>
  <c r="B3" i="3" s="1"/>
  <c r="I11" i="2"/>
  <c r="B4" i="3" l="1"/>
  <c r="B7" i="3" s="1"/>
  <c r="C4" i="3"/>
  <c r="C7" i="3" s="1"/>
  <c r="C12" i="3" s="1"/>
  <c r="B12" i="3" l="1"/>
  <c r="C15" i="3"/>
  <c r="C19" i="3"/>
  <c r="C18" i="3"/>
  <c r="C14" i="3" l="1"/>
  <c r="C13" i="3"/>
  <c r="C20" i="3"/>
  <c r="C16" i="3" l="1"/>
  <c r="C21" i="3" s="1"/>
  <c r="C22" i="3" l="1"/>
  <c r="B23" i="3" l="1"/>
  <c r="C23" i="3" s="1"/>
  <c r="C25" i="3" s="1"/>
</calcChain>
</file>

<file path=xl/sharedStrings.xml><?xml version="1.0" encoding="utf-8"?>
<sst xmlns="http://schemas.openxmlformats.org/spreadsheetml/2006/main" count="306" uniqueCount="195">
  <si>
    <t>Název</t>
  </si>
  <si>
    <t>Hodnota</t>
  </si>
  <si>
    <t>Nadpis rekapitulace</t>
  </si>
  <si>
    <t>Seznam prací a dodávek elektrotechnických zařízení</t>
  </si>
  <si>
    <t>Akce</t>
  </si>
  <si>
    <t>Obnova části VO města Poděbrady</t>
  </si>
  <si>
    <t>Projekt</t>
  </si>
  <si>
    <t>Investor</t>
  </si>
  <si>
    <t>Město Poděbrady</t>
  </si>
  <si>
    <t>Z. č.</t>
  </si>
  <si>
    <t>A. č.</t>
  </si>
  <si>
    <t>Smlouva</t>
  </si>
  <si>
    <t/>
  </si>
  <si>
    <t>Vypracoval</t>
  </si>
  <si>
    <t>Kontroloval</t>
  </si>
  <si>
    <t>Datum</t>
  </si>
  <si>
    <t>Zpracovatel</t>
  </si>
  <si>
    <t>CÚ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</si>
  <si>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</si>
  <si>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</si>
  <si>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</si>
  <si>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</si>
  <si>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</si>
  <si>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</si>
  <si>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</si>
  <si>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</si>
  <si>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</si>
  <si>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</si>
  <si>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</si>
  <si>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</si>
  <si>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</si>
  <si>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</si>
  <si>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</si>
  <si>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</si>
  <si>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</si>
  <si>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</si>
  <si>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</si>
  <si>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</si>
  <si>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</si>
  <si>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</si>
  <si>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</si>
  <si>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</si>
  <si>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15</t>
  </si>
  <si>
    <t>Procento PM % 1</t>
  </si>
  <si>
    <t>Procento PM % 2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</si>
  <si>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</si>
  <si>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</si>
  <si>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</si>
  <si>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</si>
  <si>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</si>
  <si>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</si>
  <si>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</si>
  <si>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</si>
  <si>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SVÍTIDLA</t>
  </si>
  <si>
    <t>ks</t>
  </si>
  <si>
    <t>recyklační poplatek</t>
  </si>
  <si>
    <t>SVÍTIDLA - celkem</t>
  </si>
  <si>
    <t>Dodávky</t>
  </si>
  <si>
    <t>Dodávky - celkem</t>
  </si>
  <si>
    <t>Elektromontáže</t>
  </si>
  <si>
    <t>KABEL SILOVÝ,IZOLACE PVC</t>
  </si>
  <si>
    <t>m</t>
  </si>
  <si>
    <t>KABEL SILOVÝ,IZOLACE PVC S VODIČEM PE</t>
  </si>
  <si>
    <t>KF 09063 TRUBKA DVOUPL. KOPOFLEX</t>
  </si>
  <si>
    <t>UKONČENÍ VODIČŮ NA SVORKOVNICI</t>
  </si>
  <si>
    <t>UKONČENÍ  VODIČŮ V ROZVADĚČÍCH</t>
  </si>
  <si>
    <t xml:space="preserve"> Do  25   mm2</t>
  </si>
  <si>
    <t>Stožár ocelový</t>
  </si>
  <si>
    <t>Silniční 10 m</t>
  </si>
  <si>
    <t>Stožárová svorkovnice</t>
  </si>
  <si>
    <t>průchozí</t>
  </si>
  <si>
    <t>Konzola pro stožár pro MR + výměna napájecího zdroje- místní rozhlas</t>
  </si>
  <si>
    <t>KABELOVÁ SPOJKA</t>
  </si>
  <si>
    <t>Kabelová spojka pro kabyly AYKY</t>
  </si>
  <si>
    <t>HODINOVE ZUCTOVACI SAZBY</t>
  </si>
  <si>
    <t>Pronájem mobilní plošiny</t>
  </si>
  <si>
    <t>hod</t>
  </si>
  <si>
    <t>Pronájem jeřábu</t>
  </si>
  <si>
    <t>Montáž svítidel</t>
  </si>
  <si>
    <t>Demontáž stávajících svítidel</t>
  </si>
  <si>
    <t>Demontáž stávajících stožárů</t>
  </si>
  <si>
    <t>Geodetické zaměření kabelu</t>
  </si>
  <si>
    <t>km</t>
  </si>
  <si>
    <t>PROVEDENI REVIZNICH ZKOUSEK</t>
  </si>
  <si>
    <t>DLE CSN 331500</t>
  </si>
  <si>
    <t>Dokumentace skutečného provedení</t>
  </si>
  <si>
    <t>HDPE trubky</t>
  </si>
  <si>
    <t>Chráničky z vysokohustotního polyetylenu</t>
  </si>
  <si>
    <t>HDPE 40/33mm oranžová</t>
  </si>
  <si>
    <t>Kabelové komory</t>
  </si>
  <si>
    <t>HDPE trubky - celkem</t>
  </si>
  <si>
    <t>Podružný materiál</t>
  </si>
  <si>
    <t>Elektromontáže - celkem</t>
  </si>
  <si>
    <t>Zemní práce</t>
  </si>
  <si>
    <t>JÁMA PRO STOŽÁRY VER.OSVĚTLENÍ</t>
  </si>
  <si>
    <t>O OBJEMU DO 2 m3</t>
  </si>
  <si>
    <t xml:space="preserve"> Zemina třídy 4,ručně</t>
  </si>
  <si>
    <t>m3</t>
  </si>
  <si>
    <t>ROZBOURÁNÍ BETONOVÉHO ZÁKLADU</t>
  </si>
  <si>
    <t xml:space="preserve"> Premist.mater.nalozeni,odvoz</t>
  </si>
  <si>
    <t>POUZDROVÝ ZÁKL.PRO STOŽ.VENK.</t>
  </si>
  <si>
    <t>OSVĚTLENÍ V OSE TRASY KABELU</t>
  </si>
  <si>
    <t xml:space="preserve"> D 900x1700 mm</t>
  </si>
  <si>
    <t>VYTÝČENÍ TRATI</t>
  </si>
  <si>
    <t xml:space="preserve"> Venkovní vedení nn v přehledném terénu</t>
  </si>
  <si>
    <t>HLOUBENÍ KABELOVÉ RÝHY</t>
  </si>
  <si>
    <t>V ZEMINĚ TŘÍDY 3</t>
  </si>
  <si>
    <t xml:space="preserve"> Šíře 350mm,hloubka 700mm</t>
  </si>
  <si>
    <t>Rozšíření výkopu pro kabelové komory</t>
  </si>
  <si>
    <t>ZŘÍZENÍ KABEL.LOŽE Z KOPANÉHO</t>
  </si>
  <si>
    <t>PÍSKU BEZ ZAKRYTÍ</t>
  </si>
  <si>
    <t xml:space="preserve"> Šíře do 65cm,tloušťka 10cm</t>
  </si>
  <si>
    <t>ZÁHOZ KABEL.RÝHY-ZEMINA TŘ.3</t>
  </si>
  <si>
    <t>Folie</t>
  </si>
  <si>
    <t>SVORKA HROMOSVODNÍ, UZEMŇOVACÍ</t>
  </si>
  <si>
    <t>SZa zkušební</t>
  </si>
  <si>
    <t>PROTLAK POD KOMUNIKACÍ</t>
  </si>
  <si>
    <t>Protlak pod komunikací</t>
  </si>
  <si>
    <t>JÁMA PRO PROTLAK</t>
  </si>
  <si>
    <t>Startovací jámy pro protlaky</t>
  </si>
  <si>
    <t>ODVOZ ZEMINY</t>
  </si>
  <si>
    <t>Naložení, odvoz do 10km</t>
  </si>
  <si>
    <t>Poplatek za uložení na skládce</t>
  </si>
  <si>
    <t>Příplatek za lepivost</t>
  </si>
  <si>
    <t>ODVOZ STAVEBNÍ SUTĚ</t>
  </si>
  <si>
    <t>Odvoz stavební sutě na skládku</t>
  </si>
  <si>
    <t>VYTRHÁNÍ DLAŽBY</t>
  </si>
  <si>
    <t xml:space="preserve"> Betonové dlaždice, spáry zalité</t>
  </si>
  <si>
    <t>m2</t>
  </si>
  <si>
    <t>ŘEZÁNÍ SPÁRY</t>
  </si>
  <si>
    <t xml:space="preserve"> V asfaltu nebo betonu</t>
  </si>
  <si>
    <t>BOURANÍ ŽIVIČNÝCH POVRCHŮ</t>
  </si>
  <si>
    <t xml:space="preserve"> Síla vrstvy 3-5cm</t>
  </si>
  <si>
    <t>Dlazdeni dlažby</t>
  </si>
  <si>
    <t>Dlaždění</t>
  </si>
  <si>
    <t>Podkladová vrstva ze šterkopísku</t>
  </si>
  <si>
    <t xml:space="preserve"> Vrstva betonu 10cm</t>
  </si>
  <si>
    <t>ÚPRAVA POVRCHU</t>
  </si>
  <si>
    <t xml:space="preserve"> Osetí povrchu travou</t>
  </si>
  <si>
    <t>Zemní práce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</si>
  <si>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</si>
  <si>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</si>
  <si>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</si>
  <si>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</si>
  <si>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</si>
  <si>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</si>
  <si>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</si>
  <si>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</si>
  <si>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1,00% z montáže: materiál + práce</t>
  </si>
  <si>
    <t>Nátěry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</si>
  <si>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</si>
  <si>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</si>
  <si>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</si>
  <si>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</si>
  <si>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</si>
  <si>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</si>
  <si>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</si>
  <si>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</si>
  <si>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</si>
  <si>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</si>
  <si>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</si>
  <si>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</si>
  <si>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</si>
  <si>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15%</t>
  </si>
  <si>
    <t>Náklady celkem s DPH</t>
  </si>
  <si>
    <t>CYKY-J 5x1.5 mm2</t>
  </si>
  <si>
    <t>OCELOVÝ VODIČ POZINKOVANÝ</t>
  </si>
  <si>
    <t>FeZn 10mm (1.0 kg/m)</t>
  </si>
  <si>
    <t>Označení D - LED 60W 2700K, specifikace viz. Techn. zpráva</t>
  </si>
  <si>
    <t>Označení P - LED 90W 5000K, Přechodové</t>
  </si>
  <si>
    <t xml:space="preserve">CYKY-J 4x16 mm2 </t>
  </si>
  <si>
    <t>Zataření nového kabelu do stávajících stožárů</t>
  </si>
  <si>
    <t>Označení F - LED 60W 2700K, specifikace viz. Techn. zpráva</t>
  </si>
  <si>
    <t>Z23-073</t>
  </si>
  <si>
    <t>Označení J - LED 50W 3000K, 7590lm, specifikace viz. Techn. Zpráva VÝMĚNA SVÍTIDEL VEŘEJNÉHO OSVĚTLENÍ V RÁMCI AKCE ÚPRAVY PŘECHODU PRO CHODCE NA SILNICI II/331, UL. HUSOVA U MLÉKÁRNY, MĚSTO PODĚBRADY.</t>
  </si>
  <si>
    <t>CYKY-J 4x16 mm2 pro kamery</t>
  </si>
  <si>
    <t xml:space="preserve"> Do  16 mm2</t>
  </si>
  <si>
    <t>Vyložník 2m jednoramenný</t>
  </si>
  <si>
    <t>Vyložník 2m dvouramenný</t>
  </si>
  <si>
    <t>Mikrotrubička 14/10 modrá</t>
  </si>
  <si>
    <t>SGLB 1730 (845x572x610mm)</t>
  </si>
  <si>
    <t>1</t>
  </si>
  <si>
    <t>1,5</t>
  </si>
  <si>
    <t>5</t>
  </si>
  <si>
    <t>3,25</t>
  </si>
  <si>
    <t>2</t>
  </si>
  <si>
    <t>SO2 Dokončení III.etapa (r. 2024)</t>
  </si>
  <si>
    <t>2024</t>
  </si>
  <si>
    <t>Revizni technik</t>
  </si>
  <si>
    <t xml:space="preserve">Změna RVO 20 a 30 na PRS </t>
  </si>
  <si>
    <t>kpl</t>
  </si>
  <si>
    <t>Úklid staveniště</t>
  </si>
  <si>
    <t>Vytyčení sítí</t>
  </si>
  <si>
    <t>Zakreslení do digitální mapy</t>
  </si>
  <si>
    <t>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</si>
</sst>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2"/>
      <color rgb="FF000000"/>
      <name val="敓潧⁥䥕ᬀ璾㟰j☸[_x0008_"/>
      <charset val="238"/>
    </font>
    <font>
      <b/>
      <sz val="14"/>
      <color rgb="FF000000"/>
      <name val="敓潧⁥䥕ᬀ璾㟰j☸[_x0008_"/>
      <charset val="238"/>
    </font>
    <font>
      <b/>
      <sz val="13"/>
      <color rgb="FF000000"/>
      <name val="敓潧⁥䥕ᬀ璾㟰j☸[_x0008_"/>
      <charset val="238"/>
    </font>
    <font>
      <b/>
      <sz val="12"/>
      <color rgb="FF000000"/>
      <name val="敓潧⁥䥕ᬀ璾㟰j☸[_x0008_"/>
      <charset val="238"/>
    </font>
    <font>
      <sz val="11"/>
      <color rgb="FF000000"/>
      <name val="敓潧⁥䥕ᬀ璾㟰j☸[_x0008_"/>
      <charset val="238"/>
    </font>
    <font>
      <b/>
      <sz val="11"/>
      <color rgb="FF000000"/>
      <name val="敓潧⁥䥕ᬀ璾㟰j☸[_x0008_"/>
      <charset val="238"/>
    </font>
    <font>
      <i/>
      <sz val="11"/>
      <color rgb="FF000000"/>
      <name val="敓潧⁥䥕ᬀ璾㟰j☸[_x0008_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0" fillId="2" borderId="0" xfId="0" applyFill="1"/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9" fontId="0" fillId="2" borderId="0" xfId="0" applyNumberFormat="1" applyFill="1"/>
    <xf numFmtId="4" fontId="0" fillId="2" borderId="0" xfId="0" applyNumberFormat="1" applyFill="1"/>
    <xf numFmtId="49" fontId="1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0" fillId="2" borderId="0" xfId="0" applyNumberFormat="1" applyFill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49" fontId="0" fillId="2" borderId="0" xfId="0" applyNumberFormat="1" applyFont="1" applyFill="1"/>
    <xf numFmtId="0" fontId="0" fillId="2" borderId="0" xfId="0" applyFont="1" applyFill="1"/>
    <xf numFmtId="49" fontId="6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0" fillId="2" borderId="0" xfId="0" applyNumberFormat="1" applyFont="1" applyFill="1" applyAlignment="1">
      <alignment wrapText="1"/>
    </xf>
    <xf numFmtId="4" fontId="0" fillId="2" borderId="0" xfId="0" applyNumberFormat="1" applyFont="1" applyFill="1"/>
    <xf numFmtId="49" fontId="4" fillId="2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workbookViewId="0">
      <selection activeCell="J19" sqref="J19"/>
    </sheetView>
  </sheetViews>
  <sheetFormatPr defaultColWidth="9.140625" defaultRowHeight="15"/>
  <cols>
    <col min="1" max="1" width="50.28515625" style="11" bestFit="1" customWidth="1"/>
    <col min="2" max="2" width="14.7109375" style="12" bestFit="1" customWidth="1"/>
    <col min="3" max="3" width="17.85546875" style="12" bestFit="1" customWidth="1"/>
    <col min="4" max="4" width="9.140625" style="3"/>
    <col min="5" max="5" width="0" style="3" hidden="1" customWidth="1"/>
    <col min="6" max="16384" width="9.140625" style="3"/>
  </cols>
  <sheetData>
    <row r="1" spans="1:3" ht="15.75">
      <c r="A1" s="1" t="s">
        <v>0</v>
      </c>
      <c r="B1" s="2" t="s">
        <v>140</v>
      </c>
      <c r="C1" s="2" t="s">
        <v>141</v>
      </c>
    </row>
    <row r="2" spans="1:3" ht="16.5">
      <c r="A2" s="4" t="s">
        <v>142</v>
      </c>
      <c r="B2" s="5"/>
      <c r="C2" s="5"/>
    </row>
    <row r="3" spans="1:3" ht="15.75">
      <c r="A3" s="1" t="s">
        <v>143</v>
      </c>
      <c r="B3" s="6">
        <f>(Rozpočet!E11)</f>
        <v>0</v>
      </c>
      <c r="C3" s="6"/>
    </row>
    <row r="4" spans="1:3" ht="15.75">
      <c r="A4" s="1" t="s">
        <v>144</v>
      </c>
      <c r="B4" s="6">
        <f>B3 * Parametry!B15 / 100</f>
        <v>0</v>
      </c>
      <c r="C4" s="6">
        <f>B3 * Parametry!B16 / 100</f>
        <v>0</v>
      </c>
    </row>
    <row r="5" spans="1:3" ht="15.75">
      <c r="A5" s="1" t="s">
        <v>145</v>
      </c>
      <c r="B5" s="6"/>
      <c r="C5" s="6">
        <f>(Rozpočet!E57) + 0</f>
        <v>0</v>
      </c>
    </row>
    <row r="6" spans="1:3" ht="15.75">
      <c r="A6" s="1" t="s">
        <v>146</v>
      </c>
      <c r="B6" s="6"/>
      <c r="C6" s="6">
        <f>(Rozpočet!G11) + (Rozpočet!G57) + 0</f>
        <v>0</v>
      </c>
    </row>
    <row r="7" spans="1:3" ht="15.75">
      <c r="A7" s="7" t="s">
        <v>147</v>
      </c>
      <c r="B7" s="8">
        <f>B3 + B4</f>
        <v>0</v>
      </c>
      <c r="C7" s="8">
        <f>C3 + C4 + C5 + C6</f>
        <v>0</v>
      </c>
    </row>
    <row r="8" spans="1:3" ht="15.75">
      <c r="A8" s="1" t="s">
        <v>148</v>
      </c>
      <c r="B8" s="6"/>
      <c r="C8" s="6">
        <f>(C5 + C6) * Parametry!B17 / 100</f>
        <v>0</v>
      </c>
    </row>
    <row r="9" spans="1:3" ht="15.75">
      <c r="A9" s="1" t="s">
        <v>149</v>
      </c>
      <c r="B9" s="6"/>
      <c r="C9" s="6">
        <f>0 + 0</f>
        <v>0</v>
      </c>
    </row>
    <row r="10" spans="1:3" ht="15.75">
      <c r="A10" s="1" t="s">
        <v>93</v>
      </c>
      <c r="B10" s="6"/>
      <c r="C10" s="6">
        <f>(Rozpočet!E105) + (Rozpočet!G105)</f>
        <v>0</v>
      </c>
    </row>
    <row r="11" spans="1:3" ht="15.75">
      <c r="A11" s="1" t="s">
        <v>150</v>
      </c>
      <c r="B11" s="6"/>
      <c r="C11" s="6">
        <f>(C9 + C10) * Parametry!B18 / 100</f>
        <v>0</v>
      </c>
    </row>
    <row r="12" spans="1:3" ht="15.75">
      <c r="A12" s="7" t="s">
        <v>151</v>
      </c>
      <c r="B12" s="8">
        <f>B7</f>
        <v>0</v>
      </c>
      <c r="C12" s="8">
        <f>C7 + C8 + C9 + C10 + C11</f>
        <v>0</v>
      </c>
    </row>
    <row r="13" spans="1:3" ht="15.75">
      <c r="A13" s="1" t="s">
        <v>152</v>
      </c>
      <c r="B13" s="6"/>
      <c r="C13" s="6">
        <f>(B12 + C12) * Parametry!B19 / 100</f>
        <v>0</v>
      </c>
    </row>
    <row r="14" spans="1:3" ht="15.75">
      <c r="A14" s="1" t="s">
        <v>153</v>
      </c>
      <c r="B14" s="6"/>
      <c r="C14" s="6">
        <f>(B12 + C12) * Parametry!B20 / 100</f>
        <v>0</v>
      </c>
    </row>
    <row r="15" spans="1:3" ht="15.75">
      <c r="A15" s="1" t="s">
        <v>154</v>
      </c>
      <c r="B15" s="6"/>
      <c r="C15" s="6">
        <f>(B7 + C7) * Parametry!B21 / 100</f>
        <v>0</v>
      </c>
    </row>
    <row r="16" spans="1:3" ht="16.5">
      <c r="A16" s="4" t="s">
        <v>155</v>
      </c>
      <c r="B16" s="5"/>
      <c r="C16" s="5">
        <f>B12 + C12 + C13 + C14 + C15</f>
        <v>0</v>
      </c>
    </row>
    <row r="17" spans="1:3" ht="16.5">
      <c r="A17" s="4" t="s">
        <v>156</v>
      </c>
      <c r="B17" s="5"/>
      <c r="C17" s="5"/>
    </row>
    <row r="18" spans="1:3" ht="15.75">
      <c r="A18" s="1" t="s">
        <v>157</v>
      </c>
      <c r="B18" s="6"/>
      <c r="C18" s="6">
        <f>C12 * Parametry!B22 / 100</f>
        <v>0</v>
      </c>
    </row>
    <row r="19" spans="1:3" ht="15.75">
      <c r="A19" s="1" t="s">
        <v>158</v>
      </c>
      <c r="B19" s="6"/>
      <c r="C19" s="6">
        <f>C12 * Parametry!B23 / 100</f>
        <v>0</v>
      </c>
    </row>
    <row r="20" spans="1:3" ht="16.5">
      <c r="A20" s="4" t="s">
        <v>159</v>
      </c>
      <c r="B20" s="5"/>
      <c r="C20" s="5">
        <f>C18 + C19</f>
        <v>0</v>
      </c>
    </row>
    <row r="21" spans="1:3" ht="15.75">
      <c r="A21" s="1" t="s">
        <v>160</v>
      </c>
      <c r="B21" s="6"/>
      <c r="C21" s="6">
        <f>Parametry!B24 * Parametry!B27 * (C16 * Parametry!B26)^Parametry!B25</f>
        <v>0</v>
      </c>
    </row>
    <row r="22" spans="1:3" ht="18">
      <c r="A22" s="9" t="s">
        <v>161</v>
      </c>
      <c r="B22" s="10"/>
      <c r="C22" s="10">
        <f>C16 + C20 + C21</f>
        <v>0</v>
      </c>
    </row>
    <row r="23" spans="1:3" ht="15.75">
      <c r="A23" s="1" t="s">
        <v>162</v>
      </c>
      <c r="B23" s="6">
        <f>C22</f>
        <v>0</v>
      </c>
      <c r="C23" s="6">
        <f>B23 * Parametry!B30 / 100</f>
        <v>0</v>
      </c>
    </row>
    <row r="24" spans="1:3" ht="15.75">
      <c r="A24" s="1" t="s">
        <v>163</v>
      </c>
      <c r="B24" s="6"/>
      <c r="C24" s="6">
        <f>B24 * Parametry!B31 / 100</f>
        <v>0</v>
      </c>
    </row>
    <row r="25" spans="1:3" ht="18">
      <c r="A25" s="9" t="s">
        <v>164</v>
      </c>
      <c r="B25" s="10"/>
      <c r="C25" s="10">
        <f>C22 + C23 + C24</f>
        <v>0</v>
      </c>
    </row>
    <row r="26" spans="1:3" ht="15.75">
      <c r="A26" s="1" t="s">
        <v>12</v>
      </c>
      <c r="B26" s="6"/>
      <c r="C26" s="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tabSelected="1" topLeftCell="A17" workbookViewId="0">
      <selection activeCell="Q47" sqref="Q47"/>
    </sheetView>
  </sheetViews>
  <sheetFormatPr defaultColWidth="9.140625" defaultRowHeight="15"/>
  <cols>
    <col min="1" max="1" width="53.5703125" style="29" customWidth="1"/>
    <col min="2" max="2" width="5" style="20" bestFit="1" customWidth="1"/>
    <col min="3" max="3" width="11.42578125" style="30" bestFit="1" customWidth="1"/>
    <col min="4" max="4" width="12.7109375" style="30" bestFit="1" customWidth="1"/>
    <col min="5" max="5" width="17.85546875" style="30" bestFit="1" customWidth="1"/>
    <col min="6" max="6" width="11.42578125" style="30" bestFit="1" customWidth="1"/>
    <col min="7" max="7" width="17.85546875" style="30" bestFit="1" customWidth="1"/>
    <col min="8" max="8" width="12.7109375" style="30" bestFit="1" customWidth="1"/>
    <col min="9" max="9" width="17.85546875" style="30" bestFit="1" customWidth="1"/>
    <col min="10" max="10" width="1.42578125" style="21" customWidth="1"/>
    <col min="11" max="11" width="12.5703125" style="21" customWidth="1"/>
    <col min="12" max="16384" width="9.140625" style="21"/>
  </cols>
  <sheetData>
    <row r="1" spans="1:10">
      <c r="A1" s="17" t="s">
        <v>0</v>
      </c>
      <c r="B1" s="18" t="s">
        <v>45</v>
      </c>
      <c r="C1" s="19" t="s">
        <v>46</v>
      </c>
      <c r="D1" s="19" t="s">
        <v>47</v>
      </c>
      <c r="E1" s="19" t="s">
        <v>48</v>
      </c>
      <c r="F1" s="19" t="s">
        <v>49</v>
      </c>
      <c r="G1" s="19" t="s">
        <v>50</v>
      </c>
      <c r="H1" s="19" t="s">
        <v>51</v>
      </c>
      <c r="I1" s="19" t="s">
        <v>52</v>
      </c>
      <c r="J1" s="20"/>
    </row>
    <row r="2" spans="1:10">
      <c r="A2" s="22" t="s">
        <v>53</v>
      </c>
      <c r="B2" s="23" t="s">
        <v>12</v>
      </c>
      <c r="C2" s="24"/>
      <c r="D2" s="24"/>
      <c r="E2" s="24"/>
      <c r="F2" s="24"/>
      <c r="G2" s="24"/>
      <c r="H2" s="24"/>
      <c r="I2" s="24"/>
    </row>
    <row r="3" spans="1:10" ht="29.25">
      <c r="A3" s="17" t="s">
        <v>168</v>
      </c>
      <c r="B3" s="18" t="s">
        <v>54</v>
      </c>
      <c r="C3" s="25">
        <v>10</v>
      </c>
      <c r="D3" s="25">
        <v>0</v>
      </c>
      <c r="E3" s="25">
        <f t="shared" ref="E3:E7" si="0">C3*D3</f>
        <v>0</v>
      </c>
      <c r="F3" s="25">
        <v>0</v>
      </c>
      <c r="G3" s="25">
        <f t="shared" ref="G3:G7" si="1">C3*F3</f>
        <v>0</v>
      </c>
      <c r="H3" s="25">
        <f t="shared" ref="H3:I7" si="2">D3+F3</f>
        <v>0</v>
      </c>
      <c r="I3" s="25">
        <f t="shared" si="2"/>
        <v>0</v>
      </c>
    </row>
    <row r="4" spans="1:10" ht="75.75" customHeight="1">
      <c r="A4" s="17" t="s">
        <v>174</v>
      </c>
      <c r="B4" s="18" t="s">
        <v>54</v>
      </c>
      <c r="C4" s="25">
        <v>3</v>
      </c>
      <c r="D4" s="25">
        <v>0</v>
      </c>
      <c r="E4" s="25">
        <f t="shared" ref="E4" si="3">C4*D4</f>
        <v>0</v>
      </c>
      <c r="F4" s="25">
        <v>0</v>
      </c>
      <c r="G4" s="25">
        <f t="shared" ref="G4" si="4">C4*F4</f>
        <v>0</v>
      </c>
      <c r="H4" s="25">
        <f t="shared" ref="H4" si="5">D4+F4</f>
        <v>0</v>
      </c>
      <c r="I4" s="25">
        <f t="shared" ref="I4" si="6">E4+G4</f>
        <v>0</v>
      </c>
    </row>
    <row r="5" spans="1:10" ht="29.25">
      <c r="A5" s="17" t="s">
        <v>172</v>
      </c>
      <c r="B5" s="18" t="s">
        <v>54</v>
      </c>
      <c r="C5" s="25">
        <v>25</v>
      </c>
      <c r="D5" s="25">
        <v>0</v>
      </c>
      <c r="E5" s="25">
        <f t="shared" ref="E5" si="7">C5*D5</f>
        <v>0</v>
      </c>
      <c r="F5" s="25">
        <v>0</v>
      </c>
      <c r="G5" s="25">
        <f t="shared" ref="G5" si="8">C5*F5</f>
        <v>0</v>
      </c>
      <c r="H5" s="25">
        <f t="shared" ref="H5" si="9">D5+F5</f>
        <v>0</v>
      </c>
      <c r="I5" s="25">
        <f t="shared" ref="I5" si="10">E5+G5</f>
        <v>0</v>
      </c>
    </row>
    <row r="6" spans="1:10">
      <c r="A6" s="17" t="s">
        <v>169</v>
      </c>
      <c r="B6" s="18" t="s">
        <v>54</v>
      </c>
      <c r="C6" s="25">
        <v>2</v>
      </c>
      <c r="D6" s="25">
        <v>0</v>
      </c>
      <c r="E6" s="25">
        <f t="shared" ref="E6" si="11">C6*D6</f>
        <v>0</v>
      </c>
      <c r="F6" s="25">
        <v>0</v>
      </c>
      <c r="G6" s="25">
        <f t="shared" si="1"/>
        <v>0</v>
      </c>
      <c r="H6" s="25">
        <f t="shared" si="2"/>
        <v>0</v>
      </c>
      <c r="I6" s="25">
        <f t="shared" si="2"/>
        <v>0</v>
      </c>
    </row>
    <row r="7" spans="1:10">
      <c r="A7" s="17" t="s">
        <v>55</v>
      </c>
      <c r="B7" s="18" t="s">
        <v>54</v>
      </c>
      <c r="C7" s="25">
        <f>SUM(C3:C6)</f>
        <v>40</v>
      </c>
      <c r="D7" s="25">
        <v>0</v>
      </c>
      <c r="E7" s="25">
        <f t="shared" si="0"/>
        <v>0</v>
      </c>
      <c r="F7" s="25">
        <v>0</v>
      </c>
      <c r="G7" s="25">
        <f t="shared" si="1"/>
        <v>0</v>
      </c>
      <c r="H7" s="25">
        <f t="shared" si="2"/>
        <v>0</v>
      </c>
      <c r="I7" s="25">
        <f t="shared" si="2"/>
        <v>0</v>
      </c>
    </row>
    <row r="8" spans="1:10">
      <c r="A8" s="22" t="s">
        <v>56</v>
      </c>
      <c r="B8" s="23" t="s">
        <v>12</v>
      </c>
      <c r="C8" s="24"/>
      <c r="D8" s="24"/>
      <c r="E8" s="24">
        <f>SUM(E3:E7)</f>
        <v>0</v>
      </c>
      <c r="F8" s="24"/>
      <c r="G8" s="24">
        <f>SUM(G3:G7)</f>
        <v>0</v>
      </c>
      <c r="H8" s="24"/>
      <c r="I8" s="24">
        <f>SUM(I3:I7)</f>
        <v>0</v>
      </c>
    </row>
    <row r="9" spans="1:10">
      <c r="A9" s="22" t="s">
        <v>57</v>
      </c>
      <c r="B9" s="23" t="s">
        <v>12</v>
      </c>
      <c r="C9" s="24"/>
      <c r="D9" s="24"/>
      <c r="E9" s="24"/>
      <c r="F9" s="24"/>
      <c r="G9" s="24"/>
      <c r="H9" s="24"/>
      <c r="I9" s="24"/>
    </row>
    <row r="10" spans="1:10">
      <c r="A10" s="17" t="s">
        <v>53</v>
      </c>
      <c r="B10" s="18" t="s">
        <v>54</v>
      </c>
      <c r="C10" s="25">
        <v>1</v>
      </c>
      <c r="D10" s="25">
        <f>I8</f>
        <v>0</v>
      </c>
      <c r="E10" s="25">
        <f>C10*D10</f>
        <v>0</v>
      </c>
      <c r="F10" s="25">
        <v>0</v>
      </c>
      <c r="G10" s="25">
        <f>C10*F10</f>
        <v>0</v>
      </c>
      <c r="H10" s="25">
        <f t="shared" ref="H10:I10" si="12">D10+F10</f>
        <v>0</v>
      </c>
      <c r="I10" s="25">
        <f t="shared" si="12"/>
        <v>0</v>
      </c>
    </row>
    <row r="11" spans="1:10">
      <c r="A11" s="22" t="s">
        <v>58</v>
      </c>
      <c r="B11" s="23" t="s">
        <v>12</v>
      </c>
      <c r="C11" s="24"/>
      <c r="D11" s="24"/>
      <c r="E11" s="24">
        <f>SUM(E10:E10)</f>
        <v>0</v>
      </c>
      <c r="F11" s="24"/>
      <c r="G11" s="24">
        <f>SUM(G10:G10)</f>
        <v>0</v>
      </c>
      <c r="H11" s="24"/>
      <c r="I11" s="24">
        <f>SUM(I10:I10)</f>
        <v>0</v>
      </c>
    </row>
    <row r="12" spans="1:10">
      <c r="A12" s="22" t="s">
        <v>59</v>
      </c>
      <c r="B12" s="23" t="s">
        <v>12</v>
      </c>
      <c r="C12" s="24"/>
      <c r="D12" s="24"/>
      <c r="E12" s="24"/>
      <c r="F12" s="24"/>
      <c r="G12" s="24"/>
      <c r="H12" s="24"/>
      <c r="I12" s="24"/>
    </row>
    <row r="13" spans="1:10">
      <c r="A13" s="26" t="s">
        <v>60</v>
      </c>
      <c r="B13" s="27" t="s">
        <v>12</v>
      </c>
      <c r="C13" s="28"/>
      <c r="D13" s="28"/>
      <c r="E13" s="28"/>
      <c r="F13" s="28"/>
      <c r="G13" s="28"/>
      <c r="H13" s="28"/>
      <c r="I13" s="28"/>
    </row>
    <row r="14" spans="1:10">
      <c r="A14" s="17" t="s">
        <v>165</v>
      </c>
      <c r="B14" s="18" t="s">
        <v>61</v>
      </c>
      <c r="C14" s="25">
        <v>450</v>
      </c>
      <c r="D14" s="25">
        <v>0</v>
      </c>
      <c r="E14" s="25">
        <f>C14*D14</f>
        <v>0</v>
      </c>
      <c r="F14" s="25">
        <v>0</v>
      </c>
      <c r="G14" s="25">
        <f>C14*F14</f>
        <v>0</v>
      </c>
      <c r="H14" s="25">
        <f>D14+F14</f>
        <v>0</v>
      </c>
      <c r="I14" s="25">
        <f>E14+G14</f>
        <v>0</v>
      </c>
    </row>
    <row r="15" spans="1:10" ht="19.5" customHeight="1">
      <c r="A15" s="26" t="s">
        <v>62</v>
      </c>
      <c r="B15" s="27" t="s">
        <v>12</v>
      </c>
      <c r="C15" s="28"/>
      <c r="D15" s="28"/>
      <c r="E15" s="28"/>
      <c r="F15" s="28"/>
      <c r="G15" s="28"/>
      <c r="H15" s="28"/>
      <c r="I15" s="28"/>
    </row>
    <row r="16" spans="1:10">
      <c r="A16" s="17" t="s">
        <v>170</v>
      </c>
      <c r="B16" s="18" t="s">
        <v>61</v>
      </c>
      <c r="C16" s="25">
        <v>1500</v>
      </c>
      <c r="D16" s="25">
        <v>0</v>
      </c>
      <c r="E16" s="25">
        <f>C16*D16</f>
        <v>0</v>
      </c>
      <c r="F16" s="25">
        <v>0</v>
      </c>
      <c r="G16" s="25">
        <f>C16*F16</f>
        <v>0</v>
      </c>
      <c r="H16" s="25">
        <f t="shared" ref="H16:I18" si="13">D16+F16</f>
        <v>0</v>
      </c>
      <c r="I16" s="25">
        <f t="shared" si="13"/>
        <v>0</v>
      </c>
    </row>
    <row r="17" spans="1:9">
      <c r="A17" s="17" t="s">
        <v>175</v>
      </c>
      <c r="B17" s="18" t="s">
        <v>61</v>
      </c>
      <c r="C17" s="25">
        <v>1500</v>
      </c>
      <c r="D17" s="25">
        <v>0</v>
      </c>
      <c r="E17" s="25">
        <f>C17*D17</f>
        <v>0</v>
      </c>
      <c r="F17" s="25">
        <v>0</v>
      </c>
      <c r="G17" s="25">
        <f>C17*F17</f>
        <v>0</v>
      </c>
      <c r="H17" s="25">
        <f t="shared" si="13"/>
        <v>0</v>
      </c>
      <c r="I17" s="25">
        <f t="shared" si="13"/>
        <v>0</v>
      </c>
    </row>
    <row r="18" spans="1:9">
      <c r="A18" s="17" t="s">
        <v>63</v>
      </c>
      <c r="B18" s="18" t="s">
        <v>61</v>
      </c>
      <c r="C18" s="25">
        <v>3000</v>
      </c>
      <c r="D18" s="25">
        <v>0</v>
      </c>
      <c r="E18" s="25">
        <f>C18*D18</f>
        <v>0</v>
      </c>
      <c r="F18" s="25">
        <v>0</v>
      </c>
      <c r="G18" s="25">
        <f>C18*F18</f>
        <v>0</v>
      </c>
      <c r="H18" s="25">
        <f t="shared" si="13"/>
        <v>0</v>
      </c>
      <c r="I18" s="25">
        <f t="shared" si="13"/>
        <v>0</v>
      </c>
    </row>
    <row r="19" spans="1:9">
      <c r="A19" s="26" t="s">
        <v>64</v>
      </c>
      <c r="B19" s="27" t="s">
        <v>12</v>
      </c>
      <c r="C19" s="28"/>
      <c r="D19" s="28"/>
      <c r="E19" s="28"/>
      <c r="F19" s="28"/>
      <c r="G19" s="28"/>
      <c r="H19" s="28"/>
      <c r="I19" s="28"/>
    </row>
    <row r="20" spans="1:9">
      <c r="A20" s="17" t="s">
        <v>176</v>
      </c>
      <c r="B20" s="18" t="s">
        <v>54</v>
      </c>
      <c r="C20" s="25">
        <v>620</v>
      </c>
      <c r="D20" s="25">
        <v>0</v>
      </c>
      <c r="E20" s="25">
        <f>C20*D20</f>
        <v>0</v>
      </c>
      <c r="F20" s="25">
        <v>0</v>
      </c>
      <c r="G20" s="25">
        <f>C20*F20</f>
        <v>0</v>
      </c>
      <c r="H20" s="25">
        <f>D20+F20</f>
        <v>0</v>
      </c>
      <c r="I20" s="25">
        <f>E20+G20</f>
        <v>0</v>
      </c>
    </row>
    <row r="21" spans="1:9">
      <c r="A21" s="26" t="s">
        <v>65</v>
      </c>
      <c r="B21" s="27" t="s">
        <v>12</v>
      </c>
      <c r="C21" s="28"/>
      <c r="D21" s="28"/>
      <c r="E21" s="28"/>
      <c r="F21" s="28"/>
      <c r="G21" s="28"/>
      <c r="H21" s="28"/>
      <c r="I21" s="28"/>
    </row>
    <row r="22" spans="1:9">
      <c r="A22" s="17" t="s">
        <v>66</v>
      </c>
      <c r="B22" s="18" t="s">
        <v>54</v>
      </c>
      <c r="C22" s="25">
        <v>6</v>
      </c>
      <c r="D22" s="25">
        <v>0</v>
      </c>
      <c r="E22" s="25">
        <f>C22*D22</f>
        <v>0</v>
      </c>
      <c r="F22" s="25">
        <v>0</v>
      </c>
      <c r="G22" s="25">
        <f>C22*F22</f>
        <v>0</v>
      </c>
      <c r="H22" s="25">
        <f>D22+F22</f>
        <v>0</v>
      </c>
      <c r="I22" s="25">
        <f>E22+G22</f>
        <v>0</v>
      </c>
    </row>
    <row r="23" spans="1:9">
      <c r="A23" s="26" t="s">
        <v>67</v>
      </c>
      <c r="B23" s="27" t="s">
        <v>12</v>
      </c>
      <c r="C23" s="28"/>
      <c r="D23" s="28"/>
      <c r="E23" s="28"/>
      <c r="F23" s="28"/>
      <c r="G23" s="28"/>
      <c r="H23" s="28"/>
      <c r="I23" s="28"/>
    </row>
    <row r="24" spans="1:9">
      <c r="A24" s="17" t="s">
        <v>68</v>
      </c>
      <c r="B24" s="18" t="s">
        <v>54</v>
      </c>
      <c r="C24" s="25">
        <v>13</v>
      </c>
      <c r="D24" s="25">
        <v>0</v>
      </c>
      <c r="E24" s="25">
        <f t="shared" ref="E24:E25" si="14">C24*D24</f>
        <v>0</v>
      </c>
      <c r="F24" s="25">
        <v>0</v>
      </c>
      <c r="G24" s="25">
        <f>C24*F24</f>
        <v>0</v>
      </c>
      <c r="H24" s="25">
        <f t="shared" ref="H24:I25" si="15">D24+F24</f>
        <v>0</v>
      </c>
      <c r="I24" s="25">
        <f t="shared" si="15"/>
        <v>0</v>
      </c>
    </row>
    <row r="25" spans="1:9">
      <c r="A25" s="17" t="s">
        <v>177</v>
      </c>
      <c r="B25" s="18" t="s">
        <v>54</v>
      </c>
      <c r="C25" s="25">
        <v>12</v>
      </c>
      <c r="D25" s="25">
        <v>0</v>
      </c>
      <c r="E25" s="25">
        <f t="shared" si="14"/>
        <v>0</v>
      </c>
      <c r="F25" s="25">
        <v>0</v>
      </c>
      <c r="G25" s="25">
        <f>C25*F25</f>
        <v>0</v>
      </c>
      <c r="H25" s="25">
        <f t="shared" si="15"/>
        <v>0</v>
      </c>
      <c r="I25" s="25">
        <f t="shared" si="15"/>
        <v>0</v>
      </c>
    </row>
    <row r="26" spans="1:9">
      <c r="A26" s="17" t="s">
        <v>178</v>
      </c>
      <c r="B26" s="18" t="s">
        <v>54</v>
      </c>
      <c r="C26" s="25">
        <v>1</v>
      </c>
      <c r="D26" s="25">
        <v>0</v>
      </c>
      <c r="E26" s="25">
        <f t="shared" ref="E26" si="16">C26*D26</f>
        <v>0</v>
      </c>
      <c r="F26" s="25">
        <v>0</v>
      </c>
      <c r="G26" s="25">
        <f>C26*F26</f>
        <v>0</v>
      </c>
      <c r="H26" s="25">
        <f t="shared" ref="H26" si="17">D26+F26</f>
        <v>0</v>
      </c>
      <c r="I26" s="25">
        <f t="shared" ref="I26" si="18">E26+G26</f>
        <v>0</v>
      </c>
    </row>
    <row r="27" spans="1:9">
      <c r="A27" s="26" t="s">
        <v>69</v>
      </c>
      <c r="B27" s="27" t="s">
        <v>12</v>
      </c>
      <c r="C27" s="28"/>
      <c r="D27" s="28"/>
      <c r="E27" s="28"/>
      <c r="F27" s="28"/>
      <c r="G27" s="28"/>
      <c r="H27" s="28"/>
      <c r="I27" s="28"/>
    </row>
    <row r="28" spans="1:9">
      <c r="A28" s="17" t="s">
        <v>70</v>
      </c>
      <c r="B28" s="18" t="s">
        <v>54</v>
      </c>
      <c r="C28" s="25">
        <v>43</v>
      </c>
      <c r="D28" s="25">
        <v>0</v>
      </c>
      <c r="E28" s="25">
        <f>C28*D28</f>
        <v>0</v>
      </c>
      <c r="F28" s="25">
        <v>0</v>
      </c>
      <c r="G28" s="25">
        <f>C28*F28</f>
        <v>0</v>
      </c>
      <c r="H28" s="25">
        <f>D28+F28</f>
        <v>0</v>
      </c>
      <c r="I28" s="25">
        <f>E28+G28</f>
        <v>0</v>
      </c>
    </row>
    <row r="29" spans="1:9" ht="29.25">
      <c r="A29" s="17" t="s">
        <v>71</v>
      </c>
      <c r="B29" s="18" t="s">
        <v>54</v>
      </c>
      <c r="C29" s="25">
        <v>9</v>
      </c>
      <c r="D29" s="25">
        <v>0</v>
      </c>
      <c r="E29" s="25">
        <f>C29*D29</f>
        <v>0</v>
      </c>
      <c r="F29" s="25">
        <v>0</v>
      </c>
      <c r="G29" s="25">
        <f>C29*F29</f>
        <v>0</v>
      </c>
      <c r="H29" s="25">
        <f>D29+F29</f>
        <v>0</v>
      </c>
      <c r="I29" s="25">
        <f>E29+G29</f>
        <v>0</v>
      </c>
    </row>
    <row r="30" spans="1:9">
      <c r="A30" s="17" t="s">
        <v>189</v>
      </c>
      <c r="B30" s="18" t="s">
        <v>190</v>
      </c>
      <c r="C30" s="25">
        <v>1</v>
      </c>
      <c r="D30" s="25">
        <v>0</v>
      </c>
      <c r="E30" s="25">
        <f>C30*D30</f>
        <v>0</v>
      </c>
      <c r="F30" s="25">
        <v>0</v>
      </c>
      <c r="G30" s="25">
        <f>C30*F30</f>
        <v>0</v>
      </c>
      <c r="H30" s="25">
        <f>D30+F30</f>
        <v>0</v>
      </c>
      <c r="I30" s="25">
        <f>E30+G30</f>
        <v>0</v>
      </c>
    </row>
    <row r="31" spans="1:9">
      <c r="A31" s="17" t="s">
        <v>191</v>
      </c>
      <c r="B31" s="18" t="s">
        <v>190</v>
      </c>
      <c r="C31" s="25">
        <v>1</v>
      </c>
      <c r="D31" s="25">
        <v>0</v>
      </c>
      <c r="E31" s="25">
        <f>C31*D31</f>
        <v>0</v>
      </c>
      <c r="F31" s="25">
        <v>0</v>
      </c>
      <c r="G31" s="25">
        <f>C31*F31</f>
        <v>0</v>
      </c>
      <c r="H31" s="25">
        <f>D31+F31</f>
        <v>0</v>
      </c>
      <c r="I31" s="25">
        <f>E31+G31</f>
        <v>0</v>
      </c>
    </row>
    <row r="32" spans="1:9">
      <c r="A32" s="17" t="s">
        <v>192</v>
      </c>
      <c r="B32" s="18" t="s">
        <v>190</v>
      </c>
      <c r="C32" s="25">
        <v>1</v>
      </c>
      <c r="D32" s="25">
        <v>0</v>
      </c>
      <c r="E32" s="25">
        <f>C32*D32</f>
        <v>0</v>
      </c>
      <c r="F32" s="25">
        <v>0</v>
      </c>
      <c r="G32" s="25">
        <f>C32*F32</f>
        <v>0</v>
      </c>
      <c r="H32" s="25">
        <f>D32+F32</f>
        <v>0</v>
      </c>
      <c r="I32" s="25">
        <f>E32+G32</f>
        <v>0</v>
      </c>
    </row>
    <row r="33" spans="1:9">
      <c r="A33" s="17" t="s">
        <v>193</v>
      </c>
      <c r="B33" s="18" t="s">
        <v>190</v>
      </c>
      <c r="C33" s="25">
        <v>1</v>
      </c>
      <c r="D33" s="25">
        <v>0</v>
      </c>
      <c r="E33" s="25">
        <f>C33*D33</f>
        <v>0</v>
      </c>
      <c r="F33" s="25">
        <v>0</v>
      </c>
      <c r="G33" s="25">
        <f>C33*F33</f>
        <v>0</v>
      </c>
      <c r="H33" s="25">
        <f>D33+F33</f>
        <v>0</v>
      </c>
      <c r="I33" s="25">
        <f>E33+G33</f>
        <v>0</v>
      </c>
    </row>
    <row r="34" spans="1:9">
      <c r="A34" s="17" t="s">
        <v>194</v>
      </c>
      <c r="B34" s="18" t="s">
        <v>190</v>
      </c>
      <c r="C34" s="25">
        <v>1</v>
      </c>
      <c r="D34" s="25">
        <v>0</v>
      </c>
      <c r="E34" s="25">
        <f>C34*D34</f>
        <v>0</v>
      </c>
      <c r="F34" s="25">
        <v>0</v>
      </c>
      <c r="G34" s="25">
        <f>C34*F34</f>
        <v>0</v>
      </c>
      <c r="H34" s="25">
        <f>D34+F34</f>
        <v>0</v>
      </c>
      <c r="I34" s="25">
        <f>E34+G34</f>
        <v>0</v>
      </c>
    </row>
    <row r="35" spans="1:9">
      <c r="A35" s="26" t="s">
        <v>72</v>
      </c>
      <c r="B35" s="27" t="s">
        <v>12</v>
      </c>
      <c r="C35" s="28"/>
      <c r="D35" s="28"/>
      <c r="E35" s="28"/>
      <c r="F35" s="28"/>
      <c r="G35" s="28"/>
      <c r="H35" s="28"/>
      <c r="I35" s="28"/>
    </row>
    <row r="36" spans="1:9">
      <c r="A36" s="17" t="s">
        <v>73</v>
      </c>
      <c r="B36" s="18" t="s">
        <v>54</v>
      </c>
      <c r="C36" s="25">
        <v>19</v>
      </c>
      <c r="D36" s="25">
        <v>0</v>
      </c>
      <c r="E36" s="25">
        <f>C36*D36</f>
        <v>0</v>
      </c>
      <c r="F36" s="25">
        <v>0</v>
      </c>
      <c r="G36" s="25">
        <f>C36*F36</f>
        <v>0</v>
      </c>
      <c r="H36" s="25">
        <f>D36+F36</f>
        <v>0</v>
      </c>
      <c r="I36" s="25">
        <f>E36+G36</f>
        <v>0</v>
      </c>
    </row>
    <row r="37" spans="1:9">
      <c r="A37" s="26" t="s">
        <v>74</v>
      </c>
      <c r="B37" s="27" t="s">
        <v>12</v>
      </c>
      <c r="C37" s="28"/>
      <c r="D37" s="28"/>
      <c r="E37" s="28"/>
      <c r="F37" s="28"/>
      <c r="G37" s="28"/>
      <c r="H37" s="28"/>
      <c r="I37" s="28"/>
    </row>
    <row r="38" spans="1:9">
      <c r="A38" s="17" t="s">
        <v>75</v>
      </c>
      <c r="B38" s="18" t="s">
        <v>76</v>
      </c>
      <c r="C38" s="25">
        <v>80</v>
      </c>
      <c r="D38" s="25">
        <v>0</v>
      </c>
      <c r="E38" s="25">
        <f t="shared" ref="E38:E44" si="19">C38*D38</f>
        <v>0</v>
      </c>
      <c r="F38" s="25">
        <v>0</v>
      </c>
      <c r="G38" s="25">
        <f t="shared" ref="G38:G44" si="20">C38*F38</f>
        <v>0</v>
      </c>
      <c r="H38" s="25">
        <f t="shared" ref="H38:I44" si="21">D38+F38</f>
        <v>0</v>
      </c>
      <c r="I38" s="25">
        <f t="shared" si="21"/>
        <v>0</v>
      </c>
    </row>
    <row r="39" spans="1:9">
      <c r="A39" s="17" t="s">
        <v>77</v>
      </c>
      <c r="B39" s="18" t="s">
        <v>76</v>
      </c>
      <c r="C39" s="25">
        <v>25</v>
      </c>
      <c r="D39" s="25">
        <v>0</v>
      </c>
      <c r="E39" s="25">
        <f t="shared" si="19"/>
        <v>0</v>
      </c>
      <c r="F39" s="25">
        <v>0</v>
      </c>
      <c r="G39" s="25">
        <f t="shared" si="20"/>
        <v>0</v>
      </c>
      <c r="H39" s="25">
        <f t="shared" si="21"/>
        <v>0</v>
      </c>
      <c r="I39" s="25">
        <f t="shared" si="21"/>
        <v>0</v>
      </c>
    </row>
    <row r="40" spans="1:9">
      <c r="A40" s="17" t="s">
        <v>78</v>
      </c>
      <c r="B40" s="18" t="s">
        <v>54</v>
      </c>
      <c r="C40" s="25">
        <v>40</v>
      </c>
      <c r="D40" s="25">
        <v>0</v>
      </c>
      <c r="E40" s="25">
        <f t="shared" si="19"/>
        <v>0</v>
      </c>
      <c r="F40" s="25">
        <v>0</v>
      </c>
      <c r="G40" s="25">
        <f t="shared" si="20"/>
        <v>0</v>
      </c>
      <c r="H40" s="25">
        <f t="shared" si="21"/>
        <v>0</v>
      </c>
      <c r="I40" s="25">
        <f t="shared" si="21"/>
        <v>0</v>
      </c>
    </row>
    <row r="41" spans="1:9">
      <c r="A41" s="17" t="s">
        <v>79</v>
      </c>
      <c r="B41" s="18" t="s">
        <v>54</v>
      </c>
      <c r="C41" s="25">
        <v>40</v>
      </c>
      <c r="D41" s="25">
        <v>0</v>
      </c>
      <c r="E41" s="25">
        <f t="shared" si="19"/>
        <v>0</v>
      </c>
      <c r="F41" s="25">
        <v>0</v>
      </c>
      <c r="G41" s="25">
        <f t="shared" si="20"/>
        <v>0</v>
      </c>
      <c r="H41" s="25">
        <f t="shared" si="21"/>
        <v>0</v>
      </c>
      <c r="I41" s="25">
        <f t="shared" si="21"/>
        <v>0</v>
      </c>
    </row>
    <row r="42" spans="1:9">
      <c r="A42" s="17" t="s">
        <v>171</v>
      </c>
      <c r="B42" s="18" t="s">
        <v>54</v>
      </c>
      <c r="C42" s="25">
        <v>10</v>
      </c>
      <c r="D42" s="25">
        <v>0</v>
      </c>
      <c r="E42" s="25">
        <f t="shared" ref="E42" si="22">C42*D42</f>
        <v>0</v>
      </c>
      <c r="F42" s="25">
        <v>0</v>
      </c>
      <c r="G42" s="25">
        <f t="shared" si="20"/>
        <v>0</v>
      </c>
      <c r="H42" s="25">
        <f t="shared" si="21"/>
        <v>0</v>
      </c>
      <c r="I42" s="25">
        <f t="shared" si="21"/>
        <v>0</v>
      </c>
    </row>
    <row r="43" spans="1:9">
      <c r="A43" s="17" t="s">
        <v>80</v>
      </c>
      <c r="B43" s="18" t="s">
        <v>54</v>
      </c>
      <c r="C43" s="25">
        <v>13</v>
      </c>
      <c r="D43" s="25">
        <v>0</v>
      </c>
      <c r="E43" s="25">
        <f t="shared" si="19"/>
        <v>0</v>
      </c>
      <c r="F43" s="25">
        <v>0</v>
      </c>
      <c r="G43" s="25">
        <f t="shared" si="20"/>
        <v>0</v>
      </c>
      <c r="H43" s="25">
        <f t="shared" si="21"/>
        <v>0</v>
      </c>
      <c r="I43" s="25">
        <f t="shared" si="21"/>
        <v>0</v>
      </c>
    </row>
    <row r="44" spans="1:9">
      <c r="A44" s="17" t="s">
        <v>81</v>
      </c>
      <c r="B44" s="18" t="s">
        <v>82</v>
      </c>
      <c r="C44" s="25">
        <v>1.6</v>
      </c>
      <c r="D44" s="25">
        <v>0</v>
      </c>
      <c r="E44" s="25">
        <f t="shared" si="19"/>
        <v>0</v>
      </c>
      <c r="F44" s="25">
        <v>0</v>
      </c>
      <c r="G44" s="25">
        <f t="shared" si="20"/>
        <v>0</v>
      </c>
      <c r="H44" s="25">
        <f t="shared" si="21"/>
        <v>0</v>
      </c>
      <c r="I44" s="25">
        <f t="shared" si="21"/>
        <v>0</v>
      </c>
    </row>
    <row r="45" spans="1:9">
      <c r="A45" s="26" t="s">
        <v>83</v>
      </c>
      <c r="B45" s="27" t="s">
        <v>12</v>
      </c>
      <c r="C45" s="28"/>
      <c r="D45" s="28"/>
      <c r="E45" s="28"/>
      <c r="F45" s="28"/>
      <c r="G45" s="28"/>
      <c r="H45" s="28"/>
      <c r="I45" s="28"/>
    </row>
    <row r="46" spans="1:9">
      <c r="A46" s="26" t="s">
        <v>84</v>
      </c>
      <c r="B46" s="27" t="s">
        <v>12</v>
      </c>
      <c r="C46" s="28"/>
      <c r="D46" s="28"/>
      <c r="E46" s="28"/>
      <c r="F46" s="28"/>
      <c r="G46" s="28"/>
      <c r="H46" s="28"/>
      <c r="I46" s="28"/>
    </row>
    <row r="47" spans="1:9">
      <c r="A47" s="17" t="s">
        <v>188</v>
      </c>
      <c r="B47" s="18" t="s">
        <v>76</v>
      </c>
      <c r="C47" s="25">
        <v>20</v>
      </c>
      <c r="D47" s="25">
        <v>0</v>
      </c>
      <c r="E47" s="25">
        <f>C47*D47</f>
        <v>0</v>
      </c>
      <c r="F47" s="25">
        <v>0</v>
      </c>
      <c r="G47" s="25">
        <f>C47*F47</f>
        <v>0</v>
      </c>
      <c r="H47" s="25">
        <f>D47+F47</f>
        <v>0</v>
      </c>
      <c r="I47" s="25">
        <f>E47+G47</f>
        <v>0</v>
      </c>
    </row>
    <row r="48" spans="1:9">
      <c r="A48" s="17" t="s">
        <v>85</v>
      </c>
      <c r="B48" s="18" t="s">
        <v>54</v>
      </c>
      <c r="C48" s="25">
        <v>1</v>
      </c>
      <c r="D48" s="25">
        <v>0</v>
      </c>
      <c r="E48" s="25">
        <f>C48*D48</f>
        <v>0</v>
      </c>
      <c r="F48" s="25">
        <v>0</v>
      </c>
      <c r="G48" s="25">
        <f>C48*F48</f>
        <v>0</v>
      </c>
      <c r="H48" s="25">
        <f>D48+F48</f>
        <v>0</v>
      </c>
      <c r="I48" s="25">
        <f>E48+G48</f>
        <v>0</v>
      </c>
    </row>
    <row r="49" spans="1:9">
      <c r="A49" s="22" t="s">
        <v>86</v>
      </c>
      <c r="B49" s="23" t="s">
        <v>12</v>
      </c>
      <c r="C49" s="24"/>
      <c r="D49" s="24"/>
      <c r="E49" s="24"/>
      <c r="F49" s="24"/>
      <c r="G49" s="24"/>
      <c r="H49" s="24"/>
      <c r="I49" s="24"/>
    </row>
    <row r="50" spans="1:9">
      <c r="A50" s="26" t="s">
        <v>87</v>
      </c>
      <c r="B50" s="27" t="s">
        <v>12</v>
      </c>
      <c r="C50" s="28"/>
      <c r="D50" s="28"/>
      <c r="E50" s="28"/>
      <c r="F50" s="28"/>
      <c r="G50" s="28"/>
      <c r="H50" s="28"/>
      <c r="I50" s="28"/>
    </row>
    <row r="51" spans="1:9">
      <c r="A51" s="17" t="s">
        <v>88</v>
      </c>
      <c r="B51" s="18" t="s">
        <v>61</v>
      </c>
      <c r="C51" s="25">
        <v>1500</v>
      </c>
      <c r="D51" s="25">
        <v>0</v>
      </c>
      <c r="E51" s="25">
        <f>C51*D51</f>
        <v>0</v>
      </c>
      <c r="F51" s="25">
        <v>0</v>
      </c>
      <c r="G51" s="25">
        <f>C51*F51</f>
        <v>0</v>
      </c>
      <c r="H51" s="25">
        <f>D51+F51</f>
        <v>0</v>
      </c>
      <c r="I51" s="25">
        <f>E51+G51</f>
        <v>0</v>
      </c>
    </row>
    <row r="52" spans="1:9">
      <c r="A52" s="17" t="s">
        <v>179</v>
      </c>
      <c r="B52" s="18" t="s">
        <v>61</v>
      </c>
      <c r="C52" s="25">
        <v>400</v>
      </c>
      <c r="D52" s="25">
        <v>0</v>
      </c>
      <c r="E52" s="25">
        <f>C52*D52</f>
        <v>0</v>
      </c>
      <c r="F52" s="25">
        <v>0</v>
      </c>
      <c r="G52" s="25">
        <f>C52*F52</f>
        <v>0</v>
      </c>
      <c r="H52" s="25">
        <f>D52+F52</f>
        <v>0</v>
      </c>
      <c r="I52" s="25">
        <f>E52+G52</f>
        <v>0</v>
      </c>
    </row>
    <row r="53" spans="1:9">
      <c r="A53" s="26" t="s">
        <v>89</v>
      </c>
      <c r="B53" s="27" t="s">
        <v>12</v>
      </c>
      <c r="C53" s="28"/>
      <c r="D53" s="28"/>
      <c r="E53" s="28"/>
      <c r="F53" s="28"/>
      <c r="G53" s="28"/>
      <c r="H53" s="28"/>
      <c r="I53" s="28"/>
    </row>
    <row r="54" spans="1:9">
      <c r="A54" s="17" t="s">
        <v>180</v>
      </c>
      <c r="B54" s="18" t="s">
        <v>54</v>
      </c>
      <c r="C54" s="25">
        <v>9</v>
      </c>
      <c r="D54" s="25">
        <v>0</v>
      </c>
      <c r="E54" s="25">
        <f>C54*D54</f>
        <v>0</v>
      </c>
      <c r="F54" s="25">
        <v>0</v>
      </c>
      <c r="G54" s="25">
        <f>C54*F54</f>
        <v>0</v>
      </c>
      <c r="H54" s="25">
        <f>D54+F54</f>
        <v>0</v>
      </c>
      <c r="I54" s="25">
        <f>E54+G54</f>
        <v>0</v>
      </c>
    </row>
    <row r="55" spans="1:9">
      <c r="A55" s="22" t="s">
        <v>90</v>
      </c>
      <c r="B55" s="23" t="s">
        <v>12</v>
      </c>
      <c r="C55" s="24"/>
      <c r="D55" s="24"/>
      <c r="E55" s="24">
        <f>SUM(E50:E54)</f>
        <v>0</v>
      </c>
      <c r="F55" s="24"/>
      <c r="G55" s="24">
        <f>SUM(G50:G54)</f>
        <v>0</v>
      </c>
      <c r="H55" s="24"/>
      <c r="I55" s="24">
        <f>SUM(E55:G55)</f>
        <v>0</v>
      </c>
    </row>
    <row r="56" spans="1:9">
      <c r="A56" s="17" t="s">
        <v>91</v>
      </c>
      <c r="B56" s="18" t="s">
        <v>12</v>
      </c>
      <c r="C56" s="25"/>
      <c r="D56" s="25"/>
      <c r="E56" s="25">
        <v>0</v>
      </c>
      <c r="F56" s="25"/>
      <c r="G56" s="25"/>
      <c r="H56" s="25">
        <f>D56+F56</f>
        <v>0</v>
      </c>
      <c r="I56" s="25">
        <f>E56+G56</f>
        <v>0</v>
      </c>
    </row>
    <row r="57" spans="1:9">
      <c r="A57" s="22" t="s">
        <v>92</v>
      </c>
      <c r="B57" s="23" t="s">
        <v>12</v>
      </c>
      <c r="C57" s="24"/>
      <c r="D57" s="24"/>
      <c r="E57" s="24">
        <f>SUM(E13:E48,E55,E56:E56)</f>
        <v>0</v>
      </c>
      <c r="F57" s="24"/>
      <c r="G57" s="24">
        <f>SUM(G13:G48,G55,G56:G56)</f>
        <v>0</v>
      </c>
      <c r="H57" s="24"/>
      <c r="I57" s="24">
        <f>SUM(I13:I48,I55,I56:I56)</f>
        <v>0</v>
      </c>
    </row>
    <row r="58" spans="1:9">
      <c r="A58" s="22" t="s">
        <v>93</v>
      </c>
      <c r="B58" s="23" t="s">
        <v>12</v>
      </c>
      <c r="C58" s="24"/>
      <c r="D58" s="24"/>
      <c r="E58" s="24"/>
      <c r="F58" s="24"/>
      <c r="G58" s="24"/>
      <c r="H58" s="24"/>
      <c r="I58" s="24"/>
    </row>
    <row r="59" spans="1:9">
      <c r="A59" s="26" t="s">
        <v>94</v>
      </c>
      <c r="B59" s="27" t="s">
        <v>12</v>
      </c>
      <c r="C59" s="28"/>
      <c r="D59" s="28"/>
      <c r="E59" s="28"/>
      <c r="F59" s="28"/>
      <c r="G59" s="28"/>
      <c r="H59" s="28"/>
      <c r="I59" s="28"/>
    </row>
    <row r="60" spans="1:9">
      <c r="A60" s="26" t="s">
        <v>95</v>
      </c>
      <c r="B60" s="27" t="s">
        <v>12</v>
      </c>
      <c r="C60" s="28"/>
      <c r="D60" s="28"/>
      <c r="E60" s="28"/>
      <c r="F60" s="28"/>
      <c r="G60" s="28"/>
      <c r="H60" s="28"/>
      <c r="I60" s="28"/>
    </row>
    <row r="61" spans="1:9">
      <c r="A61" s="17" t="s">
        <v>96</v>
      </c>
      <c r="B61" s="18" t="s">
        <v>97</v>
      </c>
      <c r="C61" s="25">
        <v>30</v>
      </c>
      <c r="D61" s="25">
        <v>0</v>
      </c>
      <c r="E61" s="25">
        <f>C61*D61</f>
        <v>0</v>
      </c>
      <c r="F61" s="25">
        <v>0</v>
      </c>
      <c r="G61" s="25">
        <f>C61*F61</f>
        <v>0</v>
      </c>
      <c r="H61" s="25">
        <f>D61+F61</f>
        <v>0</v>
      </c>
      <c r="I61" s="25">
        <f>E61+G61</f>
        <v>0</v>
      </c>
    </row>
    <row r="62" spans="1:9">
      <c r="A62" s="26" t="s">
        <v>98</v>
      </c>
      <c r="B62" s="27" t="s">
        <v>12</v>
      </c>
      <c r="C62" s="28"/>
      <c r="D62" s="28"/>
      <c r="E62" s="28"/>
      <c r="F62" s="28"/>
      <c r="G62" s="28"/>
      <c r="H62" s="28"/>
      <c r="I62" s="28"/>
    </row>
    <row r="63" spans="1:9">
      <c r="A63" s="17" t="s">
        <v>99</v>
      </c>
      <c r="B63" s="18" t="s">
        <v>97</v>
      </c>
      <c r="C63" s="25">
        <v>30</v>
      </c>
      <c r="D63" s="25">
        <v>0</v>
      </c>
      <c r="E63" s="25">
        <f>C63*D63</f>
        <v>0</v>
      </c>
      <c r="F63" s="25">
        <v>0</v>
      </c>
      <c r="G63" s="25">
        <f>C63*F63</f>
        <v>0</v>
      </c>
      <c r="H63" s="25">
        <f>D63+F63</f>
        <v>0</v>
      </c>
      <c r="I63" s="25">
        <f>E63+G63</f>
        <v>0</v>
      </c>
    </row>
    <row r="64" spans="1:9">
      <c r="A64" s="26" t="s">
        <v>100</v>
      </c>
      <c r="B64" s="27" t="s">
        <v>12</v>
      </c>
      <c r="C64" s="28"/>
      <c r="D64" s="28"/>
      <c r="E64" s="28"/>
      <c r="F64" s="28"/>
      <c r="G64" s="28"/>
      <c r="H64" s="28"/>
      <c r="I64" s="28"/>
    </row>
    <row r="65" spans="1:9">
      <c r="A65" s="26" t="s">
        <v>101</v>
      </c>
      <c r="B65" s="27" t="s">
        <v>12</v>
      </c>
      <c r="C65" s="28"/>
      <c r="D65" s="28"/>
      <c r="E65" s="28"/>
      <c r="F65" s="28"/>
      <c r="G65" s="28"/>
      <c r="H65" s="28"/>
      <c r="I65" s="28"/>
    </row>
    <row r="66" spans="1:9">
      <c r="A66" s="17" t="s">
        <v>102</v>
      </c>
      <c r="B66" s="18" t="s">
        <v>54</v>
      </c>
      <c r="C66" s="25">
        <v>13</v>
      </c>
      <c r="D66" s="25">
        <v>0</v>
      </c>
      <c r="E66" s="25">
        <f>C66*D66</f>
        <v>0</v>
      </c>
      <c r="F66" s="25">
        <v>0</v>
      </c>
      <c r="G66" s="25">
        <f>C66*F66</f>
        <v>0</v>
      </c>
      <c r="H66" s="25">
        <f>D66+F66</f>
        <v>0</v>
      </c>
      <c r="I66" s="25">
        <f>E66+G66</f>
        <v>0</v>
      </c>
    </row>
    <row r="67" spans="1:9">
      <c r="A67" s="26" t="s">
        <v>103</v>
      </c>
      <c r="B67" s="27" t="s">
        <v>12</v>
      </c>
      <c r="C67" s="28"/>
      <c r="D67" s="28"/>
      <c r="E67" s="28"/>
      <c r="F67" s="28"/>
      <c r="G67" s="28"/>
      <c r="H67" s="28"/>
      <c r="I67" s="28"/>
    </row>
    <row r="68" spans="1:9">
      <c r="A68" s="17" t="s">
        <v>104</v>
      </c>
      <c r="B68" s="18" t="s">
        <v>82</v>
      </c>
      <c r="C68" s="25">
        <v>1.6</v>
      </c>
      <c r="D68" s="25">
        <v>0</v>
      </c>
      <c r="E68" s="25">
        <f>C68*D68</f>
        <v>0</v>
      </c>
      <c r="F68" s="25">
        <v>0</v>
      </c>
      <c r="G68" s="25">
        <f>C68*F68</f>
        <v>0</v>
      </c>
      <c r="H68" s="25">
        <f>D68+F68</f>
        <v>0</v>
      </c>
      <c r="I68" s="25">
        <f>E68+G68</f>
        <v>0</v>
      </c>
    </row>
    <row r="69" spans="1:9">
      <c r="A69" s="26" t="s">
        <v>105</v>
      </c>
      <c r="B69" s="27" t="s">
        <v>12</v>
      </c>
      <c r="C69" s="28"/>
      <c r="D69" s="28"/>
      <c r="E69" s="28"/>
      <c r="F69" s="28"/>
      <c r="G69" s="28"/>
      <c r="H69" s="28"/>
      <c r="I69" s="28"/>
    </row>
    <row r="70" spans="1:9">
      <c r="A70" s="26" t="s">
        <v>106</v>
      </c>
      <c r="B70" s="27" t="s">
        <v>12</v>
      </c>
      <c r="C70" s="28"/>
      <c r="D70" s="28"/>
      <c r="E70" s="28"/>
      <c r="F70" s="28"/>
      <c r="G70" s="28"/>
      <c r="H70" s="28"/>
      <c r="I70" s="28"/>
    </row>
    <row r="71" spans="1:9">
      <c r="A71" s="17" t="s">
        <v>107</v>
      </c>
      <c r="B71" s="18" t="s">
        <v>61</v>
      </c>
      <c r="C71" s="25">
        <v>1500</v>
      </c>
      <c r="D71" s="25">
        <v>0</v>
      </c>
      <c r="E71" s="25">
        <f>C71*D71</f>
        <v>0</v>
      </c>
      <c r="F71" s="25">
        <v>0</v>
      </c>
      <c r="G71" s="25">
        <f>C71*F71</f>
        <v>0</v>
      </c>
      <c r="H71" s="25">
        <f>D71+F71</f>
        <v>0</v>
      </c>
      <c r="I71" s="25">
        <f>E71+G71</f>
        <v>0</v>
      </c>
    </row>
    <row r="72" spans="1:9">
      <c r="A72" s="17" t="s">
        <v>108</v>
      </c>
      <c r="B72" s="18" t="s">
        <v>97</v>
      </c>
      <c r="C72" s="25">
        <v>9</v>
      </c>
      <c r="D72" s="25">
        <v>0</v>
      </c>
      <c r="E72" s="25">
        <f>C72*D72</f>
        <v>0</v>
      </c>
      <c r="F72" s="25">
        <v>0</v>
      </c>
      <c r="G72" s="25">
        <f>C72*F72</f>
        <v>0</v>
      </c>
      <c r="H72" s="25">
        <f>D72+F72</f>
        <v>0</v>
      </c>
      <c r="I72" s="25">
        <f>E72+G72</f>
        <v>0</v>
      </c>
    </row>
    <row r="73" spans="1:9">
      <c r="A73" s="26" t="s">
        <v>109</v>
      </c>
      <c r="B73" s="27" t="s">
        <v>12</v>
      </c>
      <c r="C73" s="28"/>
      <c r="D73" s="28"/>
      <c r="E73" s="28"/>
      <c r="F73" s="28"/>
      <c r="G73" s="28"/>
      <c r="H73" s="28"/>
      <c r="I73" s="28"/>
    </row>
    <row r="74" spans="1:9">
      <c r="A74" s="26" t="s">
        <v>110</v>
      </c>
      <c r="B74" s="27" t="s">
        <v>12</v>
      </c>
      <c r="C74" s="28"/>
      <c r="D74" s="28"/>
      <c r="E74" s="28"/>
      <c r="F74" s="28"/>
      <c r="G74" s="28"/>
      <c r="H74" s="28"/>
      <c r="I74" s="28"/>
    </row>
    <row r="75" spans="1:9">
      <c r="A75" s="17" t="s">
        <v>111</v>
      </c>
      <c r="B75" s="18" t="s">
        <v>61</v>
      </c>
      <c r="C75" s="25">
        <v>1500</v>
      </c>
      <c r="D75" s="25">
        <v>0</v>
      </c>
      <c r="E75" s="25">
        <f>C75*D75</f>
        <v>0</v>
      </c>
      <c r="F75" s="25">
        <v>0</v>
      </c>
      <c r="G75" s="25">
        <f>C75*F75</f>
        <v>0</v>
      </c>
      <c r="H75" s="25">
        <f>D75+F75</f>
        <v>0</v>
      </c>
      <c r="I75" s="25">
        <f>E75+G75</f>
        <v>0</v>
      </c>
    </row>
    <row r="76" spans="1:9">
      <c r="A76" s="26" t="s">
        <v>112</v>
      </c>
      <c r="B76" s="27" t="s">
        <v>12</v>
      </c>
      <c r="C76" s="28"/>
      <c r="D76" s="28"/>
      <c r="E76" s="28"/>
      <c r="F76" s="28"/>
      <c r="G76" s="28"/>
      <c r="H76" s="28"/>
      <c r="I76" s="28"/>
    </row>
    <row r="77" spans="1:9">
      <c r="A77" s="17" t="s">
        <v>107</v>
      </c>
      <c r="B77" s="18" t="s">
        <v>61</v>
      </c>
      <c r="C77" s="25">
        <v>1500</v>
      </c>
      <c r="D77" s="25">
        <v>0</v>
      </c>
      <c r="E77" s="25">
        <f>C77*D77</f>
        <v>0</v>
      </c>
      <c r="F77" s="25">
        <v>0</v>
      </c>
      <c r="G77" s="25">
        <f>C77*F77</f>
        <v>0</v>
      </c>
      <c r="H77" s="25">
        <f>D77+F77</f>
        <v>0</v>
      </c>
      <c r="I77" s="25">
        <f>E77+G77</f>
        <v>0</v>
      </c>
    </row>
    <row r="78" spans="1:9">
      <c r="A78" s="17" t="s">
        <v>113</v>
      </c>
      <c r="B78" s="18" t="s">
        <v>61</v>
      </c>
      <c r="C78" s="25">
        <v>1500</v>
      </c>
      <c r="D78" s="25">
        <v>0</v>
      </c>
      <c r="E78" s="25">
        <f>C78*D78</f>
        <v>0</v>
      </c>
      <c r="F78" s="25">
        <v>0</v>
      </c>
      <c r="G78" s="25">
        <f>C78*F78</f>
        <v>0</v>
      </c>
      <c r="H78" s="25">
        <f>D78+F78</f>
        <v>0</v>
      </c>
      <c r="I78" s="25">
        <f>E78+G78</f>
        <v>0</v>
      </c>
    </row>
    <row r="79" spans="1:9">
      <c r="A79" s="26" t="s">
        <v>166</v>
      </c>
      <c r="B79" s="27" t="s">
        <v>12</v>
      </c>
      <c r="C79" s="28"/>
      <c r="D79" s="28"/>
      <c r="E79" s="28"/>
      <c r="F79" s="28"/>
      <c r="G79" s="28"/>
      <c r="H79" s="28"/>
      <c r="I79" s="28"/>
    </row>
    <row r="80" spans="1:9">
      <c r="A80" s="17" t="s">
        <v>167</v>
      </c>
      <c r="B80" s="18" t="s">
        <v>61</v>
      </c>
      <c r="C80" s="25">
        <v>1600</v>
      </c>
      <c r="D80" s="25">
        <v>0</v>
      </c>
      <c r="E80" s="25">
        <f>C80*D80</f>
        <v>0</v>
      </c>
      <c r="F80" s="25">
        <v>0</v>
      </c>
      <c r="G80" s="25">
        <f>C80*F80</f>
        <v>0</v>
      </c>
      <c r="H80" s="25">
        <f>D80+F80</f>
        <v>0</v>
      </c>
      <c r="I80" s="25">
        <f>E80+G80</f>
        <v>0</v>
      </c>
    </row>
    <row r="81" spans="1:9">
      <c r="A81" s="26" t="s">
        <v>114</v>
      </c>
      <c r="B81" s="27" t="s">
        <v>12</v>
      </c>
      <c r="C81" s="28"/>
      <c r="D81" s="28"/>
      <c r="E81" s="28"/>
      <c r="F81" s="28"/>
      <c r="G81" s="28"/>
      <c r="H81" s="28"/>
      <c r="I81" s="28"/>
    </row>
    <row r="82" spans="1:9">
      <c r="A82" s="17" t="s">
        <v>115</v>
      </c>
      <c r="B82" s="18" t="s">
        <v>54</v>
      </c>
      <c r="C82" s="25">
        <v>25</v>
      </c>
      <c r="D82" s="25">
        <v>0</v>
      </c>
      <c r="E82" s="25">
        <f>C82*D82</f>
        <v>0</v>
      </c>
      <c r="F82" s="25">
        <v>0</v>
      </c>
      <c r="G82" s="25">
        <f>C82*F82</f>
        <v>0</v>
      </c>
      <c r="H82" s="25">
        <f>D82+F82</f>
        <v>0</v>
      </c>
      <c r="I82" s="25">
        <f>E82+G82</f>
        <v>0</v>
      </c>
    </row>
    <row r="83" spans="1:9">
      <c r="A83" s="26" t="s">
        <v>116</v>
      </c>
      <c r="B83" s="27" t="s">
        <v>12</v>
      </c>
      <c r="C83" s="28"/>
      <c r="D83" s="28"/>
      <c r="E83" s="28"/>
      <c r="F83" s="28"/>
      <c r="G83" s="28"/>
      <c r="H83" s="28"/>
      <c r="I83" s="28"/>
    </row>
    <row r="84" spans="1:9">
      <c r="A84" s="17" t="s">
        <v>117</v>
      </c>
      <c r="B84" s="18" t="s">
        <v>61</v>
      </c>
      <c r="C84" s="25">
        <v>50</v>
      </c>
      <c r="D84" s="25">
        <v>0</v>
      </c>
      <c r="E84" s="25">
        <f>C84*D84</f>
        <v>0</v>
      </c>
      <c r="F84" s="25">
        <v>0</v>
      </c>
      <c r="G84" s="25">
        <f>C84*F84</f>
        <v>0</v>
      </c>
      <c r="H84" s="25">
        <f>D84+F84</f>
        <v>0</v>
      </c>
      <c r="I84" s="25">
        <f>E84+G84</f>
        <v>0</v>
      </c>
    </row>
    <row r="85" spans="1:9">
      <c r="A85" s="26" t="s">
        <v>118</v>
      </c>
      <c r="B85" s="27" t="s">
        <v>12</v>
      </c>
      <c r="C85" s="28"/>
      <c r="D85" s="28"/>
      <c r="E85" s="28"/>
      <c r="F85" s="28"/>
      <c r="G85" s="28"/>
      <c r="H85" s="28"/>
      <c r="I85" s="28"/>
    </row>
    <row r="86" spans="1:9">
      <c r="A86" s="17" t="s">
        <v>119</v>
      </c>
      <c r="B86" s="18" t="s">
        <v>97</v>
      </c>
      <c r="C86" s="25">
        <v>10</v>
      </c>
      <c r="D86" s="25">
        <v>0</v>
      </c>
      <c r="E86" s="25">
        <f>C86*D86</f>
        <v>0</v>
      </c>
      <c r="F86" s="25">
        <v>0</v>
      </c>
      <c r="G86" s="25">
        <f>C86*F86</f>
        <v>0</v>
      </c>
      <c r="H86" s="25">
        <f>D86+F86</f>
        <v>0</v>
      </c>
      <c r="I86" s="25">
        <f>E86+G86</f>
        <v>0</v>
      </c>
    </row>
    <row r="87" spans="1:9">
      <c r="A87" s="26" t="s">
        <v>120</v>
      </c>
      <c r="B87" s="27" t="s">
        <v>12</v>
      </c>
      <c r="C87" s="28"/>
      <c r="D87" s="28"/>
      <c r="E87" s="28"/>
      <c r="F87" s="28"/>
      <c r="G87" s="28"/>
      <c r="H87" s="28"/>
      <c r="I87" s="28"/>
    </row>
    <row r="88" spans="1:9">
      <c r="A88" s="17" t="s">
        <v>121</v>
      </c>
      <c r="B88" s="18" t="s">
        <v>97</v>
      </c>
      <c r="C88" s="25">
        <v>30</v>
      </c>
      <c r="D88" s="25">
        <v>0</v>
      </c>
      <c r="E88" s="25">
        <f>C88*D88</f>
        <v>0</v>
      </c>
      <c r="F88" s="25">
        <v>0</v>
      </c>
      <c r="G88" s="25">
        <f>C88*F88</f>
        <v>0</v>
      </c>
      <c r="H88" s="25">
        <f t="shared" ref="H88:I90" si="23">D88+F88</f>
        <v>0</v>
      </c>
      <c r="I88" s="25">
        <f t="shared" si="23"/>
        <v>0</v>
      </c>
    </row>
    <row r="89" spans="1:9">
      <c r="A89" s="17" t="s">
        <v>122</v>
      </c>
      <c r="B89" s="18" t="s">
        <v>97</v>
      </c>
      <c r="C89" s="25">
        <v>30</v>
      </c>
      <c r="D89" s="25">
        <v>0</v>
      </c>
      <c r="E89" s="25">
        <f>C89*D89</f>
        <v>0</v>
      </c>
      <c r="F89" s="25">
        <v>0</v>
      </c>
      <c r="G89" s="25">
        <f>C89*F89</f>
        <v>0</v>
      </c>
      <c r="H89" s="25">
        <f t="shared" si="23"/>
        <v>0</v>
      </c>
      <c r="I89" s="25">
        <f t="shared" si="23"/>
        <v>0</v>
      </c>
    </row>
    <row r="90" spans="1:9">
      <c r="A90" s="17" t="s">
        <v>123</v>
      </c>
      <c r="B90" s="18" t="s">
        <v>97</v>
      </c>
      <c r="C90" s="25">
        <v>30</v>
      </c>
      <c r="D90" s="25">
        <v>0</v>
      </c>
      <c r="E90" s="25">
        <f>C90*D90</f>
        <v>0</v>
      </c>
      <c r="F90" s="25">
        <v>0</v>
      </c>
      <c r="G90" s="25">
        <f>C90*F90</f>
        <v>0</v>
      </c>
      <c r="H90" s="25">
        <f t="shared" si="23"/>
        <v>0</v>
      </c>
      <c r="I90" s="25">
        <f t="shared" si="23"/>
        <v>0</v>
      </c>
    </row>
    <row r="91" spans="1:9">
      <c r="A91" s="26" t="s">
        <v>124</v>
      </c>
      <c r="B91" s="27" t="s">
        <v>12</v>
      </c>
      <c r="C91" s="28"/>
      <c r="D91" s="28"/>
      <c r="E91" s="28"/>
      <c r="F91" s="28"/>
      <c r="G91" s="28"/>
      <c r="H91" s="28"/>
      <c r="I91" s="28"/>
    </row>
    <row r="92" spans="1:9">
      <c r="A92" s="17" t="s">
        <v>125</v>
      </c>
      <c r="B92" s="18" t="s">
        <v>97</v>
      </c>
      <c r="C92" s="25">
        <v>20</v>
      </c>
      <c r="D92" s="25">
        <v>0</v>
      </c>
      <c r="E92" s="25">
        <f>C92*D92</f>
        <v>0</v>
      </c>
      <c r="F92" s="25">
        <v>0</v>
      </c>
      <c r="G92" s="25">
        <f>C92*F92</f>
        <v>0</v>
      </c>
      <c r="H92" s="25">
        <f>D92+F92</f>
        <v>0</v>
      </c>
      <c r="I92" s="25">
        <f>E92+G92</f>
        <v>0</v>
      </c>
    </row>
    <row r="93" spans="1:9">
      <c r="A93" s="26" t="s">
        <v>126</v>
      </c>
      <c r="B93" s="27" t="s">
        <v>12</v>
      </c>
      <c r="C93" s="28"/>
      <c r="D93" s="28"/>
      <c r="E93" s="28"/>
      <c r="F93" s="28"/>
      <c r="G93" s="28"/>
      <c r="H93" s="28"/>
      <c r="I93" s="28"/>
    </row>
    <row r="94" spans="1:9">
      <c r="A94" s="17" t="s">
        <v>127</v>
      </c>
      <c r="B94" s="18" t="s">
        <v>128</v>
      </c>
      <c r="C94" s="25">
        <v>150</v>
      </c>
      <c r="D94" s="25">
        <v>0</v>
      </c>
      <c r="E94" s="25">
        <f>C94*D94</f>
        <v>0</v>
      </c>
      <c r="F94" s="25">
        <v>0</v>
      </c>
      <c r="G94" s="25">
        <f>C94*F94</f>
        <v>0</v>
      </c>
      <c r="H94" s="25">
        <f>D94+F94</f>
        <v>0</v>
      </c>
      <c r="I94" s="25">
        <f>E94+G94</f>
        <v>0</v>
      </c>
    </row>
    <row r="95" spans="1:9">
      <c r="A95" s="26" t="s">
        <v>129</v>
      </c>
      <c r="B95" s="27" t="s">
        <v>12</v>
      </c>
      <c r="C95" s="28"/>
      <c r="D95" s="28"/>
      <c r="E95" s="28"/>
      <c r="F95" s="28"/>
      <c r="G95" s="28"/>
      <c r="H95" s="28"/>
      <c r="I95" s="28"/>
    </row>
    <row r="96" spans="1:9">
      <c r="A96" s="17" t="s">
        <v>130</v>
      </c>
      <c r="B96" s="18" t="s">
        <v>61</v>
      </c>
      <c r="C96" s="25">
        <v>80</v>
      </c>
      <c r="D96" s="25">
        <v>0</v>
      </c>
      <c r="E96" s="25">
        <f>C96*D96</f>
        <v>0</v>
      </c>
      <c r="F96" s="25">
        <v>0</v>
      </c>
      <c r="G96" s="25">
        <f>C96*F96</f>
        <v>0</v>
      </c>
      <c r="H96" s="25">
        <f>D96+F96</f>
        <v>0</v>
      </c>
      <c r="I96" s="25">
        <f>E96+G96</f>
        <v>0</v>
      </c>
    </row>
    <row r="97" spans="1:9">
      <c r="A97" s="26" t="s">
        <v>131</v>
      </c>
      <c r="B97" s="27" t="s">
        <v>12</v>
      </c>
      <c r="C97" s="28"/>
      <c r="D97" s="28"/>
      <c r="E97" s="28"/>
      <c r="F97" s="28"/>
      <c r="G97" s="28"/>
      <c r="H97" s="28"/>
      <c r="I97" s="28"/>
    </row>
    <row r="98" spans="1:9">
      <c r="A98" s="17" t="s">
        <v>132</v>
      </c>
      <c r="B98" s="18" t="s">
        <v>128</v>
      </c>
      <c r="C98" s="25">
        <v>150</v>
      </c>
      <c r="D98" s="25">
        <v>0</v>
      </c>
      <c r="E98" s="25">
        <f>C98*D98</f>
        <v>0</v>
      </c>
      <c r="F98" s="25">
        <v>0</v>
      </c>
      <c r="G98" s="25">
        <f>C98*F98</f>
        <v>0</v>
      </c>
      <c r="H98" s="25">
        <f>D98+F98</f>
        <v>0</v>
      </c>
      <c r="I98" s="25">
        <f>E98+G98</f>
        <v>0</v>
      </c>
    </row>
    <row r="99" spans="1:9">
      <c r="A99" s="26" t="s">
        <v>133</v>
      </c>
      <c r="B99" s="27" t="s">
        <v>12</v>
      </c>
      <c r="C99" s="28"/>
      <c r="D99" s="28"/>
      <c r="E99" s="28"/>
      <c r="F99" s="28"/>
      <c r="G99" s="28"/>
      <c r="H99" s="28"/>
      <c r="I99" s="28"/>
    </row>
    <row r="100" spans="1:9">
      <c r="A100" s="17" t="s">
        <v>134</v>
      </c>
      <c r="B100" s="18" t="s">
        <v>128</v>
      </c>
      <c r="C100" s="25">
        <v>100</v>
      </c>
      <c r="D100" s="25">
        <v>0</v>
      </c>
      <c r="E100" s="25">
        <f>C100*D100</f>
        <v>0</v>
      </c>
      <c r="F100" s="25">
        <v>0</v>
      </c>
      <c r="G100" s="25">
        <f>C100*F100</f>
        <v>0</v>
      </c>
      <c r="H100" s="25">
        <f t="shared" ref="H100:I102" si="24">D100+F100</f>
        <v>0</v>
      </c>
      <c r="I100" s="25">
        <f t="shared" si="24"/>
        <v>0</v>
      </c>
    </row>
    <row r="101" spans="1:9">
      <c r="A101" s="17" t="s">
        <v>135</v>
      </c>
      <c r="B101" s="18" t="s">
        <v>97</v>
      </c>
      <c r="C101" s="25">
        <v>90</v>
      </c>
      <c r="D101" s="25">
        <v>0</v>
      </c>
      <c r="E101" s="25">
        <f>C101*D101</f>
        <v>0</v>
      </c>
      <c r="F101" s="25">
        <v>0</v>
      </c>
      <c r="G101" s="25">
        <f>C101*F101</f>
        <v>0</v>
      </c>
      <c r="H101" s="25">
        <f t="shared" si="24"/>
        <v>0</v>
      </c>
      <c r="I101" s="25">
        <f t="shared" si="24"/>
        <v>0</v>
      </c>
    </row>
    <row r="102" spans="1:9">
      <c r="A102" s="17" t="s">
        <v>136</v>
      </c>
      <c r="B102" s="18" t="s">
        <v>128</v>
      </c>
      <c r="C102" s="25">
        <v>40</v>
      </c>
      <c r="D102" s="25">
        <v>0</v>
      </c>
      <c r="E102" s="25">
        <f>C102*D102</f>
        <v>0</v>
      </c>
      <c r="F102" s="25">
        <v>0</v>
      </c>
      <c r="G102" s="25">
        <f>C102*F102</f>
        <v>0</v>
      </c>
      <c r="H102" s="25">
        <f t="shared" si="24"/>
        <v>0</v>
      </c>
      <c r="I102" s="25">
        <f t="shared" si="24"/>
        <v>0</v>
      </c>
    </row>
    <row r="103" spans="1:9">
      <c r="A103" s="26" t="s">
        <v>137</v>
      </c>
      <c r="B103" s="27" t="s">
        <v>12</v>
      </c>
      <c r="C103" s="28"/>
      <c r="D103" s="28"/>
      <c r="E103" s="28"/>
      <c r="F103" s="28"/>
      <c r="G103" s="28"/>
      <c r="H103" s="28"/>
      <c r="I103" s="28"/>
    </row>
    <row r="104" spans="1:9">
      <c r="A104" s="17" t="s">
        <v>138</v>
      </c>
      <c r="B104" s="18" t="s">
        <v>128</v>
      </c>
      <c r="C104" s="25">
        <v>1500</v>
      </c>
      <c r="D104" s="25">
        <v>0</v>
      </c>
      <c r="E104" s="25">
        <f>C104*D104</f>
        <v>0</v>
      </c>
      <c r="F104" s="25">
        <v>0</v>
      </c>
      <c r="G104" s="25">
        <f>C104*F104</f>
        <v>0</v>
      </c>
      <c r="H104" s="25">
        <f>D104+F104</f>
        <v>0</v>
      </c>
      <c r="I104" s="25">
        <f>E104+G104</f>
        <v>0</v>
      </c>
    </row>
    <row r="105" spans="1:9">
      <c r="A105" s="22" t="s">
        <v>139</v>
      </c>
      <c r="B105" s="23" t="s">
        <v>12</v>
      </c>
      <c r="C105" s="24"/>
      <c r="D105" s="24"/>
      <c r="E105" s="24">
        <f>SUM(E59:E104)</f>
        <v>0</v>
      </c>
      <c r="F105" s="24"/>
      <c r="G105" s="24">
        <f>SUM(G59:G104)</f>
        <v>0</v>
      </c>
      <c r="H105" s="24"/>
      <c r="I105" s="24">
        <f>SUM(I59:I104)</f>
        <v>0</v>
      </c>
    </row>
  </sheetData>
  <pageMargins left="0.31496062992125984" right="0.7086614173228347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workbookViewId="0">
      <selection activeCell="B11" sqref="B11"/>
    </sheetView>
  </sheetViews>
  <sheetFormatPr defaultColWidth="9.140625" defaultRowHeight="15"/>
  <cols>
    <col min="1" max="1" width="36.5703125" style="11" bestFit="1" customWidth="1"/>
    <col min="2" max="2" width="54.42578125" style="16" customWidth="1"/>
    <col min="3" max="3" width="0" style="3" hidden="1" customWidth="1"/>
    <col min="4" max="16384" width="9.140625" style="3"/>
  </cols>
  <sheetData>
    <row r="1" spans="1:2" ht="15.75">
      <c r="A1" s="1" t="s">
        <v>0</v>
      </c>
      <c r="B1" s="13" t="s">
        <v>1</v>
      </c>
    </row>
    <row r="2" spans="1:2" ht="36">
      <c r="A2" s="1" t="s">
        <v>2</v>
      </c>
      <c r="B2" s="14" t="s">
        <v>3</v>
      </c>
    </row>
    <row r="3" spans="1:2" ht="16.5">
      <c r="A3" s="1" t="s">
        <v>4</v>
      </c>
      <c r="B3" s="15" t="s">
        <v>5</v>
      </c>
    </row>
    <row r="4" spans="1:2" ht="16.5">
      <c r="A4" s="1" t="s">
        <v>6</v>
      </c>
      <c r="B4" s="15" t="s">
        <v>186</v>
      </c>
    </row>
    <row r="5" spans="1:2" ht="16.5">
      <c r="A5" s="1" t="s">
        <v>7</v>
      </c>
      <c r="B5" s="15" t="s">
        <v>8</v>
      </c>
    </row>
    <row r="6" spans="1:2" ht="16.5">
      <c r="A6" s="1" t="s">
        <v>9</v>
      </c>
      <c r="B6" s="15" t="s">
        <v>173</v>
      </c>
    </row>
    <row r="7" spans="1:2" ht="16.5">
      <c r="A7" s="1" t="s">
        <v>10</v>
      </c>
      <c r="B7" s="15" t="s">
        <v>173</v>
      </c>
    </row>
    <row r="8" spans="1:2" ht="16.5">
      <c r="A8" s="1" t="s">
        <v>11</v>
      </c>
      <c r="B8" s="15" t="s">
        <v>12</v>
      </c>
    </row>
    <row r="9" spans="1:2" ht="16.5">
      <c r="A9" s="1" t="s">
        <v>13</v>
      </c>
      <c r="B9" s="15"/>
    </row>
    <row r="10" spans="1:2" ht="16.5">
      <c r="A10" s="1" t="s">
        <v>14</v>
      </c>
      <c r="B10" s="15" t="s">
        <v>12</v>
      </c>
    </row>
    <row r="11" spans="1:2" ht="16.5">
      <c r="A11" s="1" t="s">
        <v>15</v>
      </c>
      <c r="B11" s="15"/>
    </row>
    <row r="12" spans="1:2" ht="16.5">
      <c r="A12" s="1" t="s">
        <v>16</v>
      </c>
      <c r="B12" s="15"/>
    </row>
    <row r="13" spans="1:2" ht="16.5">
      <c r="A13" s="1" t="s">
        <v>17</v>
      </c>
      <c r="B13" s="15" t="s">
        <v>187</v>
      </c>
    </row>
    <row r="14" spans="1:2" ht="33">
      <c r="A14" s="1" t="s">
        <v>18</v>
      </c>
      <c r="B14" s="15" t="s">
        <v>19</v>
      </c>
    </row>
    <row r="15" spans="1:2" ht="15.75">
      <c r="A15" s="1" t="s">
        <v>20</v>
      </c>
      <c r="B15" s="31" t="s">
        <v>21</v>
      </c>
    </row>
    <row r="16" spans="1:2" ht="15.75">
      <c r="A16" s="1" t="s">
        <v>22</v>
      </c>
      <c r="B16" s="31" t="s">
        <v>23</v>
      </c>
    </row>
    <row r="17" spans="1:2" ht="15.75">
      <c r="A17" s="1" t="s">
        <v>24</v>
      </c>
      <c r="B17" s="31" t="s">
        <v>23</v>
      </c>
    </row>
    <row r="18" spans="1:2" ht="15.75">
      <c r="A18" s="1" t="s">
        <v>25</v>
      </c>
      <c r="B18" s="31" t="s">
        <v>181</v>
      </c>
    </row>
    <row r="19" spans="1:2" ht="15.75">
      <c r="A19" s="1" t="s">
        <v>27</v>
      </c>
      <c r="B19" s="31" t="s">
        <v>181</v>
      </c>
    </row>
    <row r="20" spans="1:2" ht="15.75">
      <c r="A20" s="1" t="s">
        <v>28</v>
      </c>
      <c r="B20" s="31" t="s">
        <v>182</v>
      </c>
    </row>
    <row r="21" spans="1:2" ht="15.75">
      <c r="A21" s="1" t="s">
        <v>29</v>
      </c>
      <c r="B21" s="31" t="s">
        <v>183</v>
      </c>
    </row>
    <row r="22" spans="1:2" ht="15.75">
      <c r="A22" s="1" t="s">
        <v>30</v>
      </c>
      <c r="B22" s="31" t="s">
        <v>184</v>
      </c>
    </row>
    <row r="23" spans="1:2" ht="15.75">
      <c r="A23" s="1" t="s">
        <v>31</v>
      </c>
      <c r="B23" s="31" t="s">
        <v>185</v>
      </c>
    </row>
    <row r="24" spans="1:2" ht="15.75">
      <c r="A24" s="1" t="s">
        <v>32</v>
      </c>
      <c r="B24" s="31" t="s">
        <v>26</v>
      </c>
    </row>
    <row r="25" spans="1:2" ht="15.75">
      <c r="A25" s="1" t="s">
        <v>33</v>
      </c>
      <c r="B25" s="31" t="s">
        <v>34</v>
      </c>
    </row>
    <row r="26" spans="1:2" ht="15.75">
      <c r="A26" s="1" t="s">
        <v>35</v>
      </c>
      <c r="B26" s="31" t="s">
        <v>26</v>
      </c>
    </row>
    <row r="27" spans="1:2" ht="15.75">
      <c r="A27" s="1" t="s">
        <v>36</v>
      </c>
      <c r="B27" s="31" t="s">
        <v>26</v>
      </c>
    </row>
    <row r="28" spans="1:2" ht="15.75">
      <c r="A28" s="1" t="s">
        <v>37</v>
      </c>
      <c r="B28" s="31" t="s">
        <v>26</v>
      </c>
    </row>
    <row r="29" spans="1:2" ht="15.75">
      <c r="A29" s="1" t="s">
        <v>38</v>
      </c>
      <c r="B29" s="31" t="s">
        <v>26</v>
      </c>
    </row>
    <row r="30" spans="1:2" ht="30.75">
      <c r="A30" s="13" t="s">
        <v>39</v>
      </c>
      <c r="B30" s="31" t="s">
        <v>40</v>
      </c>
    </row>
    <row r="31" spans="1:2" ht="15.75">
      <c r="A31" s="1" t="s">
        <v>41</v>
      </c>
      <c r="B31" s="31" t="s">
        <v>42</v>
      </c>
    </row>
    <row r="32" spans="1:2">
      <c r="A32" s="11" t="s">
        <v>43</v>
      </c>
      <c r="B32" s="16">
        <v>5</v>
      </c>
    </row>
    <row r="33" spans="1:2">
      <c r="A33" s="11" t="s">
        <v>44</v>
      </c>
      <c r="B33" s="16">
        <v>20</v>
      </c>
    </row>
  </sheetData>
  <pageMargins left="0.70866141732283472" right="0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43E5EF1832D4DA28BD1FFF27D496E" ma:contentTypeVersion="9" ma:contentTypeDescription="Vytvoří nový dokument" ma:contentTypeScope="" ma:versionID="aa21ec3e504a3fc5f6e87a5f6042f506">
  <xsd:schema xmlns:xsd="http://www.w3.org/2001/XMLSchema" xmlns:xs="http://www.w3.org/2001/XMLSchema" xmlns:p="http://schemas.microsoft.com/office/2006/metadata/properties" xmlns:ns3="1072b9fc-00da-4868-a776-3970f73707e4" targetNamespace="http://schemas.microsoft.com/office/2006/metadata/properties" ma:root="true" ma:fieldsID="1c2291dd76b481f5f163d16bd37c9ed1" ns3:_="">
    <xsd:import namespace="1072b9fc-00da-4868-a776-3970f73707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2b9fc-00da-4868-a776-3970f7370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183D72-8184-4188-927B-E48B787CA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2b9fc-00da-4868-a776-3970f7370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B35CEA-B7CA-4962-9C6A-E933F835E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6A2B56-85F9-4077-8201-8A1F3DA1996F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072b9fc-00da-4868-a776-3970f73707e4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Pleva</dc:creator>
  <cp:lastModifiedBy>Viktorová Blanka</cp:lastModifiedBy>
  <cp:lastPrinted>2024-12-12T08:12:36Z</cp:lastPrinted>
  <dcterms:created xsi:type="dcterms:W3CDTF">2020-06-16T07:03:16Z</dcterms:created>
  <dcterms:modified xsi:type="dcterms:W3CDTF">2025-01-06T14:03:16Z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0x010100B1443E5EF1832D4DA28BD1FFF27D496E</vt:lpwstr>
  </property>
</Properties>
</file>