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zaldata\d\Documents and Settings\Pavlisková\Dokumenty\Rozpočty\Kudělka\2025 MŠ Životice\"/>
    </mc:Choice>
  </mc:AlternateContent>
  <bookViews>
    <workbookView xWindow="0" yWindow="0" windowWidth="0" windowHeight="0"/>
  </bookViews>
  <sheets>
    <sheet name="Rekapitulace stavby" sheetId="1" r:id="rId1"/>
    <sheet name="01 - Stavební úpravy v ob..." sheetId="2" r:id="rId2"/>
    <sheet name="04 - Přípojka kanalizace" sheetId="3" r:id="rId3"/>
    <sheet name="05 - ZTI" sheetId="4" r:id="rId4"/>
    <sheet name="06 - ÚT" sheetId="5" r:id="rId5"/>
    <sheet name="07 - Elektroinstalace" sheetId="6" r:id="rId6"/>
    <sheet name="09 - VRN" sheetId="7" r:id="rId7"/>
  </sheets>
  <definedNames>
    <definedName name="_xlnm.Print_Area" localSheetId="0">'Rekapitulace stavby'!$D$4:$AO$36,'Rekapitulace stavby'!$C$42:$AQ$61</definedName>
    <definedName name="_xlnm.Print_Titles" localSheetId="0">'Rekapitulace stavby'!$52:$52</definedName>
    <definedName name="_xlnm._FilterDatabase" localSheetId="1" hidden="1">'01 - Stavební úpravy v ob...'!$C$96:$K$868</definedName>
    <definedName name="_xlnm.Print_Area" localSheetId="1">'01 - Stavební úpravy v ob...'!$C$45:$J$78,'01 - Stavební úpravy v ob...'!$C$84:$K$868</definedName>
    <definedName name="_xlnm.Print_Titles" localSheetId="1">'01 - Stavební úpravy v ob...'!$96:$96</definedName>
    <definedName name="_xlnm._FilterDatabase" localSheetId="2" hidden="1">'04 - Přípojka kanalizace'!$C$82:$K$139</definedName>
    <definedName name="_xlnm.Print_Area" localSheetId="2">'04 - Přípojka kanalizace'!$C$45:$J$64,'04 - Přípojka kanalizace'!$C$70:$K$139</definedName>
    <definedName name="_xlnm.Print_Titles" localSheetId="2">'04 - Přípojka kanalizace'!$82:$82</definedName>
    <definedName name="_xlnm._FilterDatabase" localSheetId="3" hidden="1">'05 - ZTI'!$C$89:$K$305</definedName>
    <definedName name="_xlnm.Print_Area" localSheetId="3">'05 - ZTI'!$C$45:$J$71,'05 - ZTI'!$C$77:$K$305</definedName>
    <definedName name="_xlnm.Print_Titles" localSheetId="3">'05 - ZTI'!$89:$89</definedName>
    <definedName name="_xlnm._FilterDatabase" localSheetId="4" hidden="1">'06 - ÚT'!$C$86:$K$265</definedName>
    <definedName name="_xlnm.Print_Area" localSheetId="4">'06 - ÚT'!$C$45:$J$68,'06 - ÚT'!$C$74:$K$265</definedName>
    <definedName name="_xlnm.Print_Titles" localSheetId="4">'06 - ÚT'!$86:$86</definedName>
    <definedName name="_xlnm._FilterDatabase" localSheetId="5" hidden="1">'07 - Elektroinstalace'!$C$82:$K$134</definedName>
    <definedName name="_xlnm.Print_Area" localSheetId="5">'07 - Elektroinstalace'!$C$45:$J$64,'07 - Elektroinstalace'!$C$70:$K$134</definedName>
    <definedName name="_xlnm.Print_Titles" localSheetId="5">'07 - Elektroinstalace'!$82:$82</definedName>
    <definedName name="_xlnm._FilterDatabase" localSheetId="6" hidden="1">'09 - VRN'!$C$84:$K$135</definedName>
    <definedName name="_xlnm.Print_Area" localSheetId="6">'09 - VRN'!$C$45:$J$66,'09 - VRN'!$C$72:$K$135</definedName>
    <definedName name="_xlnm.Print_Titles" localSheetId="6">'09 - VRN'!$84:$84</definedName>
  </definedNames>
  <calcPr/>
</workbook>
</file>

<file path=xl/calcChain.xml><?xml version="1.0" encoding="utf-8"?>
<calcChain xmlns="http://schemas.openxmlformats.org/spreadsheetml/2006/main">
  <c i="7" l="1" r="J37"/>
  <c r="J36"/>
  <c i="1" r="AY60"/>
  <c i="7" r="J35"/>
  <c i="1" r="AX60"/>
  <c i="7" r="BI134"/>
  <c r="BH134"/>
  <c r="BG134"/>
  <c r="BF134"/>
  <c r="T134"/>
  <c r="R134"/>
  <c r="P134"/>
  <c r="BI131"/>
  <c r="BH131"/>
  <c r="BG131"/>
  <c r="BF131"/>
  <c r="T131"/>
  <c r="R131"/>
  <c r="P131"/>
  <c r="BI128"/>
  <c r="BH128"/>
  <c r="BG128"/>
  <c r="BF128"/>
  <c r="T128"/>
  <c r="R128"/>
  <c r="P128"/>
  <c r="BI126"/>
  <c r="BH126"/>
  <c r="BG126"/>
  <c r="BF126"/>
  <c r="T126"/>
  <c r="R126"/>
  <c r="P126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7"/>
  <c r="BH107"/>
  <c r="BG107"/>
  <c r="BF107"/>
  <c r="T107"/>
  <c r="T106"/>
  <c r="R107"/>
  <c r="R106"/>
  <c r="P107"/>
  <c r="P106"/>
  <c r="BI103"/>
  <c r="BH103"/>
  <c r="BG103"/>
  <c r="BF103"/>
  <c r="T103"/>
  <c r="R103"/>
  <c r="P103"/>
  <c r="BI100"/>
  <c r="BH100"/>
  <c r="BG100"/>
  <c r="BF100"/>
  <c r="T100"/>
  <c r="R100"/>
  <c r="P100"/>
  <c r="BI97"/>
  <c r="BH97"/>
  <c r="BG97"/>
  <c r="BF97"/>
  <c r="T97"/>
  <c r="R97"/>
  <c r="P97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F79"/>
  <c r="E77"/>
  <c r="F52"/>
  <c r="E50"/>
  <c r="J24"/>
  <c r="E24"/>
  <c r="J55"/>
  <c r="J23"/>
  <c r="J21"/>
  <c r="E21"/>
  <c r="J81"/>
  <c r="J20"/>
  <c r="J18"/>
  <c r="E18"/>
  <c r="F55"/>
  <c r="J17"/>
  <c r="J15"/>
  <c r="E15"/>
  <c r="F81"/>
  <c r="J14"/>
  <c r="J12"/>
  <c r="J79"/>
  <c r="E7"/>
  <c r="E48"/>
  <c i="6" r="J37"/>
  <c r="J36"/>
  <c i="1" r="AY59"/>
  <c i="6" r="J35"/>
  <c i="1" r="AX59"/>
  <c i="6"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F77"/>
  <c r="E75"/>
  <c r="F52"/>
  <c r="E50"/>
  <c r="J24"/>
  <c r="E24"/>
  <c r="J55"/>
  <c r="J23"/>
  <c r="J21"/>
  <c r="E21"/>
  <c r="J54"/>
  <c r="J20"/>
  <c r="J18"/>
  <c r="E18"/>
  <c r="F80"/>
  <c r="J17"/>
  <c r="J15"/>
  <c r="E15"/>
  <c r="F79"/>
  <c r="J14"/>
  <c r="J12"/>
  <c r="J52"/>
  <c r="E7"/>
  <c r="E48"/>
  <c i="5" r="J37"/>
  <c r="J36"/>
  <c i="1" r="AY58"/>
  <c i="5" r="J35"/>
  <c i="1" r="AX58"/>
  <c i="5" r="BI265"/>
  <c r="BH265"/>
  <c r="BG265"/>
  <c r="BF265"/>
  <c r="T265"/>
  <c r="R265"/>
  <c r="P265"/>
  <c r="BI263"/>
  <c r="BH263"/>
  <c r="BG263"/>
  <c r="BF263"/>
  <c r="T263"/>
  <c r="R263"/>
  <c r="P263"/>
  <c r="BI261"/>
  <c r="BH261"/>
  <c r="BG261"/>
  <c r="BF261"/>
  <c r="T261"/>
  <c r="R261"/>
  <c r="P261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5"/>
  <c r="BH245"/>
  <c r="BG245"/>
  <c r="BF245"/>
  <c r="T245"/>
  <c r="R245"/>
  <c r="P245"/>
  <c r="BI243"/>
  <c r="BH243"/>
  <c r="BG243"/>
  <c r="BF243"/>
  <c r="T243"/>
  <c r="R243"/>
  <c r="P243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1"/>
  <c r="BH211"/>
  <c r="BG211"/>
  <c r="BF211"/>
  <c r="T211"/>
  <c r="R211"/>
  <c r="P211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7"/>
  <c r="BH107"/>
  <c r="BG107"/>
  <c r="BF107"/>
  <c r="T107"/>
  <c r="R107"/>
  <c r="P107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T89"/>
  <c r="R90"/>
  <c r="R89"/>
  <c r="P90"/>
  <c r="P89"/>
  <c r="F81"/>
  <c r="E79"/>
  <c r="F52"/>
  <c r="E50"/>
  <c r="J24"/>
  <c r="E24"/>
  <c r="J84"/>
  <c r="J23"/>
  <c r="J21"/>
  <c r="E21"/>
  <c r="J83"/>
  <c r="J20"/>
  <c r="J18"/>
  <c r="E18"/>
  <c r="F84"/>
  <c r="J17"/>
  <c r="J15"/>
  <c r="E15"/>
  <c r="F54"/>
  <c r="J14"/>
  <c r="J12"/>
  <c r="J81"/>
  <c r="E7"/>
  <c r="E48"/>
  <c i="4" r="J37"/>
  <c r="J36"/>
  <c i="1" r="AY57"/>
  <c i="4" r="J35"/>
  <c i="1" r="AX57"/>
  <c i="4" r="BI305"/>
  <c r="BH305"/>
  <c r="BG305"/>
  <c r="BF305"/>
  <c r="T305"/>
  <c r="R305"/>
  <c r="P305"/>
  <c r="BI304"/>
  <c r="BH304"/>
  <c r="BG304"/>
  <c r="BF304"/>
  <c r="T304"/>
  <c r="R304"/>
  <c r="P304"/>
  <c r="BI302"/>
  <c r="BH302"/>
  <c r="BG302"/>
  <c r="BF302"/>
  <c r="T302"/>
  <c r="R302"/>
  <c r="P302"/>
  <c r="BI300"/>
  <c r="BH300"/>
  <c r="BG300"/>
  <c r="BF300"/>
  <c r="T300"/>
  <c r="R300"/>
  <c r="P300"/>
  <c r="BI298"/>
  <c r="BH298"/>
  <c r="BG298"/>
  <c r="BF298"/>
  <c r="T298"/>
  <c r="R298"/>
  <c r="P298"/>
  <c r="BI296"/>
  <c r="BH296"/>
  <c r="BG296"/>
  <c r="BF296"/>
  <c r="T296"/>
  <c r="R296"/>
  <c r="P296"/>
  <c r="BI294"/>
  <c r="BH294"/>
  <c r="BG294"/>
  <c r="BF294"/>
  <c r="T294"/>
  <c r="T293"/>
  <c r="R294"/>
  <c r="R293"/>
  <c r="P294"/>
  <c r="P293"/>
  <c r="BI292"/>
  <c r="BH292"/>
  <c r="BG292"/>
  <c r="BF292"/>
  <c r="T292"/>
  <c r="T291"/>
  <c r="R292"/>
  <c r="R291"/>
  <c r="P292"/>
  <c r="P291"/>
  <c r="BI290"/>
  <c r="BH290"/>
  <c r="BG290"/>
  <c r="BF290"/>
  <c r="T290"/>
  <c r="R290"/>
  <c r="P290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4"/>
  <c r="BH284"/>
  <c r="BG284"/>
  <c r="BF284"/>
  <c r="T284"/>
  <c r="R284"/>
  <c r="P284"/>
  <c r="BI282"/>
  <c r="BH282"/>
  <c r="BG282"/>
  <c r="BF282"/>
  <c r="T282"/>
  <c r="R282"/>
  <c r="P282"/>
  <c r="BI281"/>
  <c r="BH281"/>
  <c r="BG281"/>
  <c r="BF281"/>
  <c r="T281"/>
  <c r="R281"/>
  <c r="P281"/>
  <c r="BI279"/>
  <c r="BH279"/>
  <c r="BG279"/>
  <c r="BF279"/>
  <c r="T279"/>
  <c r="R279"/>
  <c r="P279"/>
  <c r="BI277"/>
  <c r="BH277"/>
  <c r="BG277"/>
  <c r="BF277"/>
  <c r="T277"/>
  <c r="R277"/>
  <c r="P277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3"/>
  <c r="BH263"/>
  <c r="BG263"/>
  <c r="BF263"/>
  <c r="T263"/>
  <c r="R263"/>
  <c r="P263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3"/>
  <c r="BH253"/>
  <c r="BG253"/>
  <c r="BF253"/>
  <c r="T253"/>
  <c r="R253"/>
  <c r="P253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T237"/>
  <c r="R238"/>
  <c r="R237"/>
  <c r="P238"/>
  <c r="P237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2"/>
  <c r="BH102"/>
  <c r="BG102"/>
  <c r="BF102"/>
  <c r="T102"/>
  <c r="R102"/>
  <c r="P102"/>
  <c r="BI100"/>
  <c r="BH100"/>
  <c r="BG100"/>
  <c r="BF100"/>
  <c r="T100"/>
  <c r="R100"/>
  <c r="P100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F84"/>
  <c r="E82"/>
  <c r="F52"/>
  <c r="E50"/>
  <c r="J24"/>
  <c r="E24"/>
  <c r="J55"/>
  <c r="J23"/>
  <c r="J21"/>
  <c r="E21"/>
  <c r="J54"/>
  <c r="J20"/>
  <c r="J18"/>
  <c r="E18"/>
  <c r="F87"/>
  <c r="J17"/>
  <c r="J15"/>
  <c r="E15"/>
  <c r="F86"/>
  <c r="J14"/>
  <c r="J12"/>
  <c r="J84"/>
  <c r="E7"/>
  <c r="E80"/>
  <c i="3" r="J37"/>
  <c r="J36"/>
  <c i="1" r="AY56"/>
  <c i="3" r="J35"/>
  <c i="1" r="AX56"/>
  <c i="3" r="BI138"/>
  <c r="BH138"/>
  <c r="BG138"/>
  <c r="BF138"/>
  <c r="T138"/>
  <c r="T137"/>
  <c r="R138"/>
  <c r="R137"/>
  <c r="P138"/>
  <c r="P137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9"/>
  <c r="BH129"/>
  <c r="BG129"/>
  <c r="BF129"/>
  <c r="T129"/>
  <c r="R129"/>
  <c r="P129"/>
  <c r="BI127"/>
  <c r="BH127"/>
  <c r="BG127"/>
  <c r="BF127"/>
  <c r="T127"/>
  <c r="R127"/>
  <c r="P127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7"/>
  <c r="BH117"/>
  <c r="BG117"/>
  <c r="BF117"/>
  <c r="T117"/>
  <c r="R117"/>
  <c r="P117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BI86"/>
  <c r="BH86"/>
  <c r="BG86"/>
  <c r="BF86"/>
  <c r="T86"/>
  <c r="R86"/>
  <c r="P86"/>
  <c r="F79"/>
  <c r="F77"/>
  <c r="E75"/>
  <c r="F54"/>
  <c r="F52"/>
  <c r="E50"/>
  <c r="J24"/>
  <c r="E24"/>
  <c r="J80"/>
  <c r="J23"/>
  <c r="J21"/>
  <c r="E21"/>
  <c r="J79"/>
  <c r="J20"/>
  <c r="J18"/>
  <c r="E18"/>
  <c r="F80"/>
  <c r="J17"/>
  <c r="J12"/>
  <c r="J77"/>
  <c r="E7"/>
  <c r="E73"/>
  <c i="2" r="J37"/>
  <c r="J36"/>
  <c i="1" r="AY55"/>
  <c i="2" r="J35"/>
  <c i="1" r="AX55"/>
  <c i="2" r="BI866"/>
  <c r="BH866"/>
  <c r="BG866"/>
  <c r="BF866"/>
  <c r="T866"/>
  <c r="R866"/>
  <c r="P866"/>
  <c r="BI863"/>
  <c r="BH863"/>
  <c r="BG863"/>
  <c r="BF863"/>
  <c r="T863"/>
  <c r="R863"/>
  <c r="P863"/>
  <c r="BI853"/>
  <c r="BH853"/>
  <c r="BG853"/>
  <c r="BF853"/>
  <c r="T853"/>
  <c r="R853"/>
  <c r="P853"/>
  <c r="BI846"/>
  <c r="BH846"/>
  <c r="BG846"/>
  <c r="BF846"/>
  <c r="T846"/>
  <c r="R846"/>
  <c r="P846"/>
  <c r="BI844"/>
  <c r="BH844"/>
  <c r="BG844"/>
  <c r="BF844"/>
  <c r="T844"/>
  <c r="R844"/>
  <c r="P844"/>
  <c r="BI836"/>
  <c r="BH836"/>
  <c r="BG836"/>
  <c r="BF836"/>
  <c r="T836"/>
  <c r="R836"/>
  <c r="P836"/>
  <c r="BI834"/>
  <c r="BH834"/>
  <c r="BG834"/>
  <c r="BF834"/>
  <c r="T834"/>
  <c r="R834"/>
  <c r="P834"/>
  <c r="BI810"/>
  <c r="BH810"/>
  <c r="BG810"/>
  <c r="BF810"/>
  <c r="T810"/>
  <c r="R810"/>
  <c r="P810"/>
  <c r="BI808"/>
  <c r="BH808"/>
  <c r="BG808"/>
  <c r="BF808"/>
  <c r="T808"/>
  <c r="R808"/>
  <c r="P808"/>
  <c r="BI801"/>
  <c r="BH801"/>
  <c r="BG801"/>
  <c r="BF801"/>
  <c r="T801"/>
  <c r="R801"/>
  <c r="P801"/>
  <c r="BI795"/>
  <c r="BH795"/>
  <c r="BG795"/>
  <c r="BF795"/>
  <c r="T795"/>
  <c r="R795"/>
  <c r="P795"/>
  <c r="BI792"/>
  <c r="BH792"/>
  <c r="BG792"/>
  <c r="BF792"/>
  <c r="T792"/>
  <c r="R792"/>
  <c r="P792"/>
  <c r="BI791"/>
  <c r="BH791"/>
  <c r="BG791"/>
  <c r="BF791"/>
  <c r="T791"/>
  <c r="R791"/>
  <c r="P791"/>
  <c r="BI779"/>
  <c r="BH779"/>
  <c r="BG779"/>
  <c r="BF779"/>
  <c r="T779"/>
  <c r="R779"/>
  <c r="P779"/>
  <c r="BI767"/>
  <c r="BH767"/>
  <c r="BG767"/>
  <c r="BF767"/>
  <c r="T767"/>
  <c r="R767"/>
  <c r="P767"/>
  <c r="BI765"/>
  <c r="BH765"/>
  <c r="BG765"/>
  <c r="BF765"/>
  <c r="T765"/>
  <c r="R765"/>
  <c r="P765"/>
  <c r="BI755"/>
  <c r="BH755"/>
  <c r="BG755"/>
  <c r="BF755"/>
  <c r="T755"/>
  <c r="R755"/>
  <c r="P755"/>
  <c r="BI752"/>
  <c r="BH752"/>
  <c r="BG752"/>
  <c r="BF752"/>
  <c r="T752"/>
  <c r="R752"/>
  <c r="P752"/>
  <c r="BI738"/>
  <c r="BH738"/>
  <c r="BG738"/>
  <c r="BF738"/>
  <c r="T738"/>
  <c r="R738"/>
  <c r="P738"/>
  <c r="BI731"/>
  <c r="BH731"/>
  <c r="BG731"/>
  <c r="BF731"/>
  <c r="T731"/>
  <c r="R731"/>
  <c r="P731"/>
  <c r="BI718"/>
  <c r="BH718"/>
  <c r="BG718"/>
  <c r="BF718"/>
  <c r="T718"/>
  <c r="R718"/>
  <c r="P718"/>
  <c r="BI704"/>
  <c r="BH704"/>
  <c r="BG704"/>
  <c r="BF704"/>
  <c r="T704"/>
  <c r="R704"/>
  <c r="P704"/>
  <c r="BI701"/>
  <c r="BH701"/>
  <c r="BG701"/>
  <c r="BF701"/>
  <c r="T701"/>
  <c r="R701"/>
  <c r="P701"/>
  <c r="BI698"/>
  <c r="BH698"/>
  <c r="BG698"/>
  <c r="BF698"/>
  <c r="T698"/>
  <c r="R698"/>
  <c r="P698"/>
  <c r="BI688"/>
  <c r="BH688"/>
  <c r="BG688"/>
  <c r="BF688"/>
  <c r="T688"/>
  <c r="R688"/>
  <c r="P688"/>
  <c r="BI686"/>
  <c r="BH686"/>
  <c r="BG686"/>
  <c r="BF686"/>
  <c r="T686"/>
  <c r="R686"/>
  <c r="P686"/>
  <c r="BI683"/>
  <c r="BH683"/>
  <c r="BG683"/>
  <c r="BF683"/>
  <c r="T683"/>
  <c r="R683"/>
  <c r="P683"/>
  <c r="BI681"/>
  <c r="BH681"/>
  <c r="BG681"/>
  <c r="BF681"/>
  <c r="T681"/>
  <c r="R681"/>
  <c r="P681"/>
  <c r="BI669"/>
  <c r="BH669"/>
  <c r="BG669"/>
  <c r="BF669"/>
  <c r="T669"/>
  <c r="R669"/>
  <c r="P669"/>
  <c r="BI657"/>
  <c r="BH657"/>
  <c r="BG657"/>
  <c r="BF657"/>
  <c r="T657"/>
  <c r="R657"/>
  <c r="P657"/>
  <c r="BI655"/>
  <c r="BH655"/>
  <c r="BG655"/>
  <c r="BF655"/>
  <c r="T655"/>
  <c r="R655"/>
  <c r="P655"/>
  <c r="BI653"/>
  <c r="BH653"/>
  <c r="BG653"/>
  <c r="BF653"/>
  <c r="T653"/>
  <c r="R653"/>
  <c r="P653"/>
  <c r="BI650"/>
  <c r="BH650"/>
  <c r="BG650"/>
  <c r="BF650"/>
  <c r="T650"/>
  <c r="R650"/>
  <c r="P650"/>
  <c r="BI647"/>
  <c r="BH647"/>
  <c r="BG647"/>
  <c r="BF647"/>
  <c r="T647"/>
  <c r="R647"/>
  <c r="P647"/>
  <c r="BI646"/>
  <c r="BH646"/>
  <c r="BG646"/>
  <c r="BF646"/>
  <c r="T646"/>
  <c r="R646"/>
  <c r="P646"/>
  <c r="BI636"/>
  <c r="BH636"/>
  <c r="BG636"/>
  <c r="BF636"/>
  <c r="T636"/>
  <c r="R636"/>
  <c r="P636"/>
  <c r="BI633"/>
  <c r="BH633"/>
  <c r="BG633"/>
  <c r="BF633"/>
  <c r="T633"/>
  <c r="R633"/>
  <c r="P633"/>
  <c r="BI630"/>
  <c r="BH630"/>
  <c r="BG630"/>
  <c r="BF630"/>
  <c r="T630"/>
  <c r="R630"/>
  <c r="P630"/>
  <c r="BI627"/>
  <c r="BH627"/>
  <c r="BG627"/>
  <c r="BF627"/>
  <c r="T627"/>
  <c r="R627"/>
  <c r="P627"/>
  <c r="BI626"/>
  <c r="BH626"/>
  <c r="BG626"/>
  <c r="BF626"/>
  <c r="T626"/>
  <c r="R626"/>
  <c r="P626"/>
  <c r="BI623"/>
  <c r="BH623"/>
  <c r="BG623"/>
  <c r="BF623"/>
  <c r="T623"/>
  <c r="R623"/>
  <c r="P623"/>
  <c r="BI611"/>
  <c r="BH611"/>
  <c r="BG611"/>
  <c r="BF611"/>
  <c r="T611"/>
  <c r="R611"/>
  <c r="P611"/>
  <c r="BI609"/>
  <c r="BH609"/>
  <c r="BG609"/>
  <c r="BF609"/>
  <c r="T609"/>
  <c r="R609"/>
  <c r="P609"/>
  <c r="BI597"/>
  <c r="BH597"/>
  <c r="BG597"/>
  <c r="BF597"/>
  <c r="T597"/>
  <c r="R597"/>
  <c r="P597"/>
  <c r="BI594"/>
  <c r="BH594"/>
  <c r="BG594"/>
  <c r="BF594"/>
  <c r="T594"/>
  <c r="R594"/>
  <c r="P594"/>
  <c r="BI593"/>
  <c r="BH593"/>
  <c r="BG593"/>
  <c r="BF593"/>
  <c r="T593"/>
  <c r="R593"/>
  <c r="P593"/>
  <c r="BI592"/>
  <c r="BH592"/>
  <c r="BG592"/>
  <c r="BF592"/>
  <c r="T592"/>
  <c r="R592"/>
  <c r="P592"/>
  <c r="BI590"/>
  <c r="BH590"/>
  <c r="BG590"/>
  <c r="BF590"/>
  <c r="T590"/>
  <c r="R590"/>
  <c r="P590"/>
  <c r="BI588"/>
  <c r="BH588"/>
  <c r="BG588"/>
  <c r="BF588"/>
  <c r="T588"/>
  <c r="R588"/>
  <c r="P588"/>
  <c r="BI586"/>
  <c r="BH586"/>
  <c r="BG586"/>
  <c r="BF586"/>
  <c r="T586"/>
  <c r="R586"/>
  <c r="P586"/>
  <c r="BI584"/>
  <c r="BH584"/>
  <c r="BG584"/>
  <c r="BF584"/>
  <c r="T584"/>
  <c r="R584"/>
  <c r="P584"/>
  <c r="BI583"/>
  <c r="BH583"/>
  <c r="BG583"/>
  <c r="BF583"/>
  <c r="T583"/>
  <c r="R583"/>
  <c r="P583"/>
  <c r="BI582"/>
  <c r="BH582"/>
  <c r="BG582"/>
  <c r="BF582"/>
  <c r="T582"/>
  <c r="R582"/>
  <c r="P582"/>
  <c r="BI577"/>
  <c r="BH577"/>
  <c r="BG577"/>
  <c r="BF577"/>
  <c r="T577"/>
  <c r="R577"/>
  <c r="P577"/>
  <c r="BI576"/>
  <c r="BH576"/>
  <c r="BG576"/>
  <c r="BF576"/>
  <c r="T576"/>
  <c r="R576"/>
  <c r="P576"/>
  <c r="BI574"/>
  <c r="BH574"/>
  <c r="BG574"/>
  <c r="BF574"/>
  <c r="T574"/>
  <c r="R574"/>
  <c r="P574"/>
  <c r="BI571"/>
  <c r="BH571"/>
  <c r="BG571"/>
  <c r="BF571"/>
  <c r="T571"/>
  <c r="R571"/>
  <c r="P571"/>
  <c r="BI570"/>
  <c r="BH570"/>
  <c r="BG570"/>
  <c r="BF570"/>
  <c r="T570"/>
  <c r="R570"/>
  <c r="P570"/>
  <c r="BI567"/>
  <c r="BH567"/>
  <c r="BG567"/>
  <c r="BF567"/>
  <c r="T567"/>
  <c r="R567"/>
  <c r="P567"/>
  <c r="BI561"/>
  <c r="BH561"/>
  <c r="BG561"/>
  <c r="BF561"/>
  <c r="T561"/>
  <c r="R561"/>
  <c r="P561"/>
  <c r="BI559"/>
  <c r="BH559"/>
  <c r="BG559"/>
  <c r="BF559"/>
  <c r="T559"/>
  <c r="R559"/>
  <c r="P559"/>
  <c r="BI553"/>
  <c r="BH553"/>
  <c r="BG553"/>
  <c r="BF553"/>
  <c r="T553"/>
  <c r="R553"/>
  <c r="P553"/>
  <c r="BI551"/>
  <c r="BH551"/>
  <c r="BG551"/>
  <c r="BF551"/>
  <c r="T551"/>
  <c r="R551"/>
  <c r="P551"/>
  <c r="BI548"/>
  <c r="BH548"/>
  <c r="BG548"/>
  <c r="BF548"/>
  <c r="T548"/>
  <c r="R548"/>
  <c r="P548"/>
  <c r="BI546"/>
  <c r="BH546"/>
  <c r="BG546"/>
  <c r="BF546"/>
  <c r="T546"/>
  <c r="R546"/>
  <c r="P546"/>
  <c r="BI540"/>
  <c r="BH540"/>
  <c r="BG540"/>
  <c r="BF540"/>
  <c r="T540"/>
  <c r="R540"/>
  <c r="P540"/>
  <c r="BI537"/>
  <c r="BH537"/>
  <c r="BG537"/>
  <c r="BF537"/>
  <c r="T537"/>
  <c r="R537"/>
  <c r="P537"/>
  <c r="BI531"/>
  <c r="BH531"/>
  <c r="BG531"/>
  <c r="BF531"/>
  <c r="T531"/>
  <c r="R531"/>
  <c r="P531"/>
  <c r="BI528"/>
  <c r="BH528"/>
  <c r="BG528"/>
  <c r="BF528"/>
  <c r="T528"/>
  <c r="R528"/>
  <c r="P528"/>
  <c r="BI526"/>
  <c r="BH526"/>
  <c r="BG526"/>
  <c r="BF526"/>
  <c r="T526"/>
  <c r="R526"/>
  <c r="P526"/>
  <c r="BI522"/>
  <c r="BH522"/>
  <c r="BG522"/>
  <c r="BF522"/>
  <c r="T522"/>
  <c r="R522"/>
  <c r="P522"/>
  <c r="BI519"/>
  <c r="BH519"/>
  <c r="BG519"/>
  <c r="BF519"/>
  <c r="T519"/>
  <c r="R519"/>
  <c r="P519"/>
  <c r="BI515"/>
  <c r="BH515"/>
  <c r="BG515"/>
  <c r="BF515"/>
  <c r="T515"/>
  <c r="R515"/>
  <c r="P515"/>
  <c r="BI512"/>
  <c r="BH512"/>
  <c r="BG512"/>
  <c r="BF512"/>
  <c r="T512"/>
  <c r="R512"/>
  <c r="P512"/>
  <c r="BI509"/>
  <c r="BH509"/>
  <c r="BG509"/>
  <c r="BF509"/>
  <c r="T509"/>
  <c r="R509"/>
  <c r="P509"/>
  <c r="BI502"/>
  <c r="BH502"/>
  <c r="BG502"/>
  <c r="BF502"/>
  <c r="T502"/>
  <c r="R502"/>
  <c r="P502"/>
  <c r="BI495"/>
  <c r="BH495"/>
  <c r="BG495"/>
  <c r="BF495"/>
  <c r="T495"/>
  <c r="R495"/>
  <c r="P495"/>
  <c r="BI492"/>
  <c r="BH492"/>
  <c r="BG492"/>
  <c r="BF492"/>
  <c r="T492"/>
  <c r="R492"/>
  <c r="P492"/>
  <c r="BI489"/>
  <c r="BH489"/>
  <c r="BG489"/>
  <c r="BF489"/>
  <c r="T489"/>
  <c r="R489"/>
  <c r="P489"/>
  <c r="BI486"/>
  <c r="BH486"/>
  <c r="BG486"/>
  <c r="BF486"/>
  <c r="T486"/>
  <c r="R486"/>
  <c r="P486"/>
  <c r="BI483"/>
  <c r="BH483"/>
  <c r="BG483"/>
  <c r="BF483"/>
  <c r="T483"/>
  <c r="R483"/>
  <c r="P483"/>
  <c r="BI479"/>
  <c r="BH479"/>
  <c r="BG479"/>
  <c r="BF479"/>
  <c r="T479"/>
  <c r="R479"/>
  <c r="P479"/>
  <c r="BI475"/>
  <c r="BH475"/>
  <c r="BG475"/>
  <c r="BF475"/>
  <c r="T475"/>
  <c r="T474"/>
  <c r="R475"/>
  <c r="R474"/>
  <c r="P475"/>
  <c r="P474"/>
  <c r="BI472"/>
  <c r="BH472"/>
  <c r="BG472"/>
  <c r="BF472"/>
  <c r="T472"/>
  <c r="R472"/>
  <c r="P472"/>
  <c r="BI470"/>
  <c r="BH470"/>
  <c r="BG470"/>
  <c r="BF470"/>
  <c r="T470"/>
  <c r="R470"/>
  <c r="P470"/>
  <c r="BI467"/>
  <c r="BH467"/>
  <c r="BG467"/>
  <c r="BF467"/>
  <c r="T467"/>
  <c r="R467"/>
  <c r="P467"/>
  <c r="BI465"/>
  <c r="BH465"/>
  <c r="BG465"/>
  <c r="BF465"/>
  <c r="T465"/>
  <c r="R465"/>
  <c r="P465"/>
  <c r="BI462"/>
  <c r="BH462"/>
  <c r="BG462"/>
  <c r="BF462"/>
  <c r="T462"/>
  <c r="R462"/>
  <c r="P462"/>
  <c r="BI460"/>
  <c r="BH460"/>
  <c r="BG460"/>
  <c r="BF460"/>
  <c r="T460"/>
  <c r="R460"/>
  <c r="P460"/>
  <c r="BI458"/>
  <c r="BH458"/>
  <c r="BG458"/>
  <c r="BF458"/>
  <c r="T458"/>
  <c r="R458"/>
  <c r="P458"/>
  <c r="BI444"/>
  <c r="BH444"/>
  <c r="BG444"/>
  <c r="BF444"/>
  <c r="T444"/>
  <c r="R444"/>
  <c r="P444"/>
  <c r="BI433"/>
  <c r="BH433"/>
  <c r="BG433"/>
  <c r="BF433"/>
  <c r="T433"/>
  <c r="R433"/>
  <c r="P433"/>
  <c r="BI406"/>
  <c r="BH406"/>
  <c r="BG406"/>
  <c r="BF406"/>
  <c r="T406"/>
  <c r="R406"/>
  <c r="P406"/>
  <c r="BI394"/>
  <c r="BH394"/>
  <c r="BG394"/>
  <c r="BF394"/>
  <c r="T394"/>
  <c r="R394"/>
  <c r="P394"/>
  <c r="BI390"/>
  <c r="BH390"/>
  <c r="BG390"/>
  <c r="BF390"/>
  <c r="T390"/>
  <c r="R390"/>
  <c r="P390"/>
  <c r="BI387"/>
  <c r="BH387"/>
  <c r="BG387"/>
  <c r="BF387"/>
  <c r="T387"/>
  <c r="R387"/>
  <c r="P387"/>
  <c r="BI383"/>
  <c r="BH383"/>
  <c r="BG383"/>
  <c r="BF383"/>
  <c r="T383"/>
  <c r="R383"/>
  <c r="P383"/>
  <c r="BI379"/>
  <c r="BH379"/>
  <c r="BG379"/>
  <c r="BF379"/>
  <c r="T379"/>
  <c r="R379"/>
  <c r="P379"/>
  <c r="BI375"/>
  <c r="BH375"/>
  <c r="BG375"/>
  <c r="BF375"/>
  <c r="T375"/>
  <c r="R375"/>
  <c r="P375"/>
  <c r="BI372"/>
  <c r="BH372"/>
  <c r="BG372"/>
  <c r="BF372"/>
  <c r="T372"/>
  <c r="R372"/>
  <c r="P372"/>
  <c r="BI369"/>
  <c r="BH369"/>
  <c r="BG369"/>
  <c r="BF369"/>
  <c r="T369"/>
  <c r="R369"/>
  <c r="P369"/>
  <c r="BI365"/>
  <c r="BH365"/>
  <c r="BG365"/>
  <c r="BF365"/>
  <c r="T365"/>
  <c r="R365"/>
  <c r="P365"/>
  <c r="BI361"/>
  <c r="BH361"/>
  <c r="BG361"/>
  <c r="BF361"/>
  <c r="T361"/>
  <c r="R361"/>
  <c r="P361"/>
  <c r="BI348"/>
  <c r="BH348"/>
  <c r="BG348"/>
  <c r="BF348"/>
  <c r="T348"/>
  <c r="R348"/>
  <c r="P348"/>
  <c r="BI336"/>
  <c r="BH336"/>
  <c r="BG336"/>
  <c r="BF336"/>
  <c r="T336"/>
  <c r="R336"/>
  <c r="P336"/>
  <c r="BI324"/>
  <c r="BH324"/>
  <c r="BG324"/>
  <c r="BF324"/>
  <c r="T324"/>
  <c r="R324"/>
  <c r="P324"/>
  <c r="BI318"/>
  <c r="BH318"/>
  <c r="BG318"/>
  <c r="BF318"/>
  <c r="T318"/>
  <c r="R318"/>
  <c r="P318"/>
  <c r="BI313"/>
  <c r="BH313"/>
  <c r="BG313"/>
  <c r="BF313"/>
  <c r="T313"/>
  <c r="R313"/>
  <c r="P313"/>
  <c r="BI311"/>
  <c r="BH311"/>
  <c r="BG311"/>
  <c r="BF311"/>
  <c r="T311"/>
  <c r="R311"/>
  <c r="P311"/>
  <c r="BI303"/>
  <c r="BH303"/>
  <c r="BG303"/>
  <c r="BF303"/>
  <c r="T303"/>
  <c r="R303"/>
  <c r="P303"/>
  <c r="BI301"/>
  <c r="BH301"/>
  <c r="BG301"/>
  <c r="BF301"/>
  <c r="T301"/>
  <c r="R301"/>
  <c r="P301"/>
  <c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90"/>
  <c r="BH290"/>
  <c r="BG290"/>
  <c r="BF290"/>
  <c r="T290"/>
  <c r="R290"/>
  <c r="P290"/>
  <c r="BI286"/>
  <c r="BH286"/>
  <c r="BG286"/>
  <c r="BF286"/>
  <c r="T286"/>
  <c r="R286"/>
  <c r="P286"/>
  <c r="BI284"/>
  <c r="BH284"/>
  <c r="BG284"/>
  <c r="BF284"/>
  <c r="T284"/>
  <c r="R284"/>
  <c r="P284"/>
  <c r="BI272"/>
  <c r="BH272"/>
  <c r="BG272"/>
  <c r="BF272"/>
  <c r="T272"/>
  <c r="R272"/>
  <c r="P272"/>
  <c r="BI268"/>
  <c r="BH268"/>
  <c r="BG268"/>
  <c r="BF268"/>
  <c r="T268"/>
  <c r="R268"/>
  <c r="P268"/>
  <c r="BI264"/>
  <c r="BH264"/>
  <c r="BG264"/>
  <c r="BF264"/>
  <c r="T264"/>
  <c r="R264"/>
  <c r="P264"/>
  <c r="BI262"/>
  <c r="BH262"/>
  <c r="BG262"/>
  <c r="BF262"/>
  <c r="T262"/>
  <c r="R262"/>
  <c r="P262"/>
  <c r="BI253"/>
  <c r="BH253"/>
  <c r="BG253"/>
  <c r="BF253"/>
  <c r="T253"/>
  <c r="R253"/>
  <c r="P253"/>
  <c r="BI251"/>
  <c r="BH251"/>
  <c r="BG251"/>
  <c r="BF251"/>
  <c r="T251"/>
  <c r="R251"/>
  <c r="P251"/>
  <c r="BI235"/>
  <c r="BH235"/>
  <c r="BG235"/>
  <c r="BF235"/>
  <c r="T235"/>
  <c r="R235"/>
  <c r="P235"/>
  <c r="BI227"/>
  <c r="BH227"/>
  <c r="BG227"/>
  <c r="BF227"/>
  <c r="T227"/>
  <c r="R227"/>
  <c r="P227"/>
  <c r="BI223"/>
  <c r="BH223"/>
  <c r="BG223"/>
  <c r="BF223"/>
  <c r="T223"/>
  <c r="R223"/>
  <c r="P223"/>
  <c r="BI219"/>
  <c r="BH219"/>
  <c r="BG219"/>
  <c r="BF219"/>
  <c r="T219"/>
  <c r="R219"/>
  <c r="P219"/>
  <c r="BI216"/>
  <c r="BH216"/>
  <c r="BG216"/>
  <c r="BF216"/>
  <c r="T216"/>
  <c r="R216"/>
  <c r="P216"/>
  <c r="BI197"/>
  <c r="BH197"/>
  <c r="BG197"/>
  <c r="BF197"/>
  <c r="T197"/>
  <c r="R197"/>
  <c r="P197"/>
  <c r="BI184"/>
  <c r="BH184"/>
  <c r="BG184"/>
  <c r="BF184"/>
  <c r="T184"/>
  <c r="R184"/>
  <c r="P184"/>
  <c r="BI180"/>
  <c r="BH180"/>
  <c r="BG180"/>
  <c r="BF180"/>
  <c r="T180"/>
  <c r="R180"/>
  <c r="P180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51"/>
  <c r="BH151"/>
  <c r="BG151"/>
  <c r="BF151"/>
  <c r="T151"/>
  <c r="R151"/>
  <c r="P151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3"/>
  <c r="BH133"/>
  <c r="BG133"/>
  <c r="BF133"/>
  <c r="T133"/>
  <c r="T132"/>
  <c r="R133"/>
  <c r="R132"/>
  <c r="P133"/>
  <c r="P132"/>
  <c r="BI128"/>
  <c r="BH128"/>
  <c r="BG128"/>
  <c r="BF128"/>
  <c r="T128"/>
  <c r="R128"/>
  <c r="P128"/>
  <c r="BI121"/>
  <c r="BH121"/>
  <c r="BG121"/>
  <c r="BF121"/>
  <c r="T121"/>
  <c r="R121"/>
  <c r="P121"/>
  <c r="BI117"/>
  <c r="BH117"/>
  <c r="BG117"/>
  <c r="BF117"/>
  <c r="T117"/>
  <c r="R117"/>
  <c r="P117"/>
  <c r="BI114"/>
  <c r="BH114"/>
  <c r="BG114"/>
  <c r="BF114"/>
  <c r="T114"/>
  <c r="R114"/>
  <c r="P114"/>
  <c r="BI111"/>
  <c r="BH111"/>
  <c r="BG111"/>
  <c r="BF111"/>
  <c r="T111"/>
  <c r="R111"/>
  <c r="P111"/>
  <c r="BI109"/>
  <c r="BH109"/>
  <c r="BG109"/>
  <c r="BF109"/>
  <c r="T109"/>
  <c r="R109"/>
  <c r="P109"/>
  <c r="BI106"/>
  <c r="BH106"/>
  <c r="BG106"/>
  <c r="BF106"/>
  <c r="T106"/>
  <c r="R106"/>
  <c r="P106"/>
  <c r="BI104"/>
  <c r="BH104"/>
  <c r="BG104"/>
  <c r="BF104"/>
  <c r="T104"/>
  <c r="R104"/>
  <c r="P104"/>
  <c r="BI100"/>
  <c r="BH100"/>
  <c r="BG100"/>
  <c r="BF100"/>
  <c r="T100"/>
  <c r="R100"/>
  <c r="P100"/>
  <c r="F93"/>
  <c r="F91"/>
  <c r="E89"/>
  <c r="F54"/>
  <c r="F52"/>
  <c r="E50"/>
  <c r="J24"/>
  <c r="E24"/>
  <c r="J55"/>
  <c r="J23"/>
  <c r="J21"/>
  <c r="E21"/>
  <c r="J54"/>
  <c r="J20"/>
  <c r="J18"/>
  <c r="E18"/>
  <c r="F94"/>
  <c r="J17"/>
  <c r="J12"/>
  <c r="J91"/>
  <c r="E7"/>
  <c r="E48"/>
  <c i="1" r="L50"/>
  <c r="AM50"/>
  <c r="AM49"/>
  <c r="L49"/>
  <c r="AM47"/>
  <c r="L47"/>
  <c r="L45"/>
  <c r="L44"/>
  <c i="7" r="J134"/>
  <c r="J131"/>
  <c r="BK128"/>
  <c r="BK126"/>
  <c r="BK121"/>
  <c r="J112"/>
  <c r="BK94"/>
  <c r="J88"/>
  <c i="6" r="BK132"/>
  <c r="BK129"/>
  <c r="BK128"/>
  <c r="J127"/>
  <c r="BK125"/>
  <c r="J124"/>
  <c r="BK123"/>
  <c r="BK122"/>
  <c r="BK121"/>
  <c r="J119"/>
  <c r="J118"/>
  <c r="J117"/>
  <c r="BK116"/>
  <c r="J115"/>
  <c r="BK111"/>
  <c r="BK110"/>
  <c r="J109"/>
  <c r="J108"/>
  <c r="J101"/>
  <c r="BK98"/>
  <c r="BK96"/>
  <c r="BK94"/>
  <c r="BK93"/>
  <c r="J92"/>
  <c r="J90"/>
  <c r="BK89"/>
  <c r="J87"/>
  <c r="BK86"/>
  <c r="J85"/>
  <c i="5" r="J255"/>
  <c r="J246"/>
  <c r="BK243"/>
  <c r="J242"/>
  <c r="J238"/>
  <c r="BK236"/>
  <c r="BK234"/>
  <c r="BK220"/>
  <c r="J218"/>
  <c r="BK216"/>
  <c r="J212"/>
  <c r="J209"/>
  <c r="BK208"/>
  <c r="BK207"/>
  <c r="BK203"/>
  <c r="J195"/>
  <c r="BK193"/>
  <c r="BK182"/>
  <c r="J180"/>
  <c r="BK176"/>
  <c r="J174"/>
  <c r="J166"/>
  <c r="BK164"/>
  <c r="J162"/>
  <c r="J157"/>
  <c r="J155"/>
  <c r="BK153"/>
  <c r="BK147"/>
  <c r="J145"/>
  <c r="J141"/>
  <c r="J135"/>
  <c r="J133"/>
  <c r="J131"/>
  <c r="BK129"/>
  <c r="BK128"/>
  <c r="J127"/>
  <c r="BK125"/>
  <c r="BK114"/>
  <c r="BK107"/>
  <c r="J102"/>
  <c r="J92"/>
  <c r="J90"/>
  <c i="4" r="BK298"/>
  <c r="J294"/>
  <c r="BK290"/>
  <c r="J288"/>
  <c r="BK287"/>
  <c r="J286"/>
  <c r="J284"/>
  <c r="BK282"/>
  <c r="BK281"/>
  <c r="BK273"/>
  <c r="BK271"/>
  <c r="J266"/>
  <c r="BK259"/>
  <c r="BK255"/>
  <c r="J248"/>
  <c r="J246"/>
  <c r="J238"/>
  <c r="J233"/>
  <c r="BK232"/>
  <c r="BK230"/>
  <c r="J228"/>
  <c r="J222"/>
  <c r="BK220"/>
  <c r="J218"/>
  <c r="BK216"/>
  <c r="BK214"/>
  <c r="J208"/>
  <c r="BK201"/>
  <c r="BK193"/>
  <c r="J191"/>
  <c r="J189"/>
  <c r="BK186"/>
  <c r="BK176"/>
  <c r="J174"/>
  <c r="BK172"/>
  <c r="J172"/>
  <c r="BK170"/>
  <c r="J170"/>
  <c r="BK168"/>
  <c r="J168"/>
  <c r="BK164"/>
  <c r="J158"/>
  <c r="J152"/>
  <c r="J150"/>
  <c r="BK148"/>
  <c r="BK146"/>
  <c r="J140"/>
  <c r="BK134"/>
  <c r="J130"/>
  <c r="BK126"/>
  <c r="BK116"/>
  <c r="J108"/>
  <c r="J106"/>
  <c r="J100"/>
  <c r="J93"/>
  <c i="3" r="BK136"/>
  <c r="J127"/>
  <c r="J122"/>
  <c r="BK117"/>
  <c r="BK115"/>
  <c r="J113"/>
  <c r="BK111"/>
  <c r="J109"/>
  <c r="J107"/>
  <c r="J104"/>
  <c r="J100"/>
  <c r="J98"/>
  <c r="J94"/>
  <c r="J92"/>
  <c r="BK90"/>
  <c r="J88"/>
  <c i="2" r="BK810"/>
  <c r="J801"/>
  <c r="J792"/>
  <c r="BK791"/>
  <c r="BK755"/>
  <c r="J738"/>
  <c r="J701"/>
  <c r="BK683"/>
  <c r="J681"/>
  <c r="BK669"/>
  <c r="BK657"/>
  <c r="BK655"/>
  <c r="BK653"/>
  <c r="BK650"/>
  <c r="BK647"/>
  <c r="J646"/>
  <c r="J636"/>
  <c r="J626"/>
  <c r="BK611"/>
  <c r="BK609"/>
  <c r="BK594"/>
  <c r="J593"/>
  <c r="J592"/>
  <c r="BK588"/>
  <c r="J586"/>
  <c r="J584"/>
  <c r="J582"/>
  <c r="BK571"/>
  <c r="J570"/>
  <c r="BK567"/>
  <c r="BK561"/>
  <c r="BK559"/>
  <c r="J546"/>
  <c r="J540"/>
  <c r="BK528"/>
  <c r="BK512"/>
  <c r="J509"/>
  <c r="BK489"/>
  <c r="J486"/>
  <c r="BK483"/>
  <c r="BK479"/>
  <c r="BK467"/>
  <c r="J462"/>
  <c r="BK460"/>
  <c r="J458"/>
  <c r="J444"/>
  <c r="BK390"/>
  <c r="J387"/>
  <c r="J379"/>
  <c r="J375"/>
  <c r="BK372"/>
  <c r="BK365"/>
  <c r="J361"/>
  <c r="BK348"/>
  <c r="J318"/>
  <c r="BK297"/>
  <c r="J290"/>
  <c r="BK272"/>
  <c r="BK268"/>
  <c r="J264"/>
  <c r="BK262"/>
  <c r="J251"/>
  <c r="BK223"/>
  <c r="J216"/>
  <c r="BK197"/>
  <c r="J180"/>
  <c r="BK174"/>
  <c r="BK164"/>
  <c r="J162"/>
  <c r="BK140"/>
  <c r="J138"/>
  <c r="J133"/>
  <c r="BK128"/>
  <c r="J121"/>
  <c r="J114"/>
  <c r="BK111"/>
  <c r="BK109"/>
  <c r="J106"/>
  <c i="7" r="J128"/>
  <c r="J121"/>
  <c r="BK119"/>
  <c r="J117"/>
  <c r="J107"/>
  <c r="BK100"/>
  <c r="J97"/>
  <c r="J92"/>
  <c i="6" r="BK131"/>
  <c r="J128"/>
  <c r="BK127"/>
  <c r="BK126"/>
  <c r="BK124"/>
  <c r="J123"/>
  <c r="J121"/>
  <c r="J120"/>
  <c r="BK117"/>
  <c r="J114"/>
  <c r="BK113"/>
  <c r="BK112"/>
  <c r="J111"/>
  <c r="J110"/>
  <c r="BK107"/>
  <c r="BK104"/>
  <c r="BK103"/>
  <c r="BK100"/>
  <c r="J95"/>
  <c r="BK92"/>
  <c r="J91"/>
  <c r="J89"/>
  <c r="BK85"/>
  <c i="5" r="J257"/>
  <c r="J252"/>
  <c r="BK250"/>
  <c r="BK226"/>
  <c r="J220"/>
  <c r="BK218"/>
  <c r="J214"/>
  <c r="J205"/>
  <c r="J197"/>
  <c r="BK195"/>
  <c r="J193"/>
  <c r="BK190"/>
  <c r="BK186"/>
  <c r="J182"/>
  <c r="BK178"/>
  <c r="J176"/>
  <c r="BK174"/>
  <c r="BK172"/>
  <c r="BK168"/>
  <c r="BK166"/>
  <c r="J164"/>
  <c r="BK159"/>
  <c r="BK155"/>
  <c r="J153"/>
  <c r="J147"/>
  <c r="BK145"/>
  <c r="J143"/>
  <c r="J139"/>
  <c r="BK127"/>
  <c r="BK118"/>
  <c r="BK116"/>
  <c r="BK110"/>
  <c r="J108"/>
  <c r="J104"/>
  <c r="BK100"/>
  <c r="J99"/>
  <c r="J98"/>
  <c r="J96"/>
  <c r="J94"/>
  <c i="4" r="BK305"/>
  <c r="J305"/>
  <c r="BK304"/>
  <c r="J304"/>
  <c r="BK302"/>
  <c r="J300"/>
  <c r="J298"/>
  <c r="BK296"/>
  <c r="BK292"/>
  <c r="J282"/>
  <c r="BK275"/>
  <c r="J274"/>
  <c r="J270"/>
  <c r="BK269"/>
  <c r="J267"/>
  <c r="BK263"/>
  <c r="J260"/>
  <c r="BK257"/>
  <c r="J253"/>
  <c r="J252"/>
  <c r="BK250"/>
  <c r="BK242"/>
  <c r="J240"/>
  <c r="BK238"/>
  <c r="J235"/>
  <c r="BK234"/>
  <c r="BK226"/>
  <c r="BK224"/>
  <c r="BK222"/>
  <c r="J220"/>
  <c r="BK212"/>
  <c r="BK208"/>
  <c r="BK206"/>
  <c r="J204"/>
  <c r="J201"/>
  <c r="J199"/>
  <c r="BK191"/>
  <c r="J182"/>
  <c r="J180"/>
  <c r="BK178"/>
  <c r="J176"/>
  <c r="BK160"/>
  <c r="BK156"/>
  <c r="BK154"/>
  <c r="BK150"/>
  <c r="BK138"/>
  <c r="J134"/>
  <c r="J132"/>
  <c r="BK130"/>
  <c r="BK128"/>
  <c r="J124"/>
  <c r="J118"/>
  <c r="BK114"/>
  <c r="BK112"/>
  <c r="J102"/>
  <c r="BK100"/>
  <c i="3" r="J136"/>
  <c r="BK134"/>
  <c r="J132"/>
  <c r="J130"/>
  <c r="J129"/>
  <c r="BK127"/>
  <c r="BK126"/>
  <c r="BK120"/>
  <c r="J117"/>
  <c r="J115"/>
  <c r="BK107"/>
  <c r="BK104"/>
  <c r="BK100"/>
  <c r="BK94"/>
  <c r="BK92"/>
  <c r="J90"/>
  <c r="BK88"/>
  <c r="BK86"/>
  <c i="2" r="J834"/>
  <c r="J795"/>
  <c r="J765"/>
  <c r="J731"/>
  <c r="BK718"/>
  <c r="BK704"/>
  <c r="BK701"/>
  <c r="BK698"/>
  <c r="J688"/>
  <c r="J686"/>
  <c r="BK681"/>
  <c r="J623"/>
  <c r="J590"/>
  <c r="BK586"/>
  <c r="BK584"/>
  <c r="J583"/>
  <c r="BK582"/>
  <c r="J577"/>
  <c r="BK576"/>
  <c r="BK574"/>
  <c r="J571"/>
  <c r="J567"/>
  <c r="J561"/>
  <c r="J559"/>
  <c r="J553"/>
  <c r="J548"/>
  <c r="BK537"/>
  <c r="J531"/>
  <c r="J528"/>
  <c r="BK526"/>
  <c r="BK522"/>
  <c r="BK519"/>
  <c r="J515"/>
  <c r="J489"/>
  <c r="BK475"/>
  <c r="BK472"/>
  <c r="J470"/>
  <c r="J467"/>
  <c r="BK465"/>
  <c r="BK433"/>
  <c r="J406"/>
  <c r="J394"/>
  <c r="J390"/>
  <c r="BK369"/>
  <c r="BK336"/>
  <c r="J324"/>
  <c r="BK303"/>
  <c r="J293"/>
  <c r="BK286"/>
  <c r="J284"/>
  <c r="BK253"/>
  <c r="J235"/>
  <c r="J227"/>
  <c r="BK219"/>
  <c r="BK180"/>
  <c r="BK166"/>
  <c r="BK151"/>
  <c r="BK142"/>
  <c r="BK138"/>
  <c r="J136"/>
  <c r="J128"/>
  <c r="J109"/>
  <c r="BK106"/>
  <c r="J104"/>
  <c i="7" r="BK134"/>
  <c r="BK123"/>
  <c r="BK117"/>
  <c r="J114"/>
  <c r="BK110"/>
  <c r="BK107"/>
  <c r="BK103"/>
  <c r="J94"/>
  <c r="BK92"/>
  <c r="J90"/>
  <c r="BK88"/>
  <c i="6" r="J134"/>
  <c r="J133"/>
  <c r="J132"/>
  <c r="J131"/>
  <c r="BK130"/>
  <c r="J126"/>
  <c r="J125"/>
  <c r="J122"/>
  <c r="BK120"/>
  <c r="BK119"/>
  <c r="BK118"/>
  <c r="J116"/>
  <c r="BK114"/>
  <c r="J113"/>
  <c r="J112"/>
  <c r="J107"/>
  <c r="BK105"/>
  <c r="BK99"/>
  <c r="BK97"/>
  <c r="BK95"/>
  <c r="J94"/>
  <c r="J93"/>
  <c r="BK87"/>
  <c i="5" r="BK265"/>
  <c r="J265"/>
  <c r="BK263"/>
  <c r="J263"/>
  <c r="BK261"/>
  <c r="BK259"/>
  <c r="BK255"/>
  <c r="BK252"/>
  <c r="J250"/>
  <c r="J248"/>
  <c r="J245"/>
  <c r="J243"/>
  <c r="BK242"/>
  <c r="BK240"/>
  <c r="BK238"/>
  <c r="J234"/>
  <c r="BK232"/>
  <c r="J230"/>
  <c r="BK228"/>
  <c r="J224"/>
  <c r="J222"/>
  <c r="BK214"/>
  <c r="BK211"/>
  <c r="BK205"/>
  <c r="J203"/>
  <c r="BK201"/>
  <c r="BK199"/>
  <c r="BK197"/>
  <c r="J192"/>
  <c r="J188"/>
  <c r="BK187"/>
  <c r="BK184"/>
  <c r="BK180"/>
  <c r="BK179"/>
  <c r="J172"/>
  <c r="BK170"/>
  <c r="BK160"/>
  <c r="J159"/>
  <c r="BK151"/>
  <c r="J149"/>
  <c r="BK143"/>
  <c r="BK141"/>
  <c r="J137"/>
  <c r="BK135"/>
  <c r="BK133"/>
  <c r="BK131"/>
  <c r="J129"/>
  <c r="BK123"/>
  <c r="J122"/>
  <c r="BK120"/>
  <c r="J114"/>
  <c r="J112"/>
  <c r="J110"/>
  <c r="BK108"/>
  <c r="J107"/>
  <c r="J105"/>
  <c r="BK103"/>
  <c r="BK99"/>
  <c i="4" r="J302"/>
  <c r="J292"/>
  <c r="J290"/>
  <c r="J287"/>
  <c r="BK286"/>
  <c r="BK284"/>
  <c r="BK279"/>
  <c r="BK277"/>
  <c r="BK274"/>
  <c r="J272"/>
  <c r="J271"/>
  <c r="BK270"/>
  <c r="J269"/>
  <c r="J265"/>
  <c r="BK261"/>
  <c r="BK260"/>
  <c r="J259"/>
  <c r="BK258"/>
  <c r="BK256"/>
  <c r="J255"/>
  <c r="BK253"/>
  <c r="BK252"/>
  <c r="J250"/>
  <c r="J244"/>
  <c r="BK240"/>
  <c r="BK228"/>
  <c r="J226"/>
  <c r="BK218"/>
  <c r="J214"/>
  <c r="BK210"/>
  <c r="BK204"/>
  <c r="J202"/>
  <c r="BK197"/>
  <c r="BK195"/>
  <c r="J187"/>
  <c r="J184"/>
  <c r="BK182"/>
  <c r="J166"/>
  <c r="J162"/>
  <c r="J154"/>
  <c r="J146"/>
  <c r="J144"/>
  <c r="BK142"/>
  <c r="BK140"/>
  <c r="J138"/>
  <c r="J136"/>
  <c r="BK132"/>
  <c r="BK124"/>
  <c r="BK122"/>
  <c r="BK120"/>
  <c r="BK118"/>
  <c r="J116"/>
  <c r="J114"/>
  <c r="J112"/>
  <c r="J110"/>
  <c r="J97"/>
  <c r="J95"/>
  <c r="BK93"/>
  <c i="3" r="J138"/>
  <c r="BK130"/>
  <c r="BK129"/>
  <c r="J126"/>
  <c r="BK124"/>
  <c r="BK122"/>
  <c r="BK113"/>
  <c r="J111"/>
  <c r="BK109"/>
  <c r="BK106"/>
  <c r="BK102"/>
  <c r="BK96"/>
  <c i="2" r="BK866"/>
  <c r="J866"/>
  <c r="BK863"/>
  <c r="J863"/>
  <c r="BK853"/>
  <c r="J853"/>
  <c r="BK846"/>
  <c r="J846"/>
  <c r="BK844"/>
  <c r="J844"/>
  <c r="BK836"/>
  <c r="J836"/>
  <c r="BK834"/>
  <c r="J810"/>
  <c r="BK808"/>
  <c r="BK795"/>
  <c r="BK792"/>
  <c r="J791"/>
  <c r="BK779"/>
  <c r="BK767"/>
  <c r="BK752"/>
  <c r="BK738"/>
  <c r="J704"/>
  <c r="J698"/>
  <c r="J669"/>
  <c r="J653"/>
  <c r="J647"/>
  <c r="BK646"/>
  <c r="BK636"/>
  <c r="J633"/>
  <c r="BK630"/>
  <c r="J627"/>
  <c r="BK626"/>
  <c r="BK623"/>
  <c r="J597"/>
  <c r="J594"/>
  <c r="J588"/>
  <c r="BK583"/>
  <c r="BK577"/>
  <c r="J574"/>
  <c r="J551"/>
  <c r="BK546"/>
  <c r="BK540"/>
  <c r="J537"/>
  <c r="J526"/>
  <c r="J522"/>
  <c r="J519"/>
  <c r="BK515"/>
  <c r="BK509"/>
  <c r="J502"/>
  <c r="J495"/>
  <c r="BK492"/>
  <c r="BK486"/>
  <c r="J479"/>
  <c r="J475"/>
  <c r="J465"/>
  <c r="BK458"/>
  <c r="BK387"/>
  <c r="BK383"/>
  <c r="BK379"/>
  <c r="BK375"/>
  <c r="J372"/>
  <c r="J369"/>
  <c r="J365"/>
  <c r="J348"/>
  <c r="BK324"/>
  <c r="BK313"/>
  <c r="BK311"/>
  <c r="BK301"/>
  <c r="J295"/>
  <c r="BK290"/>
  <c r="J286"/>
  <c r="BK284"/>
  <c r="J272"/>
  <c r="BK251"/>
  <c r="BK227"/>
  <c r="J223"/>
  <c r="J219"/>
  <c r="BK216"/>
  <c r="J184"/>
  <c r="J176"/>
  <c r="J174"/>
  <c r="BK172"/>
  <c r="J166"/>
  <c r="J164"/>
  <c r="BK162"/>
  <c r="J142"/>
  <c r="J140"/>
  <c r="BK133"/>
  <c r="BK121"/>
  <c r="BK117"/>
  <c r="BK114"/>
  <c r="J111"/>
  <c r="BK104"/>
  <c r="BK100"/>
  <c i="7" r="BK131"/>
  <c r="J126"/>
  <c r="J123"/>
  <c r="J119"/>
  <c r="BK114"/>
  <c r="BK112"/>
  <c r="J110"/>
  <c r="J103"/>
  <c r="J100"/>
  <c r="BK97"/>
  <c r="BK90"/>
  <c i="6" r="BK134"/>
  <c r="BK133"/>
  <c r="J130"/>
  <c r="J129"/>
  <c r="BK115"/>
  <c r="BK109"/>
  <c r="BK108"/>
  <c r="J105"/>
  <c r="J104"/>
  <c r="J103"/>
  <c r="BK101"/>
  <c r="J100"/>
  <c r="J99"/>
  <c r="J98"/>
  <c r="J97"/>
  <c r="J96"/>
  <c r="BK91"/>
  <c r="BK90"/>
  <c r="J86"/>
  <c i="5" r="J261"/>
  <c r="J259"/>
  <c r="BK257"/>
  <c r="BK248"/>
  <c r="BK246"/>
  <c r="BK245"/>
  <c r="J240"/>
  <c r="J236"/>
  <c r="J232"/>
  <c r="BK230"/>
  <c r="J228"/>
  <c r="J226"/>
  <c r="BK224"/>
  <c r="BK222"/>
  <c r="J216"/>
  <c r="BK212"/>
  <c r="J211"/>
  <c r="BK209"/>
  <c r="J208"/>
  <c r="J207"/>
  <c r="J201"/>
  <c r="J199"/>
  <c r="BK192"/>
  <c r="J190"/>
  <c r="BK188"/>
  <c r="J187"/>
  <c r="J186"/>
  <c r="J184"/>
  <c r="J179"/>
  <c r="J178"/>
  <c r="J170"/>
  <c r="J168"/>
  <c r="BK162"/>
  <c r="J160"/>
  <c r="BK157"/>
  <c r="J151"/>
  <c r="BK149"/>
  <c r="BK139"/>
  <c r="BK137"/>
  <c r="J128"/>
  <c r="J125"/>
  <c r="J123"/>
  <c r="BK122"/>
  <c r="J120"/>
  <c r="J118"/>
  <c r="J116"/>
  <c r="BK112"/>
  <c r="BK105"/>
  <c r="BK104"/>
  <c r="J103"/>
  <c r="BK102"/>
  <c r="J100"/>
  <c r="BK98"/>
  <c r="BK96"/>
  <c r="BK94"/>
  <c r="BK92"/>
  <c r="BK90"/>
  <c i="4" r="BK300"/>
  <c r="J296"/>
  <c r="BK294"/>
  <c r="BK288"/>
  <c r="J281"/>
  <c r="J279"/>
  <c r="J277"/>
  <c r="J275"/>
  <c r="J273"/>
  <c r="BK272"/>
  <c r="BK267"/>
  <c r="BK266"/>
  <c r="BK265"/>
  <c r="J263"/>
  <c r="J261"/>
  <c r="J258"/>
  <c r="J257"/>
  <c r="J256"/>
  <c r="BK248"/>
  <c r="BK246"/>
  <c r="BK244"/>
  <c r="J242"/>
  <c r="BK235"/>
  <c r="J234"/>
  <c r="BK233"/>
  <c r="J232"/>
  <c r="J230"/>
  <c r="J224"/>
  <c r="J216"/>
  <c r="J212"/>
  <c r="J210"/>
  <c r="J206"/>
  <c r="BK202"/>
  <c r="BK199"/>
  <c r="J197"/>
  <c r="J195"/>
  <c r="J193"/>
  <c r="BK189"/>
  <c r="BK187"/>
  <c r="J186"/>
  <c r="BK184"/>
  <c r="BK180"/>
  <c r="J178"/>
  <c r="BK174"/>
  <c r="BK166"/>
  <c r="J164"/>
  <c r="BK162"/>
  <c r="J160"/>
  <c r="BK158"/>
  <c r="J156"/>
  <c r="BK152"/>
  <c r="J148"/>
  <c r="BK144"/>
  <c r="J142"/>
  <c r="BK136"/>
  <c r="J128"/>
  <c r="J126"/>
  <c r="J122"/>
  <c r="J120"/>
  <c r="BK110"/>
  <c r="BK108"/>
  <c r="BK106"/>
  <c r="BK102"/>
  <c r="BK97"/>
  <c r="BK95"/>
  <c i="3" r="BK138"/>
  <c r="J134"/>
  <c r="BK132"/>
  <c r="J124"/>
  <c r="J120"/>
  <c r="J106"/>
  <c r="J102"/>
  <c r="BK98"/>
  <c r="J96"/>
  <c r="J86"/>
  <c i="2" r="J808"/>
  <c r="BK801"/>
  <c r="J779"/>
  <c r="J767"/>
  <c r="BK765"/>
  <c r="J755"/>
  <c r="J752"/>
  <c r="BK731"/>
  <c r="J718"/>
  <c r="BK688"/>
  <c r="BK686"/>
  <c r="J683"/>
  <c r="J657"/>
  <c r="J655"/>
  <c r="J650"/>
  <c r="BK633"/>
  <c r="J630"/>
  <c r="BK627"/>
  <c r="J611"/>
  <c r="J609"/>
  <c r="BK597"/>
  <c r="BK593"/>
  <c r="BK592"/>
  <c r="BK590"/>
  <c r="J576"/>
  <c r="BK570"/>
  <c r="BK553"/>
  <c r="BK551"/>
  <c r="BK548"/>
  <c r="BK531"/>
  <c r="J512"/>
  <c r="BK502"/>
  <c r="BK495"/>
  <c r="J492"/>
  <c r="J483"/>
  <c r="J472"/>
  <c r="BK470"/>
  <c r="BK462"/>
  <c r="J460"/>
  <c r="BK444"/>
  <c r="J433"/>
  <c r="BK406"/>
  <c r="BK394"/>
  <c r="J383"/>
  <c r="BK361"/>
  <c r="J336"/>
  <c r="BK318"/>
  <c r="J313"/>
  <c r="J311"/>
  <c r="J303"/>
  <c r="J301"/>
  <c r="J297"/>
  <c r="BK295"/>
  <c r="BK293"/>
  <c r="J268"/>
  <c r="BK264"/>
  <c r="J262"/>
  <c r="J253"/>
  <c r="BK235"/>
  <c r="J197"/>
  <c r="BK184"/>
  <c r="BK176"/>
  <c r="J172"/>
  <c r="J151"/>
  <c r="BK136"/>
  <c r="J117"/>
  <c r="J100"/>
  <c i="1" r="AS54"/>
  <c i="2" l="1" r="R99"/>
  <c r="R116"/>
  <c r="T135"/>
  <c r="T310"/>
  <c r="R457"/>
  <c r="P478"/>
  <c r="P494"/>
  <c r="P521"/>
  <c r="R596"/>
  <c r="T649"/>
  <c r="T703"/>
  <c r="T794"/>
  <c r="BK807"/>
  <c r="J807"/>
  <c r="J76"/>
  <c r="BK862"/>
  <c r="J862"/>
  <c r="J77"/>
  <c i="3" r="R85"/>
  <c r="T114"/>
  <c i="4" r="P92"/>
  <c r="P91"/>
  <c r="BK105"/>
  <c r="P151"/>
  <c r="P239"/>
  <c r="R285"/>
  <c r="R295"/>
  <c i="5" r="BK91"/>
  <c r="J91"/>
  <c r="J62"/>
  <c r="BK113"/>
  <c r="J113"/>
  <c r="J63"/>
  <c r="BK163"/>
  <c r="J163"/>
  <c r="J64"/>
  <c r="BK215"/>
  <c r="J215"/>
  <c r="J65"/>
  <c r="BK249"/>
  <c r="J249"/>
  <c r="J66"/>
  <c r="T249"/>
  <c r="P254"/>
  <c i="6" r="P84"/>
  <c r="R88"/>
  <c r="BK106"/>
  <c r="J106"/>
  <c r="J63"/>
  <c i="7" r="BK116"/>
  <c r="J116"/>
  <c r="J65"/>
  <c i="2" r="P99"/>
  <c r="P116"/>
  <c r="BK135"/>
  <c r="J135"/>
  <c r="J64"/>
  <c r="R310"/>
  <c r="T457"/>
  <c r="BK478"/>
  <c r="BK494"/>
  <c r="J494"/>
  <c r="J70"/>
  <c r="R521"/>
  <c r="P596"/>
  <c r="R649"/>
  <c r="P703"/>
  <c r="R794"/>
  <c r="P807"/>
  <c r="R862"/>
  <c i="3" r="P85"/>
  <c r="P114"/>
  <c i="4" r="BK92"/>
  <c r="BK91"/>
  <c r="P105"/>
  <c r="T151"/>
  <c r="T239"/>
  <c r="T285"/>
  <c r="BK295"/>
  <c r="J295"/>
  <c r="J70"/>
  <c i="5" r="P91"/>
  <c r="P88"/>
  <c r="P87"/>
  <c i="1" r="AU58"/>
  <c i="5" r="T113"/>
  <c r="P163"/>
  <c r="T215"/>
  <c r="R249"/>
  <c r="T254"/>
  <c i="6" r="BK84"/>
  <c r="J84"/>
  <c r="J60"/>
  <c r="R84"/>
  <c r="T88"/>
  <c r="R102"/>
  <c r="T106"/>
  <c i="7" r="R87"/>
  <c r="R96"/>
  <c r="T109"/>
  <c r="P116"/>
  <c i="2" r="BK99"/>
  <c r="J99"/>
  <c r="J61"/>
  <c r="BK116"/>
  <c r="J116"/>
  <c r="J62"/>
  <c r="P135"/>
  <c r="P310"/>
  <c r="P457"/>
  <c r="R478"/>
  <c r="T494"/>
  <c r="BK521"/>
  <c r="J521"/>
  <c r="J71"/>
  <c r="BK596"/>
  <c r="J596"/>
  <c r="J72"/>
  <c r="BK649"/>
  <c r="J649"/>
  <c r="J73"/>
  <c r="R703"/>
  <c r="P794"/>
  <c r="T807"/>
  <c r="T862"/>
  <c i="3" r="BK85"/>
  <c r="J85"/>
  <c r="J61"/>
  <c r="BK114"/>
  <c r="J114"/>
  <c r="J62"/>
  <c i="4" r="R92"/>
  <c r="R91"/>
  <c r="R105"/>
  <c r="BK151"/>
  <c r="J151"/>
  <c r="J64"/>
  <c r="R239"/>
  <c r="P285"/>
  <c r="T295"/>
  <c i="5" r="R91"/>
  <c r="R88"/>
  <c r="R87"/>
  <c r="P113"/>
  <c r="R163"/>
  <c r="P215"/>
  <c r="P249"/>
  <c r="R254"/>
  <c i="6" r="T84"/>
  <c r="P88"/>
  <c r="P102"/>
  <c r="P106"/>
  <c i="7" r="BK87"/>
  <c r="J87"/>
  <c r="J61"/>
  <c r="BK96"/>
  <c r="J96"/>
  <c r="J62"/>
  <c r="P96"/>
  <c r="R109"/>
  <c r="R116"/>
  <c i="2" r="T99"/>
  <c r="T116"/>
  <c r="R135"/>
  <c r="BK310"/>
  <c r="J310"/>
  <c r="J65"/>
  <c r="BK457"/>
  <c r="J457"/>
  <c r="J66"/>
  <c r="T478"/>
  <c r="R494"/>
  <c r="T521"/>
  <c r="T596"/>
  <c r="P649"/>
  <c r="BK703"/>
  <c r="J703"/>
  <c r="J74"/>
  <c r="BK794"/>
  <c r="J794"/>
  <c r="J75"/>
  <c r="R807"/>
  <c r="P862"/>
  <c i="3" r="T85"/>
  <c r="T84"/>
  <c r="T83"/>
  <c r="R114"/>
  <c i="4" r="T92"/>
  <c r="T91"/>
  <c r="T105"/>
  <c r="T104"/>
  <c r="R151"/>
  <c r="BK239"/>
  <c r="J239"/>
  <c r="J66"/>
  <c r="BK285"/>
  <c r="J285"/>
  <c r="J67"/>
  <c r="P295"/>
  <c i="5" r="T91"/>
  <c r="T88"/>
  <c r="T87"/>
  <c r="R113"/>
  <c r="T163"/>
  <c r="R215"/>
  <c r="BK254"/>
  <c r="J254"/>
  <c r="J67"/>
  <c i="6" r="BK88"/>
  <c r="J88"/>
  <c r="J61"/>
  <c r="BK102"/>
  <c r="J102"/>
  <c r="J62"/>
  <c r="T102"/>
  <c r="R106"/>
  <c i="7" r="P87"/>
  <c r="T87"/>
  <c r="T96"/>
  <c r="BK109"/>
  <c r="J109"/>
  <c r="J64"/>
  <c r="P109"/>
  <c r="T116"/>
  <c i="2" r="E87"/>
  <c r="J93"/>
  <c r="BE106"/>
  <c r="BE111"/>
  <c r="BE128"/>
  <c r="BE133"/>
  <c r="BE138"/>
  <c r="BE140"/>
  <c r="BE162"/>
  <c r="BE164"/>
  <c r="BE197"/>
  <c r="BE219"/>
  <c r="BE223"/>
  <c r="BE251"/>
  <c r="BE272"/>
  <c r="BE284"/>
  <c r="BE336"/>
  <c r="BE361"/>
  <c r="BE369"/>
  <c r="BE515"/>
  <c r="BE526"/>
  <c r="BE537"/>
  <c r="BE561"/>
  <c r="BE571"/>
  <c r="BE577"/>
  <c r="BE583"/>
  <c r="BE594"/>
  <c r="BE623"/>
  <c r="BE646"/>
  <c r="BE653"/>
  <c r="BE657"/>
  <c r="BE669"/>
  <c r="BE698"/>
  <c r="BE701"/>
  <c r="BE738"/>
  <c r="BE779"/>
  <c r="BE792"/>
  <c i="3" r="J54"/>
  <c r="BE88"/>
  <c r="BE90"/>
  <c r="BE94"/>
  <c r="BE102"/>
  <c r="BE104"/>
  <c r="BE106"/>
  <c r="BE107"/>
  <c r="BE111"/>
  <c r="BE113"/>
  <c r="BE122"/>
  <c r="BE126"/>
  <c r="BE138"/>
  <c r="BK137"/>
  <c r="J137"/>
  <c r="J63"/>
  <c i="4" r="J52"/>
  <c r="F55"/>
  <c r="J86"/>
  <c r="BE112"/>
  <c r="BE114"/>
  <c r="BE116"/>
  <c r="BE118"/>
  <c r="BE130"/>
  <c r="BE132"/>
  <c r="BE138"/>
  <c r="BE150"/>
  <c r="BE172"/>
  <c r="BE176"/>
  <c r="BE189"/>
  <c r="BE201"/>
  <c r="BE214"/>
  <c r="BE218"/>
  <c r="BE220"/>
  <c r="BE222"/>
  <c r="BE226"/>
  <c r="BE228"/>
  <c r="BE238"/>
  <c r="BE253"/>
  <c r="BE259"/>
  <c r="BE275"/>
  <c r="BE282"/>
  <c r="BE296"/>
  <c i="5" r="J54"/>
  <c r="E77"/>
  <c r="BE98"/>
  <c r="BE105"/>
  <c r="BE107"/>
  <c r="BE110"/>
  <c r="BE128"/>
  <c r="BE131"/>
  <c r="BE133"/>
  <c r="BE135"/>
  <c r="BE141"/>
  <c r="BE155"/>
  <c r="BE164"/>
  <c r="BE176"/>
  <c r="BE195"/>
  <c r="BE203"/>
  <c r="BE242"/>
  <c r="BE252"/>
  <c i="6" r="F54"/>
  <c r="E73"/>
  <c r="BE86"/>
  <c r="BE92"/>
  <c r="BE99"/>
  <c r="BE111"/>
  <c r="BE118"/>
  <c r="BE119"/>
  <c r="BE120"/>
  <c r="BE122"/>
  <c r="BE124"/>
  <c r="BE125"/>
  <c r="BE126"/>
  <c i="7" r="F54"/>
  <c r="E75"/>
  <c r="BE88"/>
  <c r="BE92"/>
  <c i="2" r="J52"/>
  <c r="J94"/>
  <c r="BE109"/>
  <c r="BE151"/>
  <c r="BE176"/>
  <c r="BE253"/>
  <c r="BE262"/>
  <c r="BE293"/>
  <c r="BE318"/>
  <c r="BE348"/>
  <c r="BE390"/>
  <c r="BE406"/>
  <c r="BE433"/>
  <c r="BE460"/>
  <c r="BE465"/>
  <c r="BE467"/>
  <c r="BE470"/>
  <c r="BE483"/>
  <c r="BE486"/>
  <c r="BE489"/>
  <c r="BE522"/>
  <c r="BE528"/>
  <c r="BE553"/>
  <c r="BE559"/>
  <c r="BE567"/>
  <c r="BE570"/>
  <c r="BE584"/>
  <c r="BE586"/>
  <c r="BE593"/>
  <c r="BE597"/>
  <c r="BE655"/>
  <c r="BE681"/>
  <c r="BE683"/>
  <c r="BE704"/>
  <c r="BE718"/>
  <c r="BE755"/>
  <c r="BE801"/>
  <c r="BE808"/>
  <c r="BE810"/>
  <c r="BE834"/>
  <c r="BE836"/>
  <c r="BE844"/>
  <c r="BE846"/>
  <c r="BE853"/>
  <c r="BE863"/>
  <c r="BE866"/>
  <c i="3" r="J52"/>
  <c r="F55"/>
  <c r="BE86"/>
  <c r="BE92"/>
  <c r="BE98"/>
  <c r="BE115"/>
  <c r="BE117"/>
  <c r="BE127"/>
  <c r="BE132"/>
  <c r="BE134"/>
  <c i="4" r="J87"/>
  <c r="BE106"/>
  <c r="BE124"/>
  <c r="BE128"/>
  <c r="BE148"/>
  <c r="BE156"/>
  <c r="BE160"/>
  <c r="BE162"/>
  <c r="BE164"/>
  <c r="BE174"/>
  <c r="BE180"/>
  <c r="BE191"/>
  <c r="BE199"/>
  <c r="BE206"/>
  <c r="BE232"/>
  <c r="BE235"/>
  <c r="BE240"/>
  <c r="BE246"/>
  <c r="BE266"/>
  <c r="BE267"/>
  <c r="BE269"/>
  <c r="BE272"/>
  <c r="BE273"/>
  <c r="BE298"/>
  <c r="BE300"/>
  <c i="5" r="J52"/>
  <c r="J55"/>
  <c r="F83"/>
  <c r="BE90"/>
  <c r="BE100"/>
  <c r="BE104"/>
  <c r="BE116"/>
  <c r="BE125"/>
  <c r="BE127"/>
  <c r="BE145"/>
  <c r="BE153"/>
  <c r="BE162"/>
  <c r="BE166"/>
  <c r="BE174"/>
  <c r="BE188"/>
  <c r="BE190"/>
  <c r="BE192"/>
  <c r="BE193"/>
  <c r="BE207"/>
  <c r="BE208"/>
  <c r="BE216"/>
  <c r="BE218"/>
  <c r="BE226"/>
  <c r="BE236"/>
  <c r="BE257"/>
  <c r="BE261"/>
  <c r="BE263"/>
  <c r="BE265"/>
  <c i="6" r="F55"/>
  <c r="J79"/>
  <c r="J80"/>
  <c r="BE85"/>
  <c r="BE87"/>
  <c r="BE89"/>
  <c r="BE90"/>
  <c r="BE91"/>
  <c r="BE96"/>
  <c r="BE108"/>
  <c r="BE109"/>
  <c r="BE110"/>
  <c r="BE115"/>
  <c r="BE116"/>
  <c r="BE123"/>
  <c r="BE127"/>
  <c r="BE128"/>
  <c r="BE131"/>
  <c r="BE134"/>
  <c i="7" r="J54"/>
  <c r="J82"/>
  <c r="BE94"/>
  <c r="BE97"/>
  <c r="BE121"/>
  <c r="BE128"/>
  <c r="BE134"/>
  <c i="2" r="F55"/>
  <c r="BE114"/>
  <c r="BE117"/>
  <c r="BE172"/>
  <c r="BE184"/>
  <c r="BE216"/>
  <c r="BE235"/>
  <c r="BE264"/>
  <c r="BE268"/>
  <c r="BE295"/>
  <c r="BE297"/>
  <c r="BE311"/>
  <c r="BE313"/>
  <c r="BE365"/>
  <c r="BE372"/>
  <c r="BE375"/>
  <c r="BE379"/>
  <c r="BE383"/>
  <c r="BE387"/>
  <c r="BE444"/>
  <c r="BE458"/>
  <c r="BE462"/>
  <c r="BE479"/>
  <c r="BE502"/>
  <c r="BE509"/>
  <c r="BE540"/>
  <c r="BE551"/>
  <c r="BE588"/>
  <c r="BE592"/>
  <c r="BE609"/>
  <c r="BE611"/>
  <c r="BE626"/>
  <c r="BE630"/>
  <c r="BE636"/>
  <c r="BE647"/>
  <c r="BE650"/>
  <c r="BE752"/>
  <c r="BE767"/>
  <c r="BE791"/>
  <c r="BE795"/>
  <c r="BK132"/>
  <c r="J132"/>
  <c r="J63"/>
  <c i="3" r="E48"/>
  <c r="J55"/>
  <c r="BE96"/>
  <c r="BE109"/>
  <c r="BE129"/>
  <c r="BE136"/>
  <c i="4" r="F54"/>
  <c r="BE97"/>
  <c r="BE108"/>
  <c r="BE126"/>
  <c r="BE134"/>
  <c r="BE144"/>
  <c r="BE146"/>
  <c r="BE166"/>
  <c r="BE184"/>
  <c r="BE186"/>
  <c r="BE187"/>
  <c r="BE193"/>
  <c r="BE197"/>
  <c r="BE210"/>
  <c r="BE212"/>
  <c r="BE216"/>
  <c r="BE230"/>
  <c r="BE233"/>
  <c r="BE244"/>
  <c r="BE255"/>
  <c r="BE256"/>
  <c r="BE261"/>
  <c r="BE265"/>
  <c r="BE271"/>
  <c r="BE279"/>
  <c r="BE281"/>
  <c r="BE284"/>
  <c r="BE286"/>
  <c r="BE287"/>
  <c r="BE288"/>
  <c r="BE290"/>
  <c r="BE302"/>
  <c r="BE304"/>
  <c r="BE305"/>
  <c r="BK237"/>
  <c r="J237"/>
  <c r="J65"/>
  <c i="5" r="BE102"/>
  <c r="BE112"/>
  <c r="BE114"/>
  <c r="BE122"/>
  <c r="BE123"/>
  <c r="BE129"/>
  <c r="BE137"/>
  <c r="BE147"/>
  <c r="BE160"/>
  <c r="BE179"/>
  <c r="BE180"/>
  <c r="BE182"/>
  <c r="BE187"/>
  <c r="BE197"/>
  <c r="BE201"/>
  <c r="BE205"/>
  <c r="BE212"/>
  <c r="BE220"/>
  <c r="BE228"/>
  <c r="BE232"/>
  <c r="BE234"/>
  <c r="BE238"/>
  <c r="BE240"/>
  <c r="BE243"/>
  <c r="BE245"/>
  <c r="BE246"/>
  <c r="BE248"/>
  <c r="BE250"/>
  <c r="BE255"/>
  <c r="BK89"/>
  <c r="BK88"/>
  <c r="BK87"/>
  <c r="J87"/>
  <c i="6" r="J77"/>
  <c r="BE93"/>
  <c r="BE94"/>
  <c r="BE95"/>
  <c r="BE98"/>
  <c r="BE100"/>
  <c r="BE101"/>
  <c r="BE107"/>
  <c r="BE114"/>
  <c r="BE121"/>
  <c r="BE129"/>
  <c r="BE132"/>
  <c i="7" r="J52"/>
  <c r="F82"/>
  <c r="BE110"/>
  <c r="BE112"/>
  <c r="BE119"/>
  <c r="BE123"/>
  <c r="BE126"/>
  <c r="BE131"/>
  <c r="BK106"/>
  <c r="J106"/>
  <c r="J63"/>
  <c i="2" r="BE100"/>
  <c r="BE104"/>
  <c r="BE121"/>
  <c r="BE136"/>
  <c r="BE142"/>
  <c r="BE166"/>
  <c r="BE174"/>
  <c r="BE180"/>
  <c r="BE227"/>
  <c r="BE286"/>
  <c r="BE290"/>
  <c r="BE301"/>
  <c r="BE303"/>
  <c r="BE324"/>
  <c r="BE394"/>
  <c r="BE472"/>
  <c r="BE475"/>
  <c r="BE492"/>
  <c r="BE495"/>
  <c r="BE512"/>
  <c r="BE519"/>
  <c r="BE531"/>
  <c r="BE546"/>
  <c r="BE548"/>
  <c r="BE574"/>
  <c r="BE576"/>
  <c r="BE582"/>
  <c r="BE590"/>
  <c r="BE627"/>
  <c r="BE633"/>
  <c r="BE686"/>
  <c r="BE688"/>
  <c r="BE731"/>
  <c r="BE765"/>
  <c r="BK474"/>
  <c r="J474"/>
  <c r="J67"/>
  <c i="3" r="BE100"/>
  <c r="BE120"/>
  <c r="BE124"/>
  <c r="BE130"/>
  <c i="4" r="E48"/>
  <c r="BE93"/>
  <c r="BE95"/>
  <c r="BE100"/>
  <c r="BE102"/>
  <c r="BE110"/>
  <c r="BE120"/>
  <c r="BE122"/>
  <c r="BE136"/>
  <c r="BE140"/>
  <c r="BE142"/>
  <c r="BE152"/>
  <c r="BE154"/>
  <c r="BE158"/>
  <c r="BE168"/>
  <c r="BE170"/>
  <c r="BE178"/>
  <c r="BE182"/>
  <c r="BE195"/>
  <c r="BE202"/>
  <c r="BE204"/>
  <c r="BE208"/>
  <c r="BE224"/>
  <c r="BE234"/>
  <c r="BE242"/>
  <c r="BE248"/>
  <c r="BE250"/>
  <c r="BE252"/>
  <c r="BE257"/>
  <c r="BE258"/>
  <c r="BE260"/>
  <c r="BE263"/>
  <c r="BE270"/>
  <c r="BE274"/>
  <c r="BE277"/>
  <c r="BE292"/>
  <c r="BE294"/>
  <c r="BK291"/>
  <c r="J291"/>
  <c r="J68"/>
  <c r="BK293"/>
  <c r="J293"/>
  <c r="J69"/>
  <c i="5" r="F55"/>
  <c r="BE92"/>
  <c r="BE94"/>
  <c r="BE96"/>
  <c r="BE99"/>
  <c r="BE103"/>
  <c r="BE108"/>
  <c r="BE118"/>
  <c r="BE120"/>
  <c r="BE139"/>
  <c r="BE143"/>
  <c r="BE149"/>
  <c r="BE151"/>
  <c r="BE157"/>
  <c r="BE159"/>
  <c r="BE168"/>
  <c r="BE170"/>
  <c r="BE172"/>
  <c r="BE178"/>
  <c r="BE184"/>
  <c r="BE186"/>
  <c r="BE199"/>
  <c r="BE209"/>
  <c r="BE211"/>
  <c r="BE214"/>
  <c r="BE222"/>
  <c r="BE224"/>
  <c r="BE230"/>
  <c r="BE259"/>
  <c i="6" r="BE97"/>
  <c r="BE103"/>
  <c r="BE104"/>
  <c r="BE105"/>
  <c r="BE112"/>
  <c r="BE113"/>
  <c r="BE117"/>
  <c r="BE130"/>
  <c r="BE133"/>
  <c i="7" r="BE90"/>
  <c r="BE100"/>
  <c r="BE103"/>
  <c r="BE107"/>
  <c r="BE114"/>
  <c r="BE117"/>
  <c i="2" r="J34"/>
  <c i="1" r="AW55"/>
  <c i="5" r="F37"/>
  <c i="1" r="BD58"/>
  <c i="7" r="J34"/>
  <c i="1" r="AW60"/>
  <c i="4" r="F37"/>
  <c i="1" r="BD57"/>
  <c i="5" r="F36"/>
  <c i="1" r="BC58"/>
  <c i="4" r="J34"/>
  <c i="1" r="AW57"/>
  <c i="3" r="F36"/>
  <c i="1" r="BC56"/>
  <c i="4" r="F35"/>
  <c i="1" r="BB57"/>
  <c i="6" r="F37"/>
  <c i="1" r="BD59"/>
  <c i="3" r="F35"/>
  <c i="1" r="BB56"/>
  <c i="4" r="F34"/>
  <c i="1" r="BA57"/>
  <c i="6" r="J34"/>
  <c i="1" r="AW59"/>
  <c i="7" r="F36"/>
  <c i="1" r="BC60"/>
  <c i="4" r="F36"/>
  <c i="1" r="BC57"/>
  <c i="7" r="F35"/>
  <c i="1" r="BB60"/>
  <c i="5" r="J30"/>
  <c i="1" r="AG58"/>
  <c i="6" r="F34"/>
  <c i="1" r="BA59"/>
  <c i="6" r="F35"/>
  <c i="1" r="BB59"/>
  <c i="7" r="F37"/>
  <c i="1" r="BD60"/>
  <c i="2" r="F35"/>
  <c i="1" r="BB55"/>
  <c i="2" r="F37"/>
  <c i="1" r="BD55"/>
  <c i="5" r="J34"/>
  <c i="1" r="AW58"/>
  <c i="6" r="F36"/>
  <c i="1" r="BC59"/>
  <c i="3" r="J34"/>
  <c i="1" r="AW56"/>
  <c i="5" r="F34"/>
  <c i="1" r="BA58"/>
  <c i="2" r="F36"/>
  <c i="1" r="BC55"/>
  <c i="7" r="F34"/>
  <c i="1" r="BA60"/>
  <c i="2" r="F34"/>
  <c i="1" r="BA55"/>
  <c i="3" r="F34"/>
  <c i="1" r="BA56"/>
  <c i="3" r="F37"/>
  <c i="1" r="BD56"/>
  <c i="5" r="F35"/>
  <c i="1" r="BB58"/>
  <c i="7" l="1" r="T86"/>
  <c r="T85"/>
  <c r="P86"/>
  <c r="P85"/>
  <c i="1" r="AU60"/>
  <c i="4" r="T90"/>
  <c i="2" r="T477"/>
  <c r="T98"/>
  <c r="T97"/>
  <c r="R477"/>
  <c i="7" r="R86"/>
  <c r="R85"/>
  <c i="6" r="P83"/>
  <c i="1" r="AU59"/>
  <c i="4" r="BK104"/>
  <c r="J104"/>
  <c r="J62"/>
  <c i="2" r="P477"/>
  <c i="4" r="P104"/>
  <c r="BK90"/>
  <c r="J90"/>
  <c i="2" r="BK477"/>
  <c r="J477"/>
  <c r="J68"/>
  <c r="P98"/>
  <c r="P97"/>
  <c i="1" r="AU55"/>
  <c i="4" r="P90"/>
  <c i="1" r="AU57"/>
  <c i="3" r="R84"/>
  <c r="R83"/>
  <c i="2" r="R98"/>
  <c r="R97"/>
  <c i="4" r="R104"/>
  <c r="R90"/>
  <c i="6" r="R83"/>
  <c r="T83"/>
  <c i="3" r="P84"/>
  <c r="P83"/>
  <c i="1" r="AU56"/>
  <c i="4" r="J91"/>
  <c r="J60"/>
  <c r="J105"/>
  <c r="J63"/>
  <c i="5" r="J59"/>
  <c r="J89"/>
  <c r="J61"/>
  <c i="6" r="BK83"/>
  <c r="J83"/>
  <c i="2" r="BK98"/>
  <c r="J98"/>
  <c r="J60"/>
  <c r="J478"/>
  <c r="J69"/>
  <c i="4" r="J92"/>
  <c r="J61"/>
  <c i="5" r="J88"/>
  <c r="J60"/>
  <c i="7" r="BK86"/>
  <c r="J86"/>
  <c r="J60"/>
  <c i="3" r="BK84"/>
  <c r="J84"/>
  <c r="J60"/>
  <c i="4" r="J30"/>
  <c i="1" r="AG57"/>
  <c i="6" r="J30"/>
  <c i="1" r="AG59"/>
  <c r="BC54"/>
  <c r="AY54"/>
  <c r="BA54"/>
  <c r="W30"/>
  <c i="5" r="F33"/>
  <c i="1" r="AZ58"/>
  <c r="BB54"/>
  <c r="AX54"/>
  <c i="4" r="F33"/>
  <c i="1" r="AZ57"/>
  <c i="6" r="F33"/>
  <c i="1" r="AZ59"/>
  <c r="BD54"/>
  <c r="W33"/>
  <c i="3" r="F33"/>
  <c i="1" r="AZ56"/>
  <c i="6" r="J33"/>
  <c i="1" r="AV59"/>
  <c r="AT59"/>
  <c i="7" r="J33"/>
  <c i="1" r="AV60"/>
  <c r="AT60"/>
  <c i="2" r="J33"/>
  <c i="1" r="AV55"/>
  <c r="AT55"/>
  <c i="2" r="F33"/>
  <c i="1" r="AZ55"/>
  <c i="4" r="J33"/>
  <c i="1" r="AV57"/>
  <c r="AT57"/>
  <c i="3" r="J33"/>
  <c i="1" r="AV56"/>
  <c r="AT56"/>
  <c i="5" r="J33"/>
  <c i="1" r="AV58"/>
  <c r="AT58"/>
  <c i="7" r="F33"/>
  <c i="1" r="AZ60"/>
  <c i="4" l="1" r="J39"/>
  <c i="6" r="J39"/>
  <c i="2" r="BK97"/>
  <c r="J97"/>
  <c r="J59"/>
  <c i="3" r="BK83"/>
  <c r="J83"/>
  <c r="J59"/>
  <c i="4" r="J59"/>
  <c i="6" r="J59"/>
  <c i="5" r="J39"/>
  <c i="7" r="BK85"/>
  <c r="J85"/>
  <c i="1" r="AN58"/>
  <c r="AN57"/>
  <c r="AN59"/>
  <c r="AU54"/>
  <c r="W32"/>
  <c r="AZ54"/>
  <c r="AV54"/>
  <c r="AK29"/>
  <c r="W31"/>
  <c i="7" r="J30"/>
  <c i="1" r="AG60"/>
  <c r="AN60"/>
  <c r="AW54"/>
  <c r="AK30"/>
  <c i="7" l="1" r="J59"/>
  <c r="J39"/>
  <c i="3" r="J30"/>
  <c i="1" r="AG56"/>
  <c r="AN56"/>
  <c r="W29"/>
  <c i="2" r="J30"/>
  <c i="1" r="AG55"/>
  <c r="AN55"/>
  <c r="AT54"/>
  <c i="3" l="1" r="J39"/>
  <c i="2" r="J39"/>
  <c i="1"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<sst xmlns="http://schemas.openxmlformats.org/spreadsheetml/2006/main">
  <si>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</si>
  <si>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</si>
  <si>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</si>
  <si>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</si>
  <si>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</si>
  <si>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{f4ff29d9-25db-412a-9635-dd367fab5e25}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</si>
  <si>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</si>
  <si>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</si>
  <si>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</si>
  <si>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</si>
  <si>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</si>
  <si>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</si>
  <si>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</si>
  <si>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</si>
  <si>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2025-225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</si>
  <si>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</si>
  <si>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</si>
  <si>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Mateřská škola Životice u Nového Jičína</t>
  </si>
  <si>
    <t>KSO:</t>
  </si>
  <si>
    <t/>
  </si>
  <si>
    <t>CC-CZ:</t>
  </si>
  <si>
    <t>Místo:</t>
  </si>
  <si>
    <t>Životice u Nového Jičína</t>
  </si>
  <si>
    <t>Datum:</t>
  </si>
  <si>
    <t>13. 5. 2025</t>
  </si>
  <si>
    <t>Zadavatel:</t>
  </si>
  <si>
    <t>IČ:</t>
  </si>
  <si>
    <t>Základní škola a Mateřská škola Životice u NJ</t>
  </si>
  <si>
    <t>DIČ:</t>
  </si>
  <si>
    <t>Účastník:</t>
  </si>
  <si>
    <t>Vyplň údaj</t>
  </si>
  <si>
    <t>Projektant:</t>
  </si>
  <si>
    <t xml:space="preserve"> 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</si>
  <si>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</si>
  <si>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</si>
  <si>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</si>
  <si>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</si>
  <si>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</si>
  <si>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</si>
  <si>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</si>
  <si>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</si>
  <si>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</si>
  <si>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</si>
  <si>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</si>
  <si>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</si>
  <si>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</si>
  <si>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</si>
  <si>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</si>
  <si>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</si>
  <si>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</si>
  <si>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</si>
  <si>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</si>
  <si>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</si>
  <si>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</si>
  <si>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</si>
  <si>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</si>
  <si>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</si>
  <si>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</si>
  <si>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</si>
  <si>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</si>
  <si>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</si>
  <si>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</si>
  <si>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</si>
  <si>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</si>
  <si>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</si>
  <si>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</si>
  <si>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</si>
  <si>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</si>
  <si>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</si>
  <si>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</si>
  <si>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</si>
  <si>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</si>
  <si>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</si>
  <si>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</si>
  <si>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</si>
  <si>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</si>
  <si>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</si>
  <si>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Stavební úpravy v objektu</t>
  </si>
  <si>
    <t>STA</t>
  </si>
  <si>
    <t>1</t>
  </si>
  <si>
    <t>{9fe2c1ac-f9b7-493a-b49d-4c2c3d9ca1af}</t>
  </si>
  <si>
    <t>2</t>
  </si>
  <si>
    <t>04</t>
  </si>
  <si>
    <t>Přípojka kanalizace</t>
  </si>
  <si>
    <t>{8d99aa4e-7e36-4caf-9049-09cbbeb2edc3}</t>
  </si>
  <si>
    <t>05</t>
  </si>
  <si>
    <t>ZTI</t>
  </si>
  <si>
    <t>{4e7e85c3-6e54-4b9e-8803-60ec49bd8381}</t>
  </si>
  <si>
    <t>06</t>
  </si>
  <si>
    <t>ÚT</t>
  </si>
  <si>
    <t>{0ab31591-d92e-4c19-b3e8-4e65b98566e4}</t>
  </si>
  <si>
    <t>07</t>
  </si>
  <si>
    <t>Elektroinstalace</t>
  </si>
  <si>
    <t>{050ac377-be72-448d-a544-cc2f5790cba9}</t>
  </si>
  <si>
    <t>09</t>
  </si>
  <si>
    <t>VRN</t>
  </si>
  <si>
    <t>{603267bc-7196-4011-ac68-103a8e1ba67d}</t>
  </si>
  <si>
    <t>KRYCÍ LIST SOUPISU PRACÍ</t>
  </si>
  <si>
    <t>Objekt:</t>
  </si>
  <si>
    <t>01 - Stavební úpravy v objektu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</si>
  <si>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</si>
  <si>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</si>
  <si>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</si>
  <si>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</si>
  <si>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</si>
  <si>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</si>
  <si>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</si>
  <si>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</si>
  <si>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</si>
  <si>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</si>
  <si>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</si>
  <si>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</si>
  <si>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</si>
  <si>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</si>
  <si>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</si>
  <si>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</si>
  <si>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</si>
  <si>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</si>
  <si>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</si>
  <si>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</si>
  <si>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</si>
  <si>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</si>
  <si>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</si>
  <si>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</si>
  <si>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</si>
  <si>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</si>
  <si>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</si>
  <si>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</si>
  <si>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</si>
  <si>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</si>
  <si>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</si>
  <si>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</si>
  <si>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</si>
  <si>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</si>
  <si>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</si>
  <si>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</si>
  <si>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</si>
  <si>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</si>
  <si>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</si>
  <si>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</si>
  <si>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132212131</t>
  </si>
  <si>
    <t>Hloubení nezapažených rýh šířky do 800 mm ručně s urovnáním dna do předepsaného profilu a spádu v hornině třídy těžitelnosti I skupiny 3 soudržných</t>
  </si>
  <si>
    <t>m3</t>
  </si>
  <si>
    <t>CS ÚRS 2025 01</t>
  </si>
  <si>
    <t>4</t>
  </si>
  <si>
    <t>1677183776</t>
  </si>
  <si>
    <t>Online PSC</t>
  </si>
  <si>
    <t>https://podminky.urs.cz/item/CS_URS_2025_01/132212131</t>
  </si>
  <si>
    <t>VV</t>
  </si>
  <si>
    <t>kanalizace</t>
  </si>
  <si>
    <t>0,4*0,5*25</t>
  </si>
  <si>
    <t>162211311</t>
  </si>
  <si>
    <t>Vodorovné přemístění výkopku nebo sypaniny stavebním kolečkem s vyprázdněním kolečka na hromady nebo do dopravního prostředku na vzdálenost do 10 m z horniny třídy těžitelnosti I, skupiny 1 až 3</t>
  </si>
  <si>
    <t>-1026183896</t>
  </si>
  <si>
    <t>https://podminky.urs.cz/item/CS_URS_2025_01/162211311</t>
  </si>
  <si>
    <t>3</t>
  </si>
  <si>
    <t>162211319</t>
  </si>
  <si>
    <t>Vodorovné přemístění výkopku nebo sypaniny stavebním kolečkem s vyprázdněním kolečka na hromady nebo do dopravního prostředku na vzdálenost do 10 m Příplatek za každých dalších 10 m k ceně -1311</t>
  </si>
  <si>
    <t>-1267833388</t>
  </si>
  <si>
    <t>https://podminky.urs.cz/item/CS_URS_2025_01/162211319</t>
  </si>
  <si>
    <t>5*2</t>
  </si>
  <si>
    <t>171251201</t>
  </si>
  <si>
    <t>Uložení sypaniny na skládky nebo meziskládky bez hutnění s upravením uložené sypaniny do předepsaného tvaru</t>
  </si>
  <si>
    <t>-1142558140</t>
  </si>
  <si>
    <t>https://podminky.urs.cz/item/CS_URS_2025_01/171251201</t>
  </si>
  <si>
    <t>5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</si>
  <si>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</si>
  <si>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</si>
  <si>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-2101357045</t>
  </si>
  <si>
    <t>https://podminky.urs.cz/item/CS_URS_2025_01/175151101</t>
  </si>
  <si>
    <t>0,4*0,4*25</t>
  </si>
  <si>
    <t>6</t>
  </si>
  <si>
    <t>M</t>
  </si>
  <si>
    <t>58337310</t>
  </si>
  <si>
    <t>štěrkopísek frakce 0/4</t>
  </si>
  <si>
    <t>t</t>
  </si>
  <si>
    <t>8</t>
  </si>
  <si>
    <t>-1312165358</t>
  </si>
  <si>
    <t>4*2,0</t>
  </si>
  <si>
    <t>Svislé a kompletní konstrukce</t>
  </si>
  <si>
    <t>7</t>
  </si>
  <si>
    <t>319202122</t>
  </si>
  <si>
    <t>Dodatečná izolace zdiva injektáží nízkotlakou metodou křemičitým roztokem, tloušťka zdiva přes 150 do 300 mm</t>
  </si>
  <si>
    <t>m</t>
  </si>
  <si>
    <t>-661561593</t>
  </si>
  <si>
    <t>https://podminky.urs.cz/item/CS_URS_2025_01/319202122</t>
  </si>
  <si>
    <t xml:space="preserve">svislá </t>
  </si>
  <si>
    <t>2,0*2</t>
  </si>
  <si>
    <t>319202124</t>
  </si>
  <si>
    <t>Dodatečná izolace zdiva injektáží nízkotlakou metodou křemičitým roztokem, tloušťka zdiva přes 300 do 600 mm</t>
  </si>
  <si>
    <t>-1521355424</t>
  </si>
  <si>
    <t>https://podminky.urs.cz/item/CS_URS_2025_01/319202124</t>
  </si>
  <si>
    <t>vododovná</t>
  </si>
  <si>
    <t>6,15+5,0</t>
  </si>
  <si>
    <t>3,2*2+2,0*2</t>
  </si>
  <si>
    <t>Součet</t>
  </si>
  <si>
    <t>9</t>
  </si>
  <si>
    <t>319202125</t>
  </si>
  <si>
    <t>Dodatečná izolace zdiva injektáží nízkotlakou metodou křemičitým roztokem, tloušťka zdiva přes 600 do 900 mm</t>
  </si>
  <si>
    <t>-18846643</t>
  </si>
  <si>
    <t>https://podminky.urs.cz/item/CS_URS_2025_01/319202125</t>
  </si>
  <si>
    <t>vodorovná</t>
  </si>
  <si>
    <t>6,25+13,03</t>
  </si>
  <si>
    <t>Vodorovné konstrukce</t>
  </si>
  <si>
    <t>10</t>
  </si>
  <si>
    <t>451572111</t>
  </si>
  <si>
    <t>Lože pod potrubí, stoky a drobné objekty v otevřeném výkopu z kameniva drobného těženého 0 až 4 mm</t>
  </si>
  <si>
    <t>-1496886469</t>
  </si>
  <si>
    <t>0,4*0,1*25</t>
  </si>
  <si>
    <t>Úpravy povrchů, podlahy a osazování výplní</t>
  </si>
  <si>
    <t>11</t>
  </si>
  <si>
    <t>611131121</t>
  </si>
  <si>
    <t>Podkladní a spojovací vrstva vnitřních omítaných ploch penetrace disperzní nanášená ručně stropů</t>
  </si>
  <si>
    <t>m2</t>
  </si>
  <si>
    <t>-1668123953</t>
  </si>
  <si>
    <t>https://podminky.urs.cz/item/CS_URS_2025_01/611131121</t>
  </si>
  <si>
    <t>611142001</t>
  </si>
  <si>
    <t>Pletivo vnitřních ploch v ploše nebo pruzích, na plném podkladu sklovláknité vtlačené do tmelu včetně tmelu stropů</t>
  </si>
  <si>
    <t>2052274276</t>
  </si>
  <si>
    <t>https://podminky.urs.cz/item/CS_URS_2025_01/611142001</t>
  </si>
  <si>
    <t>13</t>
  </si>
  <si>
    <t>611311131</t>
  </si>
  <si>
    <t>Vápenný štuk vnitřních ploch tloušťky do 3 mm vodorovných konstrukcí stropů rovných</t>
  </si>
  <si>
    <t>2028528283</t>
  </si>
  <si>
    <t>https://podminky.urs.cz/item/CS_URS_2025_01/611311131</t>
  </si>
  <si>
    <t>14</t>
  </si>
  <si>
    <t>611315411</t>
  </si>
  <si>
    <t>Oprava vápenné omítky vnitřních ploch hladké, tl. do 20 mm stropů, v rozsahu opravované plochy do 10%</t>
  </si>
  <si>
    <t>-1916148124</t>
  </si>
  <si>
    <t>https://podminky.urs.cz/item/CS_URS_2025_01/611315411</t>
  </si>
  <si>
    <t>1,pp</t>
  </si>
  <si>
    <t>3,14+0,88</t>
  </si>
  <si>
    <t>1.np</t>
  </si>
  <si>
    <t>4,65+0,94+6,62+13,83+3,11</t>
  </si>
  <si>
    <t>2.np</t>
  </si>
  <si>
    <t>4,65+0,94+20,63+3,11</t>
  </si>
  <si>
    <t>15</t>
  </si>
  <si>
    <t>611315421</t>
  </si>
  <si>
    <t>Oprava vápenné omítky vnitřních ploch štukové dvouvrstvé, tl. jádrové omítky do 20 mm a tl. štuku do 3 mm stropů, v rozsahu opravované plochy do 10%</t>
  </si>
  <si>
    <t>843105668</t>
  </si>
  <si>
    <t>https://podminky.urs.cz/item/CS_URS_2025_01/611315421</t>
  </si>
  <si>
    <t>29,84+33,79+5,18+18,77+9,19+27,17</t>
  </si>
  <si>
    <t>7,64+5,45*3,7+4,89+7,95+19,43+33,83+11,26+12,42+10,38+55,53+9,7</t>
  </si>
  <si>
    <t>24,53+20,17+4,89+7,95+18,43+67,65+34,04+20,25</t>
  </si>
  <si>
    <t>schodiště</t>
  </si>
  <si>
    <t>24,44</t>
  </si>
  <si>
    <t>16</t>
  </si>
  <si>
    <t>612131101</t>
  </si>
  <si>
    <t>Podkladní a spojovací vrstva vnitřních omítaných ploch cementový postřik nanášený ručně celoplošně stěn</t>
  </si>
  <si>
    <t>1521954281</t>
  </si>
  <si>
    <t>https://podminky.urs.cz/item/CS_URS_2025_01/612131101</t>
  </si>
  <si>
    <t>17</t>
  </si>
  <si>
    <t>612131121</t>
  </si>
  <si>
    <t>Podkladní a spojovací vrstva vnitřních omítaných ploch penetrace disperzní nanášená ručně stěn</t>
  </si>
  <si>
    <t>-96264354</t>
  </si>
  <si>
    <t>https://podminky.urs.cz/item/CS_URS_2025_01/612131121</t>
  </si>
  <si>
    <t>18</t>
  </si>
  <si>
    <t>612135101</t>
  </si>
  <si>
    <t>Hrubá výplň rýh maltou jakékoli šířky rýhy ve stěnách</t>
  </si>
  <si>
    <t>-102036910</t>
  </si>
  <si>
    <t>https://podminky.urs.cz/item/CS_URS_2025_01/612135101</t>
  </si>
  <si>
    <t>0,15*90</t>
  </si>
  <si>
    <t>0,2*45</t>
  </si>
  <si>
    <t>19</t>
  </si>
  <si>
    <t>612142001</t>
  </si>
  <si>
    <t>Pletivo vnitřních ploch v ploše nebo pruzích, na plném podkladu sklovláknité vtlačené do tmelu včetně tmelu stěn</t>
  </si>
  <si>
    <t>527932685</t>
  </si>
  <si>
    <t>https://podminky.urs.cz/item/CS_URS_2025_01/612142001</t>
  </si>
  <si>
    <t>20</t>
  </si>
  <si>
    <t>612311131</t>
  </si>
  <si>
    <t>Vápenný štuk vnitřních ploch tloušťky do 3 mm svislých konstrukcí stěn</t>
  </si>
  <si>
    <t>-618973783</t>
  </si>
  <si>
    <t>https://podminky.urs.cz/item/CS_URS_2025_01/612311131</t>
  </si>
  <si>
    <t>612315121</t>
  </si>
  <si>
    <t>Vápenná omítka rýh štuková dvouvrstvá ve stěnách, šířky rýhy do 150 mm</t>
  </si>
  <si>
    <t>1131530388</t>
  </si>
  <si>
    <t>https://podminky.urs.cz/item/CS_URS_2025_01/612315121</t>
  </si>
  <si>
    <t>22</t>
  </si>
  <si>
    <t>612315122</t>
  </si>
  <si>
    <t>Vápenná omítka rýh štuková dvouvrstvá ve stěnách, šířky rýhy přes 150 do 300 mm</t>
  </si>
  <si>
    <t>-1874182883</t>
  </si>
  <si>
    <t>https://podminky.urs.cz/item/CS_URS_2025_01/612315122</t>
  </si>
  <si>
    <t>23</t>
  </si>
  <si>
    <t>612315412</t>
  </si>
  <si>
    <t>Oprava vápenné omítky vnitřních ploch hladké, tl. do 20 mm stěn, v rozsahu opravované plochy přes 10 do 30%</t>
  </si>
  <si>
    <t>1576527129</t>
  </si>
  <si>
    <t>https://podminky.urs.cz/item/CS_URS_2025_01/612315412</t>
  </si>
  <si>
    <t>(2,2-2,0)*(1,1*2+2,85*2+2,45+0,9*2)</t>
  </si>
  <si>
    <t>(2,2-2,0)*(1,1*2+0,8*2)</t>
  </si>
  <si>
    <t>Mezisoučet</t>
  </si>
  <si>
    <t>(3,45-2,2)*(7,55+2,05+4,6+1,5+0,8*3)*2-(1,2*0,9*2+0,6*0,15+1,5*0,15+1,6*0,88)+0,2*(1,2*2+0,9*4+0,6+1,5+0,15*4+1,6+0,88*2)</t>
  </si>
  <si>
    <t>(3,45-2,2)*(1,8+2,1+0,85*2+1,1+0,9+2,22+1,4)*2-(1,6*0,88)+0,2*(1,6+0,88*2)</t>
  </si>
  <si>
    <t>(2,95-2,0)*(7,55+3,7+3,8+0,8*2)*2-(1,2*0,65*2+0,6*0,55+1,5*0,55+0,6*0,5*2)+0,2*(1,2*2+0,65*4+0,6+1,5+0,55*4+0,6*2+0,5*4)</t>
  </si>
  <si>
    <t>(2,95-2,0)*(1,8+2,1+0,85*2+1,1+0,9+2,22+1,4)*2-(0,6*0,5*2)+0,2*(0,6*2+0,5*4)</t>
  </si>
  <si>
    <t>24</t>
  </si>
  <si>
    <t>612315422</t>
  </si>
  <si>
    <t>Oprava vápenné omítky vnitřních ploch štukové dvouvrstvé, tl. jádrové omítky do 20 mm a tl. štuku do 3 mm stěn, v rozsahu opravované plochy přes 10 do 30%</t>
  </si>
  <si>
    <t>-1498042308</t>
  </si>
  <si>
    <t>https://podminky.urs.cz/item/CS_URS_2025_01/612315422</t>
  </si>
  <si>
    <t>3,65*(5,0+6,15+0,5*2)-0,8*1,97</t>
  </si>
  <si>
    <t>2,2*(10,055*2-1,28+4,1+3,38+3,75+4,95+4,3+1,4+5,5+3,575+5,25+6,45*2+2,83*2)-(0,8*1,97*4+0,6*1,97*2)</t>
  </si>
  <si>
    <t>2,0*(2,85*2+4,455+7,1*2)-(1,18*1,96*2+0,8*1,97)</t>
  </si>
  <si>
    <t>3,45*(3,0+2,469+5,45+1,2+3,7*2+6,75+3,7+5,68+1,4+3,88+8,8+7,7*2+0,4*3+10,45+7,4+0,75+0,55+5,0+2,4)*2-(2,75*2,6*2+5,6*2,5*2-4,0*4)</t>
  </si>
  <si>
    <t>-(1,2*1,6+2,1*1,6+2,4*1,6*4+2,2*1,6+1,2*1,6+1,2*1,5+2,1*1,5*3)+0,3*(1,2+2,1+2,4*4+2,2+1,2+1,6*16+1,2+2,1*3+1,5*8)</t>
  </si>
  <si>
    <t>-(1,45*1,97*6+0,8*1,97*10+0,63*1,53*2+0,7*1,97*3+1,0*2,0*2)+0,45*(1,0+2,0*2+2,75+2,6*2+5,6+2,5*2)</t>
  </si>
  <si>
    <t>0,35*(2,0*2+2,6+2,0*6+1,55*2+2,02*4)+0,25*(1,55+2,02*2)</t>
  </si>
  <si>
    <t>2,95*(3,0+2,7*2+5,45+1,2+3,7*2+6,75+3,7+8,8+7,7*2+0,4*3+10,45+7,4+0,75+0,55+5,0+2,4)*2-(2,75*2,6*2+5,6*2,5*2-4,0*4)</t>
  </si>
  <si>
    <t>-(1,2*1,6+2,1*1,6*5+2,2*1,6+1,2*1,6+1,2*1,5+2,1*1,5*3)+0,3*(1,2+2,1*5+2,2+1,2+1,6*16+1,2+2,1*3+1,5*8)</t>
  </si>
  <si>
    <t>-(1,45*1,97*6+0,8*1,97*10+0,7*1,97*3+1,0*2,0*2)+0,45*(1,0+2,0*2+2,75+2,6*2+5,6+2,5*2)</t>
  </si>
  <si>
    <t>12,723*(3,0+5,55*2)+3,173*(3,0+2,6*2)+1,45*(4,2*4+2,0)</t>
  </si>
  <si>
    <t>25</t>
  </si>
  <si>
    <t>612315452</t>
  </si>
  <si>
    <t>Oprava vápenné omítky vnitřních ploch Příplatek k cenám za každých dalších 10 mm tloušťky jádrové omítky přes 20 mm stěn, v rozsahu opravované plochy přes 10 do 30%</t>
  </si>
  <si>
    <t>1392603831</t>
  </si>
  <si>
    <t>https://podminky.urs.cz/item/CS_URS_2025_01/612315452</t>
  </si>
  <si>
    <t>126,461+1484,651</t>
  </si>
  <si>
    <t>26</t>
  </si>
  <si>
    <t>612325223</t>
  </si>
  <si>
    <t>Vápenocementová omítka jednotlivých malých ploch štuková dvouvrstvá na stěnách, plochy jednotlivě přes 0,25 do 1 m2</t>
  </si>
  <si>
    <t>kus</t>
  </si>
  <si>
    <t>-1804417110</t>
  </si>
  <si>
    <t>https://podminky.urs.cz/item/CS_URS_2025_01/612325223</t>
  </si>
  <si>
    <t>zapravení po výměně zárubní</t>
  </si>
  <si>
    <t>2*2</t>
  </si>
  <si>
    <t>27</t>
  </si>
  <si>
    <t>612325225</t>
  </si>
  <si>
    <t>Vápenocementová omítka jednotlivých malých ploch štuková dvouvrstvá na stěnách, plochy jednotlivě přes 1,0 do 4 m2</t>
  </si>
  <si>
    <t>-821350013</t>
  </si>
  <si>
    <t>https://podminky.urs.cz/item/CS_URS_2025_01/612325225</t>
  </si>
  <si>
    <t>28</t>
  </si>
  <si>
    <t>61232712R</t>
  </si>
  <si>
    <t>Sanační omítkový systém viz popis</t>
  </si>
  <si>
    <t>-1406915745</t>
  </si>
  <si>
    <t>P</t>
  </si>
  <si>
    <t>Poznámka k položce:_x000d_
podhoz 10mm_x000d_
3mm hydrosilikátová stěrka_x000d_
spojovací můstek_x000d_
špric_x000d_
20mm omítka_x000d_
minerální štuk</t>
  </si>
  <si>
    <t>1.pp - pro sanace</t>
  </si>
  <si>
    <t>kotelna</t>
  </si>
  <si>
    <t>3,55*(6,15+5,0+0,2)-(1,2*0,6*3+0,8*2,02)+0,3*(1,2*3+0,6*6+0,8+2,02*2)+0,5*1,2*3</t>
  </si>
  <si>
    <t>m.004-007</t>
  </si>
  <si>
    <t>1,1*(4,455+2,45+1,1+3,575+5,25)</t>
  </si>
  <si>
    <t>29</t>
  </si>
  <si>
    <t>612331121</t>
  </si>
  <si>
    <t>Omítka cementová vnitřních ploch nanášená ručně jednovrstvá, tloušťky do 10 mm hladká svislých konstrukcí stěn</t>
  </si>
  <si>
    <t>1606117623</t>
  </si>
  <si>
    <t>https://podminky.urs.cz/item/CS_URS_2025_01/612331121</t>
  </si>
  <si>
    <t>Poznámka k položce:_x000d_
pod obklady</t>
  </si>
  <si>
    <t>pod obklady</t>
  </si>
  <si>
    <t>1.pp</t>
  </si>
  <si>
    <t>2,0*(1,1*2+2,85*2+2,45+0,9*2)-0,6*1,97*2</t>
  </si>
  <si>
    <t>2,0*(1,1*2+0,8*2)-(0,6*1,97+0,9*0,6+0,4*(0,9+0,6*2))</t>
  </si>
  <si>
    <t>2,0*(7,55+2,05+4,6+1,5+0,8*3)*2-(0,83*2,0*2+0,8*1,97+1,2*0,7*2+1,6*0,5)+0,3*(1,2*2+0,7*4+1,6+0,5*2)</t>
  </si>
  <si>
    <t>2,0*(1,8+2,1+0,85*2+1,1+0,9+2,22+1,4)*2-(0,8*1,97+0,6*1,97*4+0,6*0,35+1,5*0,35+1,6*0,5+0,7*1,97)+0,3*(0,6+0,35*4+1,5+1,6+0,5*2)</t>
  </si>
  <si>
    <t>2,0*(7,55+3,7+3,8+0,8*2)*2-(0,8*1,97+1,2*0,95*2+0,6*0,75+0,55*0,75)+0,3*(1,2*2+0,95*4+0,6+0,55+0,75*4)</t>
  </si>
  <si>
    <t>2,0*(1,8+2,1+0,85*2+1,1+0,9+2,22+1,4)*2-(0,8*1,97+0,6*1,97*4+0,6*0,95+1,5*0,95+0,6*0,75+0,55*0,75+0,7*1,97)+0,3*(0,6+1,5+0,95*4+0,6+0,55+0,75*4)</t>
  </si>
  <si>
    <t>v místě nových kuchyněk</t>
  </si>
  <si>
    <t>1,5*2,4*2</t>
  </si>
  <si>
    <t>30</t>
  </si>
  <si>
    <t>612331191</t>
  </si>
  <si>
    <t>Omítka cementová vnitřních ploch nanášená ručně Příplatek k cenám za každých dalších i započatých 5 mm tloušťky omítky přes 10 mm stěn</t>
  </si>
  <si>
    <t>-793426274</t>
  </si>
  <si>
    <t>https://podminky.urs.cz/item/CS_URS_2025_01/612331191</t>
  </si>
  <si>
    <t>31</t>
  </si>
  <si>
    <t>622143003</t>
  </si>
  <si>
    <t>Montáž omítkových profilů plastových, pozinkovaných nebo dřevěných upevněných vtlačením do podkladní vrstvy nebo přibitím rohových s tkaninou</t>
  </si>
  <si>
    <t>-1271478478</t>
  </si>
  <si>
    <t>https://podminky.urs.cz/item/CS_URS_2025_01/622143003</t>
  </si>
  <si>
    <t>(1,2*2+0,9*4+0,6+1,5+0,15*4+1,6+0,88*2)</t>
  </si>
  <si>
    <t>(1,6+0,88*2)</t>
  </si>
  <si>
    <t>(1,2*2+0,65*4+0,6+1,5+0,55*4+0,6*2+0,5*4)</t>
  </si>
  <si>
    <t>(0,6*2+0,5*4)</t>
  </si>
  <si>
    <t>32</t>
  </si>
  <si>
    <t>55343021</t>
  </si>
  <si>
    <t>profil rohový Pz s kulatou hlavou pro vnitřní omítky tl 12mm</t>
  </si>
  <si>
    <t>-973729812</t>
  </si>
  <si>
    <t>31,12*1,1</t>
  </si>
  <si>
    <t>33</t>
  </si>
  <si>
    <t>631311131</t>
  </si>
  <si>
    <t>Doplnění dosavadních mazanin prostým betonem s dodáním hmot, bez potěru, plochy jednotlivě do 1 m2 a tl. přes 80 mm</t>
  </si>
  <si>
    <t>808134745</t>
  </si>
  <si>
    <t>https://podminky.urs.cz/item/CS_URS_2025_01/631311131</t>
  </si>
  <si>
    <t>zapravení po kanalizaci</t>
  </si>
  <si>
    <t>25*0,4*0,15</t>
  </si>
  <si>
    <t>34</t>
  </si>
  <si>
    <t>632451252</t>
  </si>
  <si>
    <t>Potěr cementový samonivelační litý tř. C 30, tl. přes 35 do 40 mm</t>
  </si>
  <si>
    <t>1847186422</t>
  </si>
  <si>
    <t>https://podminky.urs.cz/item/CS_URS_2025_01/632451252</t>
  </si>
  <si>
    <t>spádování sprch</t>
  </si>
  <si>
    <t>0,85*0,9*2+0,8*0,9*3</t>
  </si>
  <si>
    <t>35</t>
  </si>
  <si>
    <t>632451254.1</t>
  </si>
  <si>
    <t>Potěr cementový samonivelační litý tř. C 30, tl. přes 45 do 50 mm</t>
  </si>
  <si>
    <t>-2065544142</t>
  </si>
  <si>
    <t>https://podminky.urs.cz/item/CS_URS_2025_01/632451254.1</t>
  </si>
  <si>
    <t>m.005-006</t>
  </si>
  <si>
    <t>m.107-111</t>
  </si>
  <si>
    <t>13,83+6,62+4,65+0,94+3,11</t>
  </si>
  <si>
    <t>m.206-208, 210</t>
  </si>
  <si>
    <t>36</t>
  </si>
  <si>
    <t>632451293</t>
  </si>
  <si>
    <t>Potěr cementový samonivelační litý Příplatek k cenám za každých dalších i započatých 5 mm tloušťky přes 50 mm tř. C 30</t>
  </si>
  <si>
    <t>1899339608</t>
  </si>
  <si>
    <t>https://podminky.urs.cz/item/CS_URS_2025_01/632451293</t>
  </si>
  <si>
    <t>37</t>
  </si>
  <si>
    <t>632451451</t>
  </si>
  <si>
    <t>Doplnění cementového potěru na mazaninách a betonových podkladech (s dodáním hmot), hlazeného dřevěným nebo ocelovým hladítkem, plochy jednotlivě do 1 m2 a tl. přes 40 do 50 mm</t>
  </si>
  <si>
    <t>1711716411</t>
  </si>
  <si>
    <t>https://podminky.urs.cz/item/CS_URS_2025_01/632451451</t>
  </si>
  <si>
    <t>po ZTI</t>
  </si>
  <si>
    <t>25*0,4</t>
  </si>
  <si>
    <t>38</t>
  </si>
  <si>
    <t>632902221</t>
  </si>
  <si>
    <t>Příprava zatvrdlého povrchu betonových mazanin pro cementový potěr spojovacím (adhezním) můstkem</t>
  </si>
  <si>
    <t>-66198710</t>
  </si>
  <si>
    <t>https://podminky.urs.cz/item/CS_URS_2025_01/632902221</t>
  </si>
  <si>
    <t>62,5</t>
  </si>
  <si>
    <t>39</t>
  </si>
  <si>
    <t>633811111</t>
  </si>
  <si>
    <t>Povrchová úprava betonových podlah broušení nerovností do 2 mm (stržení šlemu)</t>
  </si>
  <si>
    <t>-406217625</t>
  </si>
  <si>
    <t>https://podminky.urs.cz/item/CS_URS_2025_01/633811111</t>
  </si>
  <si>
    <t>40</t>
  </si>
  <si>
    <t>642944121</t>
  </si>
  <si>
    <t>Osazení ocelových dveřních zárubní lisovaných nebo z úhelníků dodatečně s vybetonováním prahu, plochy do 2,5 m2</t>
  </si>
  <si>
    <t>1924355734</t>
  </si>
  <si>
    <t>https://podminky.urs.cz/item/CS_URS_2025_01/642944121</t>
  </si>
  <si>
    <t>41</t>
  </si>
  <si>
    <t>55331437</t>
  </si>
  <si>
    <t>zárubeň jednokřídlá ocelová pro dodatečnou montáž tl stěny 110-150mm rozměru 800/1970, 2100mm</t>
  </si>
  <si>
    <t>-294953831</t>
  </si>
  <si>
    <t>Poznámka k položce:_x000d_
zesílený plech , požární atest</t>
  </si>
  <si>
    <t>PP1, PP4</t>
  </si>
  <si>
    <t>1+1</t>
  </si>
  <si>
    <t>42</t>
  </si>
  <si>
    <t>642944221</t>
  </si>
  <si>
    <t>Osazení ocelových dveřních zárubní lisovaných nebo z úhelníků dodatečně s vybetonováním prahu, plochy přes 2,5 m2</t>
  </si>
  <si>
    <t>880655011</t>
  </si>
  <si>
    <t>https://podminky.urs.cz/item/CS_URS_2025_01/642944221</t>
  </si>
  <si>
    <t>43</t>
  </si>
  <si>
    <t>55331717</t>
  </si>
  <si>
    <t>zárubeň dvoukřídlá ocelová pro dodatečnou montáž tl stěny 110-150mm rozměru 1450/1970, 2100mm</t>
  </si>
  <si>
    <t>-1150214284</t>
  </si>
  <si>
    <t>PP3</t>
  </si>
  <si>
    <t>PP2</t>
  </si>
  <si>
    <t>Ostatní konstrukce a práce, bourání</t>
  </si>
  <si>
    <t>44</t>
  </si>
  <si>
    <t>949101111</t>
  </si>
  <si>
    <t>Lešení pomocné pracovní pro objekty pozemních staveb pro zatížení do 150 kg/m2, o výšce lešeňové podlahy do 1,9 m</t>
  </si>
  <si>
    <t>-983058462</t>
  </si>
  <si>
    <t>https://podminky.urs.cz/item/CS_URS_2025_01/949101111</t>
  </si>
  <si>
    <t>45</t>
  </si>
  <si>
    <t>952901111</t>
  </si>
  <si>
    <t>Vyčištění budov nebo objektů před předáním do užívání budov bytové nebo občanské výstavby, světlé výšky podlaží do 4 m</t>
  </si>
  <si>
    <t>150642386</t>
  </si>
  <si>
    <t>https://podminky.urs.cz/item/CS_URS_2025_01/952901111</t>
  </si>
  <si>
    <t>140,64+222,47+238,45</t>
  </si>
  <si>
    <t>50</t>
  </si>
  <si>
    <t>46</t>
  </si>
  <si>
    <t>965043321</t>
  </si>
  <si>
    <t>Bourání mazanin betonových s potěrem nebo teracem tl. do 100 mm, plochy do 1 m2</t>
  </si>
  <si>
    <t>953714688</t>
  </si>
  <si>
    <t>https://podminky.urs.cz/item/CS_URS_2025_01/965043321</t>
  </si>
  <si>
    <t>zrušení stupňů - sprchy, úklid</t>
  </si>
  <si>
    <t>0,85*0,9*2*0,1+0,15*0,15*0,6*2</t>
  </si>
  <si>
    <t>1,1*1,4*0,15</t>
  </si>
  <si>
    <t>47</t>
  </si>
  <si>
    <t>965043341</t>
  </si>
  <si>
    <t>Bourání mazanin betonových s potěrem nebo teracem tl. do 100 mm, plochy přes 4 m2</t>
  </si>
  <si>
    <t>1923472104</t>
  </si>
  <si>
    <t>https://podminky.urs.cz/item/CS_URS_2025_01/965043341</t>
  </si>
  <si>
    <t>(3,14+0,88)*0,05</t>
  </si>
  <si>
    <t>(13,83+6,62+4,65+0,94+3,11)*0,05</t>
  </si>
  <si>
    <t>(4,65+0,94+20,63+3,11)*0,05</t>
  </si>
  <si>
    <t>48</t>
  </si>
  <si>
    <t>965081333</t>
  </si>
  <si>
    <t>Bourání podlah z dlaždic bez podkladního lože nebo mazaniny, s jakoukoliv výplní spár betonových, teracových nebo čedičových tl. do 30 mm, plochy přes 1 m2</t>
  </si>
  <si>
    <t>1147334514</t>
  </si>
  <si>
    <t>https://podminky.urs.cz/item/CS_URS_2025_01/965081333</t>
  </si>
  <si>
    <t>49</t>
  </si>
  <si>
    <t>967023693</t>
  </si>
  <si>
    <t>Přisekání (špicování) ploch kamenných nebo jiných s tvrdým povrchem pro nové povrchové vrstvy, plochy přes 2 m2</t>
  </si>
  <si>
    <t>-1754873373</t>
  </si>
  <si>
    <t>https://podminky.urs.cz/item/CS_URS_2025_01/967023693</t>
  </si>
  <si>
    <t>přisekání - srovnání po odsekání dlažby do malty - odhad srovnání po vybourání podkladu 40%</t>
  </si>
  <si>
    <t>(3,14+0,88)*0,4</t>
  </si>
  <si>
    <t>(13,83+6,62+4,65+0,94+3,11)*0,4</t>
  </si>
  <si>
    <t>(4,65+0,94+20,63+3,11)*0,4</t>
  </si>
  <si>
    <t>968062455</t>
  </si>
  <si>
    <t>Vybourání dřevěných rámů oken s křídly, dveřních zárubní, vrat, stěn, ostění nebo obkladů dveřních zárubní, plochy do 2 m2</t>
  </si>
  <si>
    <t>383506501</t>
  </si>
  <si>
    <t>https://podminky.urs.cz/item/CS_URS_2025_01/968062455</t>
  </si>
  <si>
    <t>D1</t>
  </si>
  <si>
    <t>0,9*2,0</t>
  </si>
  <si>
    <t>51</t>
  </si>
  <si>
    <t>968062746</t>
  </si>
  <si>
    <t>Vybourání dřevěných rámů oken s křídly, dveřních zárubní, vrat, stěn, ostění nebo obkladů stěn plných, zasklených nebo výkladních pevných nebo otevíratelných, plochy do 4 m2</t>
  </si>
  <si>
    <t>1706241194</t>
  </si>
  <si>
    <t>https://podminky.urs.cz/item/CS_URS_2025_01/968062746</t>
  </si>
  <si>
    <t>1,42*2,97-0,9*2,0</t>
  </si>
  <si>
    <t>52</t>
  </si>
  <si>
    <t>968072455</t>
  </si>
  <si>
    <t>Vybourání kovových rámů oken s křídly, dveřních zárubní, vrat, stěn, ostění nebo obkladů dveřních zárubní, plochy do 2 m2</t>
  </si>
  <si>
    <t>1557655878</t>
  </si>
  <si>
    <t>https://podminky.urs.cz/item/CS_URS_2025_01/968072455</t>
  </si>
  <si>
    <t>0,8*1,97*2</t>
  </si>
  <si>
    <t>53</t>
  </si>
  <si>
    <t>968072456</t>
  </si>
  <si>
    <t>Vybourání kovových rámů oken s křídly, dveřních zárubní, vrat, stěn, ostění nebo obkladů dveřních zárubní, plochy přes 2 m2</t>
  </si>
  <si>
    <t>-65761008</t>
  </si>
  <si>
    <t>https://podminky.urs.cz/item/CS_URS_2025_01/968072456</t>
  </si>
  <si>
    <t>1,45*1,97*2</t>
  </si>
  <si>
    <t>54</t>
  </si>
  <si>
    <t>974031154</t>
  </si>
  <si>
    <t>Vysekání rýh ve zdivu cihelném na maltu vápennou nebo vápenocementovou do hl. 100 mm a šířky do 150 mm</t>
  </si>
  <si>
    <t>289357791</t>
  </si>
  <si>
    <t>https://podminky.urs.cz/item/CS_URS_2025_01/974031154</t>
  </si>
  <si>
    <t>90</t>
  </si>
  <si>
    <t>55</t>
  </si>
  <si>
    <t>974031165</t>
  </si>
  <si>
    <t>Vysekání rýh ve zdivu cihelném na maltu vápennou nebo vápenocementovou do hl. 150 mm a šířky do 200 mm</t>
  </si>
  <si>
    <t>-1129900109</t>
  </si>
  <si>
    <t>https://podminky.urs.cz/item/CS_URS_2025_01/974031165</t>
  </si>
  <si>
    <t>56</t>
  </si>
  <si>
    <t>974042577</t>
  </si>
  <si>
    <t>Vysekání rýh v betonové nebo jiné monolitické dlažbě s betonovým podkladem do hl. 200 mm a šířky do 300 mm</t>
  </si>
  <si>
    <t>1491780692</t>
  </si>
  <si>
    <t>https://podminky.urs.cz/item/CS_URS_2025_01/974042577</t>
  </si>
  <si>
    <t>57</t>
  </si>
  <si>
    <t>974042579</t>
  </si>
  <si>
    <t>Vysekání rýh v betonové nebo jiné monolitické dlažbě s betonovým podkladem do hl. 200 mm a šířky Příplatek k ceně -2577 za každých dalších 100 mm šířky, rýhy hl. do 200 mm</t>
  </si>
  <si>
    <t>-1063289538</t>
  </si>
  <si>
    <t>https://podminky.urs.cz/item/CS_URS_2025_01/974042579</t>
  </si>
  <si>
    <t>58</t>
  </si>
  <si>
    <t>977311114</t>
  </si>
  <si>
    <t>Řezání stávajících betonových mazanin bez vyztužení hloubky přes 150 do 200 mm</t>
  </si>
  <si>
    <t>409542534</t>
  </si>
  <si>
    <t>https://podminky.urs.cz/item/CS_URS_2025_01/977311114</t>
  </si>
  <si>
    <t>pro ZTI</t>
  </si>
  <si>
    <t>25*2</t>
  </si>
  <si>
    <t>59</t>
  </si>
  <si>
    <t>978011121</t>
  </si>
  <si>
    <t>Otlučení vápenných nebo vápenocementových omítek vnitřních ploch stropů, v rozsahu přes 5 do 10 %</t>
  </si>
  <si>
    <t>127326128</t>
  </si>
  <si>
    <t>https://podminky.urs.cz/item/CS_URS_2025_01/978011121</t>
  </si>
  <si>
    <t>Poznámka k položce:_x000d_
m.č. 208 a 203, 214, 215 a 204</t>
  </si>
  <si>
    <t>29,84+33,79+5,18+18,77+3,14+0,88+9,19+27,17</t>
  </si>
  <si>
    <t>7,64+5,45*3,7+4,89+4,65+0,94+6,62+13,83+7,95+3,11+19,43+33,83+11,26+12,42+10,38+55,53+9,7</t>
  </si>
  <si>
    <t>24,53+20,17+4,89+4,65+0,94+20,63+7,95+3,11+18,43+67,65+34,04+20,25</t>
  </si>
  <si>
    <t>60</t>
  </si>
  <si>
    <t>978013141</t>
  </si>
  <si>
    <t>Otlučení vápenných nebo vápenocementových omítek vnitřních ploch stěn s vyškrabáním spar, s očištěním zdiva, v rozsahu přes 10 do 30 %</t>
  </si>
  <si>
    <t>1863080259</t>
  </si>
  <si>
    <t>https://podminky.urs.cz/item/CS_URS_2025_01/978013141</t>
  </si>
  <si>
    <t>61</t>
  </si>
  <si>
    <t>978013191</t>
  </si>
  <si>
    <t>Otlučení vápenných nebo vápenocementových omítek vnitřních ploch stěn s vyškrabáním spar, s očištěním zdiva, v rozsahu přes 50 do 100 %</t>
  </si>
  <si>
    <t>1402271467</t>
  </si>
  <si>
    <t>https://podminky.urs.cz/item/CS_URS_2025_01/978013191</t>
  </si>
  <si>
    <t>Poznámka k položce:_x000d_
osekání pod nové obklady včetně omítky pod starými obklady</t>
  </si>
  <si>
    <t>62</t>
  </si>
  <si>
    <t>978059541</t>
  </si>
  <si>
    <t>Odsekání obkladů stěn včetně otlučení podkladní omítky až na zdivo z obkládaček vnitřních, z jakýchkoliv materiálů, plochy přes 1 m2</t>
  </si>
  <si>
    <t>141400197</t>
  </si>
  <si>
    <t>https://podminky.urs.cz/item/CS_URS_2025_01/978059541</t>
  </si>
  <si>
    <t>případně dosekání omítky pro nové obklady na d rámec stávajících</t>
  </si>
  <si>
    <t>2,0*(1,1*2+0,8*2)-1,35*0,6-0,6*1,97</t>
  </si>
  <si>
    <t>(7,55+2,05+4,6+1,5+0,8*3)*2-(0,83*2,0*2+0,8*1,97+1,2*0,7*2)</t>
  </si>
  <si>
    <t>(1,8+2,1+0,85*2+1,1+0,9+2,22+1,4)*2-(0,8*1,97+0,6*1,97*4+0,6*0,35+1,5*0,35+0,7*1,97)</t>
  </si>
  <si>
    <t>(7,55+3,7+3,8+0,8*2)*2-(0,8*1,97+1,2*0,95*2)</t>
  </si>
  <si>
    <t>(1,8+2,1+0,85*2+1,1+0,9+2,22+1,4)*2-(0,8*1,97+0,6*1,97*4+0,6*0,95+1,5*0,95+0,7*1,97)</t>
  </si>
  <si>
    <t>997</t>
  </si>
  <si>
    <t>Přesun sutě</t>
  </si>
  <si>
    <t>63</t>
  </si>
  <si>
    <t>997013153</t>
  </si>
  <si>
    <t>Vnitrostaveništní doprava suti a vybouraných hmot vodorovně do 50 m s naložením s omezením mechanizace pro budovy a haly výšky přes 9 do 12 m</t>
  </si>
  <si>
    <t>-1309014044</t>
  </si>
  <si>
    <t>https://podminky.urs.cz/item/CS_URS_2025_01/997013153</t>
  </si>
  <si>
    <t>64</t>
  </si>
  <si>
    <t>997013311</t>
  </si>
  <si>
    <t>Shoz na stavební suť montáž a demontáž shozu výšky do 10 m</t>
  </si>
  <si>
    <t>278980656</t>
  </si>
  <si>
    <t>https://podminky.urs.cz/item/CS_URS_2025_01/997013311</t>
  </si>
  <si>
    <t>65</t>
  </si>
  <si>
    <t>997013321</t>
  </si>
  <si>
    <t>Shoz na stavební suť montáž a demontáž shozu výšky Příplatek za první a každý další den použití shozu výšky do 10 m</t>
  </si>
  <si>
    <t>-479207275</t>
  </si>
  <si>
    <t>https://podminky.urs.cz/item/CS_URS_2025_01/997013321</t>
  </si>
  <si>
    <t>6*30</t>
  </si>
  <si>
    <t>66</t>
  </si>
  <si>
    <t>997013501</t>
  </si>
  <si>
    <t>Odvoz suti a vybouraných hmot na skládku nebo meziskládku se složením, na vzdálenost do 1 km</t>
  </si>
  <si>
    <t>-1786558496</t>
  </si>
  <si>
    <t>https://podminky.urs.cz/item/CS_URS_2025_01/997013501</t>
  </si>
  <si>
    <t>67</t>
  </si>
  <si>
    <t>997013509</t>
  </si>
  <si>
    <t>Odvoz suti a vybouraných hmot na skládku nebo meziskládku se složením, na vzdálenost Příplatek k ceně za každý další započatý 1 km přes 1 km</t>
  </si>
  <si>
    <t>-464063821</t>
  </si>
  <si>
    <t>https://podminky.urs.cz/item/CS_URS_2025_01/997013509</t>
  </si>
  <si>
    <t>56,237*10 'Přepočtené koeficientem množství</t>
  </si>
  <si>
    <t>68</t>
  </si>
  <si>
    <t>997013871</t>
  </si>
  <si>
    <t>Poplatek za uložení stavebního odpadu na recyklační skládce (skládkovné) směsného stavebního a demoličního zatříděného do Katalogu odpadů pod kódem 17 09 04</t>
  </si>
  <si>
    <t>-84112880</t>
  </si>
  <si>
    <t>https://podminky.urs.cz/item/CS_URS_2025_01/997013871</t>
  </si>
  <si>
    <t>69</t>
  </si>
  <si>
    <t>997221611</t>
  </si>
  <si>
    <t>Nakládání na dopravní prostředky pro vodorovnou dopravu suti</t>
  </si>
  <si>
    <t>128502</t>
  </si>
  <si>
    <t>https://podminky.urs.cz/item/CS_URS_2025_01/997221611</t>
  </si>
  <si>
    <t>998</t>
  </si>
  <si>
    <t>Přesun hmot</t>
  </si>
  <si>
    <t>70</t>
  </si>
  <si>
    <t>998018002</t>
  </si>
  <si>
    <t>Přesun hmot pro budovy občanské výstavby, bydlení, výrobu a služby ruční (bez užití mechanizace) vodorovná dopravní vzdálenost do 100 m pro budovy s jakoukoliv nosnou konstrukcí výšky přes 6 do 12 m</t>
  </si>
  <si>
    <t>1297487186</t>
  </si>
  <si>
    <t>https://podminky.urs.cz/item/CS_URS_2025_01/998018002</t>
  </si>
  <si>
    <t>PSV</t>
  </si>
  <si>
    <t>Práce a dodávky PSV</t>
  </si>
  <si>
    <t>711</t>
  </si>
  <si>
    <t>Izolace proti vodě, vlhkosti a plynům</t>
  </si>
  <si>
    <t>71</t>
  </si>
  <si>
    <t>711111001</t>
  </si>
  <si>
    <t>Provedení izolace proti zemní vlhkosti natěradly a tmely za studena na ploše vodorovné V nátěrem penetračním</t>
  </si>
  <si>
    <t>-577350719</t>
  </si>
  <si>
    <t>https://podminky.urs.cz/item/CS_URS_2025_01/711111001</t>
  </si>
  <si>
    <t>vyspravení po ZTI</t>
  </si>
  <si>
    <t>72</t>
  </si>
  <si>
    <t>11163150</t>
  </si>
  <si>
    <t>lak penetrační asfaltový</t>
  </si>
  <si>
    <t>818180178</t>
  </si>
  <si>
    <t>10*0,0003 'Přepočtené koeficientem množství</t>
  </si>
  <si>
    <t>73</t>
  </si>
  <si>
    <t>711741567</t>
  </si>
  <si>
    <t>Provedení detailů pásy přitavením dilatačních spár-uzávěr zesílením rš 1000 mm NAIP, vodorovných V</t>
  </si>
  <si>
    <t>-1774307676</t>
  </si>
  <si>
    <t>https://podminky.urs.cz/item/CS_URS_2025_01/711741567</t>
  </si>
  <si>
    <t>74</t>
  </si>
  <si>
    <t>62833158</t>
  </si>
  <si>
    <t>pás asfaltový natavitelný oxidovaný s vložkou ze skleněné tkaniny typu G200, s jemnozrnným minerálním posypem tl 4,0mm</t>
  </si>
  <si>
    <t>502477308</t>
  </si>
  <si>
    <t>25*0,5</t>
  </si>
  <si>
    <t>12,5*1,1 'Přepočtené koeficientem množství</t>
  </si>
  <si>
    <t>75</t>
  </si>
  <si>
    <t>998711202</t>
  </si>
  <si>
    <t>Přesun hmot pro izolace proti vodě, vlhkosti a plynům stanovený procentní sazbou (%) z ceny vodorovná dopravní vzdálenost do 50 m základní v objektech výšky přes 6 do 12 m</t>
  </si>
  <si>
    <t>%</t>
  </si>
  <si>
    <t>-1024810504</t>
  </si>
  <si>
    <t>https://podminky.urs.cz/item/CS_URS_2025_01/998711202</t>
  </si>
  <si>
    <t>763</t>
  </si>
  <si>
    <t>Konstrukce suché výstavby</t>
  </si>
  <si>
    <t>76</t>
  </si>
  <si>
    <t>763131411</t>
  </si>
  <si>
    <t>Podhled ze sádrokartonových desek dvouvrstvá zavěšená spodní konstrukce z ocelových profilů CD, UD jednoduše opláštěná deskou standardní A, tl. 12,5 mm, bez izolace</t>
  </si>
  <si>
    <t>-2045809055</t>
  </si>
  <si>
    <t>https://podminky.urs.cz/item/CS_URS_2025_01/763131411</t>
  </si>
  <si>
    <t>1.np -103,105</t>
  </si>
  <si>
    <t>19,43+4,89</t>
  </si>
  <si>
    <t>2.np -203,205</t>
  </si>
  <si>
    <t>77</t>
  </si>
  <si>
    <t>763131451</t>
  </si>
  <si>
    <t>Podhled ze sádrokartonových desek dvouvrstvá zavěšená spodní konstrukce z ocelových profilů CD, UD jednoduše opláštěná deskou impregnovanou H2, tl. 12,5 mm, bez izolace</t>
  </si>
  <si>
    <t>-218239964</t>
  </si>
  <si>
    <t>https://podminky.urs.cz/item/CS_URS_2025_01/763131451</t>
  </si>
  <si>
    <t>1.np sociálky</t>
  </si>
  <si>
    <t>3,11+13,83+6,62+4,65+0,94</t>
  </si>
  <si>
    <t>2.np sociálky</t>
  </si>
  <si>
    <t>3,11+20,63+4,65+0,94</t>
  </si>
  <si>
    <t>78</t>
  </si>
  <si>
    <t>763131714</t>
  </si>
  <si>
    <t>Podhled ze sádrokartonových desek ostatní práce a konstrukce na podhledech ze sádrokartonových desek základní penetrační nátěr</t>
  </si>
  <si>
    <t>187948092</t>
  </si>
  <si>
    <t>https://podminky.urs.cz/item/CS_URS_2025_01/763131714</t>
  </si>
  <si>
    <t>48,64+58,48</t>
  </si>
  <si>
    <t>79</t>
  </si>
  <si>
    <t>763131761</t>
  </si>
  <si>
    <t>Podhled ze sádrokartonových desek Příplatek k cenám za plochu do 3 m2 jednotlivě</t>
  </si>
  <si>
    <t>1409817027</t>
  </si>
  <si>
    <t>https://podminky.urs.cz/item/CS_URS_2025_01/763131761</t>
  </si>
  <si>
    <t>(0,94+0,9*0,85)*2</t>
  </si>
  <si>
    <t>80</t>
  </si>
  <si>
    <t>763182314</t>
  </si>
  <si>
    <t>Výplně otvorů konstrukcí ze sádrokartonových desek ostění oken z desek hloubky přes 0,3 do 0,5 m</t>
  </si>
  <si>
    <t>-127839795</t>
  </si>
  <si>
    <t>https://podminky.urs.cz/item/CS_URS_2025_01/763182314</t>
  </si>
  <si>
    <t>Poznámka k položce:_x000d_
úprava ostění po výměně střešních oken</t>
  </si>
  <si>
    <t>(0,8+1,5)*2*2</t>
  </si>
  <si>
    <t>81</t>
  </si>
  <si>
    <t>998763201</t>
  </si>
  <si>
    <t>Přesun hmot pro dřevostavby stanovený procentní sazbou (%) z ceny vodorovná dopravní vzdálenost do 50 m základní v objektech výšky přes 6 do 12 m</t>
  </si>
  <si>
    <t>20860712</t>
  </si>
  <si>
    <t>https://podminky.urs.cz/item/CS_URS_2025_01/998763201</t>
  </si>
  <si>
    <t>766</t>
  </si>
  <si>
    <t>Konstrukce truhlářské</t>
  </si>
  <si>
    <t>82</t>
  </si>
  <si>
    <t>766411811</t>
  </si>
  <si>
    <t>Demontáž obložení stěn panely, plochy do 1,5 m2</t>
  </si>
  <si>
    <t>1943262284</t>
  </si>
  <si>
    <t>https://podminky.urs.cz/item/CS_URS_2025_01/766411811</t>
  </si>
  <si>
    <t>1,2*2,4*2</t>
  </si>
  <si>
    <t>83</t>
  </si>
  <si>
    <t>766411822</t>
  </si>
  <si>
    <t>Demontáž obložení stěn podkladových roštů</t>
  </si>
  <si>
    <t>869743435</t>
  </si>
  <si>
    <t>https://podminky.urs.cz/item/CS_URS_2025_01/766411822</t>
  </si>
  <si>
    <t>84</t>
  </si>
  <si>
    <t>766660001</t>
  </si>
  <si>
    <t>Montáž dveřních křídel dřevěných nebo plastových otevíravých do ocelové zárubně povrchově upravených jednokřídlových, šířky do 800 mm</t>
  </si>
  <si>
    <t>590528617</t>
  </si>
  <si>
    <t>https://podminky.urs.cz/item/CS_URS_2025_01/766660001</t>
  </si>
  <si>
    <t>4+4+12</t>
  </si>
  <si>
    <t>85</t>
  </si>
  <si>
    <t>61162013</t>
  </si>
  <si>
    <t>dveře jednokřídlé voštinové povrch fóliový plné 700x1970-2100mm</t>
  </si>
  <si>
    <t>-1795235304</t>
  </si>
  <si>
    <t>P2</t>
  </si>
  <si>
    <t>L2</t>
  </si>
  <si>
    <t>86</t>
  </si>
  <si>
    <t>61162012</t>
  </si>
  <si>
    <t>dveře jednokřídlé voštinové povrch fóliový plné 600x1970-2100mm</t>
  </si>
  <si>
    <t>1087495694</t>
  </si>
  <si>
    <t>P3</t>
  </si>
  <si>
    <t>87</t>
  </si>
  <si>
    <t>61162014</t>
  </si>
  <si>
    <t>dveře jednokřídlé voštinové povrch fóliový plné 800x1970-2100mm</t>
  </si>
  <si>
    <t>1370532513</t>
  </si>
  <si>
    <t>L1</t>
  </si>
  <si>
    <t>P1</t>
  </si>
  <si>
    <t>88</t>
  </si>
  <si>
    <t>766660011</t>
  </si>
  <si>
    <t>Montáž dveřních křídel dřevěných nebo plastových otevíravých do ocelové zárubně povrchově upravených dvoukřídlových, šířky do 1450 mm</t>
  </si>
  <si>
    <t>2074806929</t>
  </si>
  <si>
    <t>https://podminky.urs.cz/item/CS_URS_2025_01/766660011</t>
  </si>
  <si>
    <t>89</t>
  </si>
  <si>
    <t>61162043</t>
  </si>
  <si>
    <t>dveře dvoukřídlé voštinové povrch fóliový plné 1450x1970-2100mm</t>
  </si>
  <si>
    <t>1528672661</t>
  </si>
  <si>
    <t>D2</t>
  </si>
  <si>
    <t>766660021</t>
  </si>
  <si>
    <t>Montáž dveřních křídel dřevěných nebo plastových otevíravých do ocelové zárubně protipožárních jednokřídlových, šířky do 800 mm</t>
  </si>
  <si>
    <t>1607236132</t>
  </si>
  <si>
    <t>https://podminky.urs.cz/item/CS_URS_2025_01/766660021</t>
  </si>
  <si>
    <t>91</t>
  </si>
  <si>
    <t>61165339</t>
  </si>
  <si>
    <t xml:space="preserve">dveře jednokřídlé dřevotřískové protipožární EI (EW) 30 D3  plné 800x1970-2100mm</t>
  </si>
  <si>
    <t>-726516670</t>
  </si>
  <si>
    <t>PP1</t>
  </si>
  <si>
    <t>PP4</t>
  </si>
  <si>
    <t>92</t>
  </si>
  <si>
    <t>766660031</t>
  </si>
  <si>
    <t>Montáž dveřních křídel dřevěných nebo plastových otevíravých do ocelové zárubně protipožárních dvoukřídlových jakékoliv šířky</t>
  </si>
  <si>
    <t>-1447974340</t>
  </si>
  <si>
    <t>https://podminky.urs.cz/item/CS_URS_2025_01/766660031</t>
  </si>
  <si>
    <t>93</t>
  </si>
  <si>
    <t>611620R</t>
  </si>
  <si>
    <t xml:space="preserve">dveře dvoukřídlé foliované CPL protipožární EI (EW) 30 D3 částečně prosklené 1450x1970mm </t>
  </si>
  <si>
    <t>-1979002501</t>
  </si>
  <si>
    <t>94</t>
  </si>
  <si>
    <t>766660717</t>
  </si>
  <si>
    <t>Montáž dveřních doplňků samozavírače na zárubeň ocelovou</t>
  </si>
  <si>
    <t>-1160601513</t>
  </si>
  <si>
    <t>https://podminky.urs.cz/item/CS_URS_2025_01/766660717</t>
  </si>
  <si>
    <t>95</t>
  </si>
  <si>
    <t>54917250</t>
  </si>
  <si>
    <t>samozavírač dveří hydraulický</t>
  </si>
  <si>
    <t>-1507839074</t>
  </si>
  <si>
    <t>96</t>
  </si>
  <si>
    <t>766660728</t>
  </si>
  <si>
    <t>Montáž dveřních doplňků dveřního kování interiérového zámku</t>
  </si>
  <si>
    <t>180385191</t>
  </si>
  <si>
    <t>https://podminky.urs.cz/item/CS_URS_2025_01/766660728</t>
  </si>
  <si>
    <t>25+4</t>
  </si>
  <si>
    <t>97</t>
  </si>
  <si>
    <t>54914620</t>
  </si>
  <si>
    <t>kování nerez pro cylindrickou vložku</t>
  </si>
  <si>
    <t>1952760905</t>
  </si>
  <si>
    <t>1+4+6+2+6+2+4</t>
  </si>
  <si>
    <t>98</t>
  </si>
  <si>
    <t>54914136</t>
  </si>
  <si>
    <t>kování panikové madlo/klika</t>
  </si>
  <si>
    <t>799309418</t>
  </si>
  <si>
    <t>99</t>
  </si>
  <si>
    <t>766691914</t>
  </si>
  <si>
    <t>Ostatní práce vyvěšení nebo zavěšení křídel dřevěných dveřních, plochy do 2 m2</t>
  </si>
  <si>
    <t>-1615443011</t>
  </si>
  <si>
    <t>https://podminky.urs.cz/item/CS_URS_2025_01/766691914</t>
  </si>
  <si>
    <t>1+2*4+1*6+1*2+1*6+1*2+1*4+1*1</t>
  </si>
  <si>
    <t>2*1+2*1+1*1</t>
  </si>
  <si>
    <t>100</t>
  </si>
  <si>
    <t>7666922R</t>
  </si>
  <si>
    <t>Demontáž sauny</t>
  </si>
  <si>
    <t>kpl</t>
  </si>
  <si>
    <t>-1435264204</t>
  </si>
  <si>
    <t>101</t>
  </si>
  <si>
    <t>7666923R</t>
  </si>
  <si>
    <t>Zpětná montáž sauny</t>
  </si>
  <si>
    <t>48507887</t>
  </si>
  <si>
    <t>102</t>
  </si>
  <si>
    <t>7666924R</t>
  </si>
  <si>
    <t>Kuchyňka - dolní a horní skříňky , dřez, baterie</t>
  </si>
  <si>
    <t>1010573525</t>
  </si>
  <si>
    <t>2*2,4</t>
  </si>
  <si>
    <t>103</t>
  </si>
  <si>
    <t>766695213</t>
  </si>
  <si>
    <t>Montáž ostatních truhlářských konstrukcí prahů dveří jednokřídlových, šířky přes 100 mm</t>
  </si>
  <si>
    <t>358972237</t>
  </si>
  <si>
    <t>https://podminky.urs.cz/item/CS_URS_2025_01/766695213</t>
  </si>
  <si>
    <t>104</t>
  </si>
  <si>
    <t>61187161</t>
  </si>
  <si>
    <t>práh dveřní dřevěný dubový tl 20mm dl 820mm š 150mm</t>
  </si>
  <si>
    <t>1508479244</t>
  </si>
  <si>
    <t>105</t>
  </si>
  <si>
    <t>766695233</t>
  </si>
  <si>
    <t>Montáž ostatních truhlářských konstrukcí prahů dveří dvoukřídlových, šířky přes 100 mm</t>
  </si>
  <si>
    <t>991468655</t>
  </si>
  <si>
    <t>https://podminky.urs.cz/item/CS_URS_2025_01/766695233</t>
  </si>
  <si>
    <t>106</t>
  </si>
  <si>
    <t>61187261</t>
  </si>
  <si>
    <t>práh dveřní dřevěný dubový tl 20mm dl 1470mm š 150mm</t>
  </si>
  <si>
    <t>-1708005772</t>
  </si>
  <si>
    <t>107</t>
  </si>
  <si>
    <t>76685200</t>
  </si>
  <si>
    <t>D+M prosklená stěna s dveřmi, závěsu, kování, zámku, rámu D1 1420/2970 (800/1970)</t>
  </si>
  <si>
    <t>-2005660525</t>
  </si>
  <si>
    <t>108</t>
  </si>
  <si>
    <t>998766202</t>
  </si>
  <si>
    <t>Přesun hmot pro konstrukce truhlářské stanovený procentní sazbou (%) z ceny vodorovná dopravní vzdálenost do 50 m základní v objektech výšky přes 6 do 12 m</t>
  </si>
  <si>
    <t>-626826691</t>
  </si>
  <si>
    <t>https://podminky.urs.cz/item/CS_URS_2025_01/998766202</t>
  </si>
  <si>
    <t>771</t>
  </si>
  <si>
    <t>Podlahy z dlaždic</t>
  </si>
  <si>
    <t>109</t>
  </si>
  <si>
    <t>771121011</t>
  </si>
  <si>
    <t>Příprava podkladu před provedením dlažby nátěr penetrační na podlahu</t>
  </si>
  <si>
    <t>-1760113738</t>
  </si>
  <si>
    <t>https://podminky.urs.cz/item/CS_URS_2025_01/771121011</t>
  </si>
  <si>
    <t>110</t>
  </si>
  <si>
    <t>771151021</t>
  </si>
  <si>
    <t>Příprava podkladu před provedením dlažby samonivelační stěrka min. pevnosti 30 MPa, tloušťky do 3 mm</t>
  </si>
  <si>
    <t>1062939705</t>
  </si>
  <si>
    <t>https://podminky.urs.cz/item/CS_URS_2025_01/771151021</t>
  </si>
  <si>
    <t>111</t>
  </si>
  <si>
    <t>771574416</t>
  </si>
  <si>
    <t>Montáž podlah z dlaždic keramických lepených cementovým flexibilním lepidlem hladkých, tloušťky do 10 mm přes 9 do 12 ks/m2</t>
  </si>
  <si>
    <t>756024240</t>
  </si>
  <si>
    <t>https://podminky.urs.cz/item/CS_URS_2025_01/771574416</t>
  </si>
  <si>
    <t>112</t>
  </si>
  <si>
    <t>59761127</t>
  </si>
  <si>
    <t>dlažba keramická slinutá mrazuvzdorná R10/B povrch hladký/matný tl do 10mm přes 9 do 12ks/m2</t>
  </si>
  <si>
    <t>-87145491</t>
  </si>
  <si>
    <t>62,5*1,1 'Přepočtené koeficientem množství</t>
  </si>
  <si>
    <t>113</t>
  </si>
  <si>
    <t>771591000</t>
  </si>
  <si>
    <t>Příplatek za dilatace, lišty</t>
  </si>
  <si>
    <t>502282755</t>
  </si>
  <si>
    <t>114</t>
  </si>
  <si>
    <t>771591112</t>
  </si>
  <si>
    <t>Izolace podlahy pod dlažbu nátěrem nebo stěrkou ve dvou vrstvách</t>
  </si>
  <si>
    <t>500986606</t>
  </si>
  <si>
    <t>https://podminky.urs.cz/item/CS_URS_2025_01/771591112</t>
  </si>
  <si>
    <t>115</t>
  </si>
  <si>
    <t>771591241</t>
  </si>
  <si>
    <t>Izolace podlahy pod dlažbu těsnícími izolačními pásy vnitřní kout</t>
  </si>
  <si>
    <t>1505796513</t>
  </si>
  <si>
    <t>https://podminky.urs.cz/item/CS_URS_2025_01/771591241</t>
  </si>
  <si>
    <t>10+11+11+4+9+11+4</t>
  </si>
  <si>
    <t>116</t>
  </si>
  <si>
    <t>771591242</t>
  </si>
  <si>
    <t>Izolace podlahy pod dlažbu těsnícími izolačními pásy vnější roh</t>
  </si>
  <si>
    <t>1041773282</t>
  </si>
  <si>
    <t>https://podminky.urs.cz/item/CS_URS_2025_01/771591242</t>
  </si>
  <si>
    <t>13+9</t>
  </si>
  <si>
    <t>117</t>
  </si>
  <si>
    <t>771591264</t>
  </si>
  <si>
    <t>Izolace podlahy pod dlažbu těsnícími izolačními pásy mezi podlahou a stěnu</t>
  </si>
  <si>
    <t>-190418557</t>
  </si>
  <si>
    <t>https://podminky.urs.cz/item/CS_URS_2025_01/771591264</t>
  </si>
  <si>
    <t>(1,1*2+2,85+0,8)*2</t>
  </si>
  <si>
    <t>(7,55+2,05+4,6+1,5+0,8)*2</t>
  </si>
  <si>
    <t>(1,8+2,1+0,85+1,1+2,22+1,4)*2</t>
  </si>
  <si>
    <t>(0,85*2+0,9+0,6+0,9*2+0,8*4)</t>
  </si>
  <si>
    <t>(7,55+3,7+3,8+0,8)*2</t>
  </si>
  <si>
    <t>(0,85*2+0,9+0,6+0,9+0,8*2)</t>
  </si>
  <si>
    <t>118</t>
  </si>
  <si>
    <t>771995200</t>
  </si>
  <si>
    <t>Příplatek a izolaci prostupů, vyřezání prostupů, dilatace, dilatační lišty</t>
  </si>
  <si>
    <t>2084577652</t>
  </si>
  <si>
    <t>119</t>
  </si>
  <si>
    <t>998771202</t>
  </si>
  <si>
    <t>Přesun hmot pro podlahy z dlaždic stanovený procentní sazbou (%) z ceny vodorovná dopravní vzdálenost do 50 m základní v objektech výšky přes 6 do 12 m</t>
  </si>
  <si>
    <t>462524251</t>
  </si>
  <si>
    <t>https://podminky.urs.cz/item/CS_URS_2025_01/998771202</t>
  </si>
  <si>
    <t>776</t>
  </si>
  <si>
    <t>Podlahy povlakové</t>
  </si>
  <si>
    <t>120</t>
  </si>
  <si>
    <t>776111116</t>
  </si>
  <si>
    <t>Příprava podkladu povlakových podlah a stěn broušení podlah stávajícího podkladu pro odstranění lepidla (po starých krytinách)</t>
  </si>
  <si>
    <t>1780339392</t>
  </si>
  <si>
    <t>https://podminky.urs.cz/item/CS_URS_2025_01/776111116</t>
  </si>
  <si>
    <t>223,2</t>
  </si>
  <si>
    <t>121</t>
  </si>
  <si>
    <t>776121321</t>
  </si>
  <si>
    <t>Příprava podkladu povlakových podlah a stěn penetrace neředěná podlah</t>
  </si>
  <si>
    <t>-250557245</t>
  </si>
  <si>
    <t>https://podminky.urs.cz/item/CS_URS_2025_01/776121321</t>
  </si>
  <si>
    <t>122</t>
  </si>
  <si>
    <t>776141121</t>
  </si>
  <si>
    <t>Příprava podkladu povlakových podlah a stěn vyrovnání samonivelační stěrkou podlah min.pevnosti 30 MPa, tloušťky do 3 mm</t>
  </si>
  <si>
    <t>689617997</t>
  </si>
  <si>
    <t>https://podminky.urs.cz/item/CS_URS_2025_01/776141121</t>
  </si>
  <si>
    <t>123</t>
  </si>
  <si>
    <t>776201814</t>
  </si>
  <si>
    <t>Demontáž povlakových podlahovin volně položených podlepených páskou</t>
  </si>
  <si>
    <t>25380586</t>
  </si>
  <si>
    <t>https://podminky.urs.cz/item/CS_URS_2025_01/776201814</t>
  </si>
  <si>
    <t>m.007-008</t>
  </si>
  <si>
    <t>28,17+9,19</t>
  </si>
  <si>
    <t>chodby, posilovny</t>
  </si>
  <si>
    <t>4,89+13,45+6,35+7,64+19,43+11,26+12,42+10,38+55,53</t>
  </si>
  <si>
    <t>chodby a šatna dětí</t>
  </si>
  <si>
    <t>4,89+20,17+19,43</t>
  </si>
  <si>
    <t>124</t>
  </si>
  <si>
    <t>776221111</t>
  </si>
  <si>
    <t>Montáž podlahovin z PVC lepením standardním lepidlem z pásů</t>
  </si>
  <si>
    <t>-682710621</t>
  </si>
  <si>
    <t>https://podminky.urs.cz/item/CS_URS_2025_01/776221111</t>
  </si>
  <si>
    <t>125</t>
  </si>
  <si>
    <t>28411148</t>
  </si>
  <si>
    <t>podlahovina vinylová homogenní protiskluzná se vsypem a výztuž. vrstvou, třída zátěže 34/43, hořlavost Bfl-s1 tl 2,00mm</t>
  </si>
  <si>
    <t>1455178729</t>
  </si>
  <si>
    <t>223,2*1,1</t>
  </si>
  <si>
    <t>126</t>
  </si>
  <si>
    <t>776223111</t>
  </si>
  <si>
    <t>Montáž podlahovin z PVC spoj podlah svařováním za tepla (včetně frézování)</t>
  </si>
  <si>
    <t>1352300338</t>
  </si>
  <si>
    <t>https://podminky.urs.cz/item/CS_URS_2025_01/776223111</t>
  </si>
  <si>
    <t>223,2*0,8</t>
  </si>
  <si>
    <t>127</t>
  </si>
  <si>
    <t>776410811</t>
  </si>
  <si>
    <t>Demontáž soklíků nebo lišt pryžových nebo plastových</t>
  </si>
  <si>
    <t>1042978755</t>
  </si>
  <si>
    <t>https://podminky.urs.cz/item/CS_URS_2025_01/776410811</t>
  </si>
  <si>
    <t>128</t>
  </si>
  <si>
    <t>776411111</t>
  </si>
  <si>
    <t>Montáž soklíků lepením obvodových, výšky do 80 mm</t>
  </si>
  <si>
    <t>19749528</t>
  </si>
  <si>
    <t>https://podminky.urs.cz/item/CS_URS_2025_01/776411111</t>
  </si>
  <si>
    <t>2,456+3,75*2+4,455*2+7,1*2</t>
  </si>
  <si>
    <t>(1,2+3,685+1,715+3,7*3+3,0+2,469+6,75+3,7+4,025+3,15+4,11+2,6+3,72+2,79+10,45+7,4+0,75+0,55)*2-2,75*2</t>
  </si>
  <si>
    <t>(1,2+5,45+3,7*2+6,75+3,7)*2</t>
  </si>
  <si>
    <t>129</t>
  </si>
  <si>
    <t>28411008</t>
  </si>
  <si>
    <t>lišta soklová PVC 16x60mm</t>
  </si>
  <si>
    <t>-1100938178</t>
  </si>
  <si>
    <t>222,894*1,1</t>
  </si>
  <si>
    <t>245,183*1,02 'Přepočtené koeficientem množství</t>
  </si>
  <si>
    <t>130</t>
  </si>
  <si>
    <t>998776202</t>
  </si>
  <si>
    <t>Přesun hmot pro podlahy povlakové stanovený procentní sazbou (%) z ceny vodorovná dopravní vzdálenost do 50 m základní v objektech výšky přes 6 do 12 m</t>
  </si>
  <si>
    <t>-749986502</t>
  </si>
  <si>
    <t>https://podminky.urs.cz/item/CS_URS_2025_01/998776202</t>
  </si>
  <si>
    <t>781</t>
  </si>
  <si>
    <t>Dokončovací práce - obklady</t>
  </si>
  <si>
    <t>131</t>
  </si>
  <si>
    <t>781121011</t>
  </si>
  <si>
    <t>Příprava podkladu před provedením obkladu nátěr penetrační na stěnu</t>
  </si>
  <si>
    <t>-2054748444</t>
  </si>
  <si>
    <t>https://podminky.urs.cz/item/CS_URS_2025_01/781121011</t>
  </si>
  <si>
    <t>0,6*2,4*2</t>
  </si>
  <si>
    <t>132</t>
  </si>
  <si>
    <t>781131112</t>
  </si>
  <si>
    <t>Izolace stěny pod obklad izolace nátěrem nebo stěrkou ve dvou vrstvách</t>
  </si>
  <si>
    <t>-931111725</t>
  </si>
  <si>
    <t>https://podminky.urs.cz/item/CS_URS_2025_01/781131112</t>
  </si>
  <si>
    <t>0,2*(1,1*2+2,85+0,8)*2</t>
  </si>
  <si>
    <t>0,2*(7,55+2,05+4,6+1,5+0,8)*2</t>
  </si>
  <si>
    <t>0,2*(1,8+2,1+0,85+1,1+2,22+1,4)*2</t>
  </si>
  <si>
    <t>2,0*(0,85*2+0,9+0,6+0,9*2+0,8*4)</t>
  </si>
  <si>
    <t>0,2*(7,55+3,7+3,8+0,8)*2</t>
  </si>
  <si>
    <t>2,0*(0,85*2+0,9+0,6+0,9+0,8*2)</t>
  </si>
  <si>
    <t>133</t>
  </si>
  <si>
    <t>781131264</t>
  </si>
  <si>
    <t>Izolace stěny pod obklad izolace těsnícími izolačními pásy mezi podlahou a stěnu</t>
  </si>
  <si>
    <t>563480383</t>
  </si>
  <si>
    <t>https://podminky.urs.cz/item/CS_URS_2025_01/781131264</t>
  </si>
  <si>
    <t>mezi podlahu a stěnu - viz dlažby</t>
  </si>
  <si>
    <t>mezi stěny (kouty)</t>
  </si>
  <si>
    <t>0,2*(60+22)</t>
  </si>
  <si>
    <t>2,0*(7+5)</t>
  </si>
  <si>
    <t>134</t>
  </si>
  <si>
    <t>781472215</t>
  </si>
  <si>
    <t>Montáž keramických obkladů stěn lepených cementovým flexibilním lepidlem hladkých přes 6 do 9 ks/m2</t>
  </si>
  <si>
    <t>2039807358</t>
  </si>
  <si>
    <t>https://podminky.urs.cz/item/CS_URS_2025_01/781472215</t>
  </si>
  <si>
    <t>135</t>
  </si>
  <si>
    <t>59761718</t>
  </si>
  <si>
    <t>obklad keramický nemrazuvzdorný povrch hladký/matný tl do 10mm přes 6 do 9ks/m2</t>
  </si>
  <si>
    <t>-1503915887</t>
  </si>
  <si>
    <t>237,052</t>
  </si>
  <si>
    <t>237,052*1,15 'Přepočtené koeficientem množství</t>
  </si>
  <si>
    <t>136</t>
  </si>
  <si>
    <t>781494111</t>
  </si>
  <si>
    <t>Obklad - dokončující práce profily ukončovací lepené flexibilním lepidlem rohové</t>
  </si>
  <si>
    <t>-287298312</t>
  </si>
  <si>
    <t>0,9+0,6*2+0,8</t>
  </si>
  <si>
    <t>2,0*11+1,2*2+0,7*4+1,6+0,5*2+0,8</t>
  </si>
  <si>
    <t>2,0*2+0,6+0,35*4+1,5+1,6+0,5*2*0,85</t>
  </si>
  <si>
    <t>2,0*7+1,2*2+0,95*4+0,6+0,55+0,75*4+0,9*5</t>
  </si>
  <si>
    <t>2,0*2+0,6+1,5+0,95*4+0,6+0,55+0,75*4+0,85</t>
  </si>
  <si>
    <t>137</t>
  </si>
  <si>
    <t>19416014</t>
  </si>
  <si>
    <t>lišta ukončovací nerezová 8mm</t>
  </si>
  <si>
    <t>-571933530</t>
  </si>
  <si>
    <t>87,2*1,1</t>
  </si>
  <si>
    <t>138</t>
  </si>
  <si>
    <t>781571141</t>
  </si>
  <si>
    <t>Montáž keramických obkladů ostění lepených flexibilním lepidlem šířky ostění přes 200 do 400 mm</t>
  </si>
  <si>
    <t>-1705229572</t>
  </si>
  <si>
    <t>https://podminky.urs.cz/item/CS_URS_2025_01/781571141</t>
  </si>
  <si>
    <t>Poznámka k položce:_x000d_
příplatek za úpravu ostění a parapetů</t>
  </si>
  <si>
    <t>(0,9+0,6*2)</t>
  </si>
  <si>
    <t>(1,2*2+0,7*4+1,6+0,5*2)</t>
  </si>
  <si>
    <t>(0,6+0,35*4+1,5+1,6+0,5*2)</t>
  </si>
  <si>
    <t>(1,2*2+0,95*4+0,6+0,55+0,75*4)</t>
  </si>
  <si>
    <t>(0,6+1,5+0,95*4+0,6+0,55+0,75*4)</t>
  </si>
  <si>
    <t>139</t>
  </si>
  <si>
    <t>-900359048</t>
  </si>
  <si>
    <t>příplatek za pracnost</t>
  </si>
  <si>
    <t>0,4*(0,9+0,6*2)*1,15</t>
  </si>
  <si>
    <t>0,3*(1,2*2+0,7*4+1,6+0,5*2)*1,15</t>
  </si>
  <si>
    <t>0,3*(0,6+0,35*4+1,5+1,6+0,5*2)*1,15</t>
  </si>
  <si>
    <t>0,3*(1,2*2+0,95*4+0,6+0,55+0,75*4)*1,15</t>
  </si>
  <si>
    <t>0,3*(0,6+1,5+0,95*4+0,6+0,55+0,75*4)*1,15</t>
  </si>
  <si>
    <t>12,8*1,15 'Přepočtené koeficientem množství</t>
  </si>
  <si>
    <t>140</t>
  </si>
  <si>
    <t>78199000</t>
  </si>
  <si>
    <t>Příplatek a izolaci prostupů, vyřezání otvorů pro krabice, zásuvky, vypínače, prostupy</t>
  </si>
  <si>
    <t>574302284</t>
  </si>
  <si>
    <t>141</t>
  </si>
  <si>
    <t>998781202</t>
  </si>
  <si>
    <t>Přesun hmot pro obklady keramické stanovený procentní sazbou (%) z ceny vodorovná dopravní vzdálenost do 50 m základní v objektech výšky přes 6 do 12 m</t>
  </si>
  <si>
    <t>-1075115709</t>
  </si>
  <si>
    <t>https://podminky.urs.cz/item/CS_URS_2025_01/998781202</t>
  </si>
  <si>
    <t>783</t>
  </si>
  <si>
    <t>Dokončovací práce - nátěry</t>
  </si>
  <si>
    <t>142</t>
  </si>
  <si>
    <t>78385000</t>
  </si>
  <si>
    <t>Nátěr zárubní jednokřídlových včetně očištění a připravy</t>
  </si>
  <si>
    <t>1124997322</t>
  </si>
  <si>
    <t>nové</t>
  </si>
  <si>
    <t>stávající</t>
  </si>
  <si>
    <t>143</t>
  </si>
  <si>
    <t>78385001</t>
  </si>
  <si>
    <t>Nátěr zárubní dvoukřídlových včetně očištění a přípravy</t>
  </si>
  <si>
    <t>-209419734</t>
  </si>
  <si>
    <t>784</t>
  </si>
  <si>
    <t>Dokončovací práce - malby a tapety</t>
  </si>
  <si>
    <t>144</t>
  </si>
  <si>
    <t>784111010</t>
  </si>
  <si>
    <t>Obroušení podkladu , příprava, tmelení drobných prasklinek, zakrytí , olepení ploch</t>
  </si>
  <si>
    <t>-1598209485</t>
  </si>
  <si>
    <t>2415,068+58,806</t>
  </si>
  <si>
    <t>145</t>
  </si>
  <si>
    <t>784121001.1</t>
  </si>
  <si>
    <t>Oškrabání malby v místnostech výšky do 3,80 m</t>
  </si>
  <si>
    <t>31002528</t>
  </si>
  <si>
    <t>https://podminky.urs.cz/item/CS_URS_2025_01/784121001.1</t>
  </si>
  <si>
    <t>3,65*(5,0+6,15+0,5*2)</t>
  </si>
  <si>
    <t>2,2*(10,055*2-1,28+4,1+3,38+3,75+4,95+4,3+1,4+5,5+3,575+5,25+6,45*2+2,83*2)</t>
  </si>
  <si>
    <t>2,0*(2,85*2+4,455+7,1*2)</t>
  </si>
  <si>
    <t>(3,45-2,2)*(7,55+2,05+4,6+1,5+0,8*3)*2</t>
  </si>
  <si>
    <t>(3,45-2,2)*(1,8+2,1+0,85*2+1,1+0,9+2,22+1,4)*2</t>
  </si>
  <si>
    <t>(2,95-2,0)*(7,55+3,7+3,8+0,8*2)*2</t>
  </si>
  <si>
    <t>(2,95-2,0)*(1,8+2,1+0,85*2+1,1+0,9+2,22+1,4)*2</t>
  </si>
  <si>
    <t>146</t>
  </si>
  <si>
    <t>784121011</t>
  </si>
  <si>
    <t>Rozmývání podkladu po oškrabání malby v místnostech výšky do 3,80 m</t>
  </si>
  <si>
    <t>1816709471</t>
  </si>
  <si>
    <t>https://podminky.urs.cz/item/CS_URS_2025_01/784121011</t>
  </si>
  <si>
    <t>147</t>
  </si>
  <si>
    <t>784181001</t>
  </si>
  <si>
    <t>Pačokování jednonásobné v místnostech výšky do 3,80 m</t>
  </si>
  <si>
    <t>1350320626</t>
  </si>
  <si>
    <t>https://podminky.urs.cz/item/CS_URS_2025_01/784181001</t>
  </si>
  <si>
    <t>3,55*(6,15+5,0+0,2)</t>
  </si>
  <si>
    <t>148</t>
  </si>
  <si>
    <t>784181101</t>
  </si>
  <si>
    <t>Penetrace podkladu jednonásobná základní akrylátová bezbarvá v místnostech výšky do 3,80 m</t>
  </si>
  <si>
    <t>2082955818</t>
  </si>
  <si>
    <t>https://podminky.urs.cz/item/CS_URS_2025_01/784181101</t>
  </si>
  <si>
    <t>149</t>
  </si>
  <si>
    <t>784221101</t>
  </si>
  <si>
    <t>Malby z malířských směsí otěruvzdorných za sucha dvojnásobné, bílé za sucha otěruvzdorné dobře v místnostech výšky do 3,80 m</t>
  </si>
  <si>
    <t>-1317029793</t>
  </si>
  <si>
    <t>https://podminky.urs.cz/item/CS_URS_2025_01/784221101</t>
  </si>
  <si>
    <t>omítky</t>
  </si>
  <si>
    <t>2307,948</t>
  </si>
  <si>
    <t>sdk</t>
  </si>
  <si>
    <t>107,12</t>
  </si>
  <si>
    <t>150</t>
  </si>
  <si>
    <t>784321031</t>
  </si>
  <si>
    <t>Malby silikátové dvojnásobné, bílé v místnostech výšky do 3,80 m</t>
  </si>
  <si>
    <t>1382030000</t>
  </si>
  <si>
    <t>https://podminky.urs.cz/item/CS_URS_2025_01/784321031</t>
  </si>
  <si>
    <t>na sanační systém</t>
  </si>
  <si>
    <t>HZS</t>
  </si>
  <si>
    <t>Hodinové zúčtovací sazby</t>
  </si>
  <si>
    <t>151</t>
  </si>
  <si>
    <t>094103000</t>
  </si>
  <si>
    <t>Náklady na vyklizení objektu</t>
  </si>
  <si>
    <t>hod</t>
  </si>
  <si>
    <t>1024</t>
  </si>
  <si>
    <t>-1394446690</t>
  </si>
  <si>
    <t>https://podminky.urs.cz/item/CS_URS_2025_01/094103000</t>
  </si>
  <si>
    <t>Poznámka k položce:_x000d_
Demontáže a vynesení stávajícího vybavení, instalací</t>
  </si>
  <si>
    <t>152</t>
  </si>
  <si>
    <t>HZS1302</t>
  </si>
  <si>
    <t>Hodinové zúčtovací sazby profesí HSV provádění konstrukcí zedník</t>
  </si>
  <si>
    <t>512</t>
  </si>
  <si>
    <t>2017578503</t>
  </si>
  <si>
    <t>https://podminky.urs.cz/item/CS_URS_2025_01/HZS1302</t>
  </si>
  <si>
    <t xml:space="preserve">Poznámka k položce:_x000d_
Výpomoce pro řemesla nad rámec specifikovaných konkrétně - prostupy,  hrubé  zapravení ,včetně drobného pomocného materiálu (EL, částečně ZTI, ÚT)</t>
  </si>
  <si>
    <t>04 - Přípojka kanalizace</t>
  </si>
  <si>
    <t xml:space="preserve">HSV - Práce a dodávky HSV   </t>
  </si>
  <si>
    <t xml:space="preserve">    1 - Zemní práce   </t>
  </si>
  <si>
    <t xml:space="preserve">    8 - Trubní vedení   </t>
  </si>
  <si>
    <t xml:space="preserve">Práce a dodávky HSV   </t>
  </si>
  <si>
    <t xml:space="preserve">Zemní práce   </t>
  </si>
  <si>
    <t>119003211</t>
  </si>
  <si>
    <t>Pomocné konstrukce při zabezpečení výkopu svislé ocelové mobilní oplocení, výšky do 1,5 m panely s reflexními signalizačními pruhy zřízení</t>
  </si>
  <si>
    <t>741469106</t>
  </si>
  <si>
    <t>https://podminky.urs.cz/item/CS_URS_2025_01/119003211</t>
  </si>
  <si>
    <t>119003212</t>
  </si>
  <si>
    <t>Pomocné konstrukce při zabezpečení výkopu svislé ocelové mobilní oplocení, výšky do 1,5 m panely s reflexními signalizačními pruhy odstranění</t>
  </si>
  <si>
    <t>-1834666311</t>
  </si>
  <si>
    <t>https://podminky.urs.cz/item/CS_URS_2025_01/119003212</t>
  </si>
  <si>
    <t>119004111</t>
  </si>
  <si>
    <t>Pomocné konstrukce při zabezpečení výkopu bezpečný vstup nebo výstup žebříkem zřízení</t>
  </si>
  <si>
    <t>1667314312</t>
  </si>
  <si>
    <t>https://podminky.urs.cz/item/CS_URS_2025_01/119004111</t>
  </si>
  <si>
    <t>121151103</t>
  </si>
  <si>
    <t>Sejmutí ornice strojně při souvislé ploše do 100 m2, tl. vrstvy do 200 mm</t>
  </si>
  <si>
    <t>1714607675</t>
  </si>
  <si>
    <t>https://podminky.urs.cz/item/CS_URS_2025_01/121151103</t>
  </si>
  <si>
    <t>132212121</t>
  </si>
  <si>
    <t>Hloubení zapažených rýh šířky do 800 mm ručně s urovnáním dna do předepsaného profilu a spádu v hornině třídy těžitelnosti I skupiny 3 soudržných (3x1,35x0,75)</t>
  </si>
  <si>
    <t>1667920129</t>
  </si>
  <si>
    <t>https://podminky.urs.cz/item/CS_URS_2025_01/132212121</t>
  </si>
  <si>
    <t>132551102</t>
  </si>
  <si>
    <t>Hloubení nezapažených rýh šířky do 800 mm strojně s urovnáním dna do předepsaného profilu a spádu v hornině třídy těžitelnosti III skupiny 6 přes 20 do 50 m3(1,25x0,75x17+8x0,75x1,8+9x0,75x1,95+4,5x0,75x2,1)x1,06</t>
  </si>
  <si>
    <t>1884171165</t>
  </si>
  <si>
    <t>https://podminky.urs.cz/item/CS_URS_2025_01/132551102</t>
  </si>
  <si>
    <t>151101101</t>
  </si>
  <si>
    <t>Zřízení pažení a rozepření stěn rýh pro podzemní vedení příložné pro jakoukoliv mezerovitost, hloubky do 2 m</t>
  </si>
  <si>
    <t>-1250827487</t>
  </si>
  <si>
    <t>https://podminky.urs.cz/item/CS_URS_2025_01/151101101</t>
  </si>
  <si>
    <t>151101111</t>
  </si>
  <si>
    <t>Odstranění pažení a rozepření stěn rýh pro podzemní vedení s uložením materiálu na vzdálenost do 3 m od kraje výkopu příložné, hloubky do 2 m</t>
  </si>
  <si>
    <t>-645397503</t>
  </si>
  <si>
    <t>https://podminky.urs.cz/item/CS_URS_2025_01/151101111</t>
  </si>
  <si>
    <t>732314221</t>
  </si>
  <si>
    <t>174111101</t>
  </si>
  <si>
    <t>Zásyp sypaninou z jakékoliv horniny ručně s uložením výkopku ve vrstvách se zhutněním jam, šachet, rýh nebo kolem objektů v těchto vykopávkách</t>
  </si>
  <si>
    <t>1444518772</t>
  </si>
  <si>
    <t>https://podminky.urs.cz/item/CS_URS_2025_01/174111101</t>
  </si>
  <si>
    <t>58156562</t>
  </si>
  <si>
    <t>písek podsypový 0/4, podsyp obsyp potrubí kanalizace</t>
  </si>
  <si>
    <t>kg</t>
  </si>
  <si>
    <t>1194449996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</si>
  <si>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</si>
  <si>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</si>
  <si>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1412017573</t>
  </si>
  <si>
    <t>https://podminky.urs.cz/item/CS_URS_2025_01/175111101</t>
  </si>
  <si>
    <t>175111109</t>
  </si>
  <si>
    <t>Obsypání potrubí ručně sypaninou z vhodných hornin třídy těžitelnosti I a II, skupiny 1 až 4 nebo materiálem připraveným podél výkopu ve vzdálenosti do 3 m od jeho kraje pro jakoukoliv hloubku výkopu a míru zhutnění Příplatek k ceně za prohození sypaniny</t>
  </si>
  <si>
    <t>-1702760738</t>
  </si>
  <si>
    <t>https://podminky.urs.cz/item/CS_URS_2025_01/175111109</t>
  </si>
  <si>
    <t>181311103</t>
  </si>
  <si>
    <t>Rozprostření a urovnání ornice v rovině nebo ve svahu sklonu do 1:5 ručně při souvislé ploše, tl. vrstvy do 200 mm</t>
  </si>
  <si>
    <t>-1759445121</t>
  </si>
  <si>
    <t>https://podminky.urs.cz/item/CS_URS_2025_01/181311103</t>
  </si>
  <si>
    <t>zatravnění</t>
  </si>
  <si>
    <t>Výsev trávního semene</t>
  </si>
  <si>
    <t>-251444605</t>
  </si>
  <si>
    <t xml:space="preserve">Trubní vedení   </t>
  </si>
  <si>
    <t>871274201</t>
  </si>
  <si>
    <t>Montáž kanalizačního potrubí z polyetylenu PE100 RC svařovaných na tupo v otevřeném výkopu ve sklonu do 20 % SDR 11/PN16 d 125 x 11,4 mm</t>
  </si>
  <si>
    <t>-1138159239</t>
  </si>
  <si>
    <t>https://podminky.urs.cz/item/CS_URS_2025_01/871274201</t>
  </si>
  <si>
    <t>28613607</t>
  </si>
  <si>
    <t>potrubí kanalizační jednovrstvé PE100 RC SDR11 s ochranným pláštěm 125x11,4mm</t>
  </si>
  <si>
    <t>1336341739</t>
  </si>
  <si>
    <t>9*1,015 'Přepočtené koeficientem množství</t>
  </si>
  <si>
    <t>871313120</t>
  </si>
  <si>
    <t>Montáž kanalizačního potrubí z tvrdého PVC-U hladkého plnostěnného tuhost SN 4 DN 160</t>
  </si>
  <si>
    <t>-1994350627</t>
  </si>
  <si>
    <t>https://podminky.urs.cz/item/CS_URS_2025_01/871313120</t>
  </si>
  <si>
    <t>28611134</t>
  </si>
  <si>
    <t>trubka kanalizační PVC DN 160x5000mm SN4</t>
  </si>
  <si>
    <t>1924038884</t>
  </si>
  <si>
    <t>38,8349514563107*1,03 'Přepočtené koeficientem množství</t>
  </si>
  <si>
    <t>877310330</t>
  </si>
  <si>
    <t>Montáž tvarovek na kanalizačním plastovém potrubí z polypropylenu PP hladkého plnostěnného spojek nebo redukcí DN 150</t>
  </si>
  <si>
    <t>-1555575389</t>
  </si>
  <si>
    <t>https://podminky.urs.cz/item/CS_URS_2025_01/877310330</t>
  </si>
  <si>
    <t>28611506</t>
  </si>
  <si>
    <t>redukce kanalizační PVC 150/125</t>
  </si>
  <si>
    <t>928153000</t>
  </si>
  <si>
    <t>500539075</t>
  </si>
  <si>
    <t>28617235</t>
  </si>
  <si>
    <t>spojka přesuvná kanalizační PP třívrstvá DN 150</t>
  </si>
  <si>
    <t>1789489458</t>
  </si>
  <si>
    <t>894811113</t>
  </si>
  <si>
    <t>RŠ2_Revizní šachta z tvrdého PVC v otevřeném výkopu typ přímý (DN šachty/DN trubního vedení) DN 315/160, hloubka od 1360 do 1730 mm, zatížení D400</t>
  </si>
  <si>
    <t>328769848</t>
  </si>
  <si>
    <t>https://podminky.urs.cz/item/CS_URS_2025_01/894811113</t>
  </si>
  <si>
    <t>894811213</t>
  </si>
  <si>
    <t>RŠ1_Revizní šachta z tvrdého PVC v otevřeném výkopu typ pravý/přímý/levý (DN šachty/DN trubního vedení) DN 315/150, hloubka 900 do 1130 mm, zatížení B125</t>
  </si>
  <si>
    <t>798890401</t>
  </si>
  <si>
    <t>https://podminky.urs.cz/item/CS_URS_2025_01/894811213</t>
  </si>
  <si>
    <t>894811245</t>
  </si>
  <si>
    <t>RŠ3_Revizní šachta z tvrdého PVC v otevřeném výkopu typ pravý/přímý/levý (DN šachty/DN trubního vedení) DN 400/150, odolnost vnějšímu tlaku 40 t, hloubka od 1860 do 2230 mm</t>
  </si>
  <si>
    <t>-1428230744</t>
  </si>
  <si>
    <t>https://podminky.urs.cz/item/CS_URS_2025_01/894811245</t>
  </si>
  <si>
    <t>R1k</t>
  </si>
  <si>
    <t>Zkouška těsnosti potrubí venkovní kanalizace do DN160</t>
  </si>
  <si>
    <t>-447371181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</si>
  <si>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</si>
  <si>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</si>
  <si>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1976931725</t>
  </si>
  <si>
    <t>https://podminky.urs.cz/item/CS_URS_2025_01/998276101</t>
  </si>
  <si>
    <t>05 - ZTI</t>
  </si>
  <si>
    <t xml:space="preserve">PSV - Práce a dodávky PSV   </t>
  </si>
  <si>
    <t xml:space="preserve">    721 - Zdravotechnika - vnitřní kanalizace   </t>
  </si>
  <si>
    <t xml:space="preserve">    722 - Zdravotechnika - vnitřní vodovod   </t>
  </si>
  <si>
    <t xml:space="preserve">    724 - Zdravotechnika - strojní vybavení   </t>
  </si>
  <si>
    <t xml:space="preserve">    725 - Zdravotechnika - zařizovací předměty   </t>
  </si>
  <si>
    <t xml:space="preserve">    726 - Zdravotechnika - předstěnové instalace   </t>
  </si>
  <si>
    <t xml:space="preserve">    732 - Ústřední vytápění - strojovny   </t>
  </si>
  <si>
    <t xml:space="preserve">    734 - Bezpečnostní směšovací ventil   </t>
  </si>
  <si>
    <t xml:space="preserve">HZS - Hodinové zúčtovací sazby   </t>
  </si>
  <si>
    <t>1480997120</t>
  </si>
  <si>
    <t>1247907532</t>
  </si>
  <si>
    <t>1531771589</t>
  </si>
  <si>
    <t>2,057*10 'Přepočtené koeficientem množství</t>
  </si>
  <si>
    <t>1281765110</t>
  </si>
  <si>
    <t>-276841561</t>
  </si>
  <si>
    <t xml:space="preserve">Práce a dodávky PSV   </t>
  </si>
  <si>
    <t>721</t>
  </si>
  <si>
    <t xml:space="preserve">Zdravotechnika - vnitřní kanalizace   </t>
  </si>
  <si>
    <t>721140802</t>
  </si>
  <si>
    <t>Demontáž potrubí z litinových trub odpadních nebo dešťových do DN 100</t>
  </si>
  <si>
    <t>https://podminky.urs.cz/item/CS_URS_2025_01/721140802</t>
  </si>
  <si>
    <t>721171808</t>
  </si>
  <si>
    <t>Demontáž potrubí z novodurových trub odpadních nebo připojovacích přes 75 do D 114</t>
  </si>
  <si>
    <t>https://podminky.urs.cz/item/CS_URS_2025_01/721171808</t>
  </si>
  <si>
    <t>721220801</t>
  </si>
  <si>
    <t>Demontáž zápachových uzávěrek do DN 70</t>
  </si>
  <si>
    <t>https://podminky.urs.cz/item/CS_URS_2025_01/721220801</t>
  </si>
  <si>
    <t>721173401</t>
  </si>
  <si>
    <t>Potrubí z trub PVC SN4 svodné (ležaté) DN 110</t>
  </si>
  <si>
    <t>https://podminky.urs.cz/item/CS_URS_2025_01/721173401</t>
  </si>
  <si>
    <t>721173402</t>
  </si>
  <si>
    <t>Potrubí z trub PVC SN4 svodné (ležaté) DN 125</t>
  </si>
  <si>
    <t>https://podminky.urs.cz/item/CS_URS_2025_01/721173402</t>
  </si>
  <si>
    <t>721173403</t>
  </si>
  <si>
    <t>Potrubí z trub PVC SN4 svodné (ležaté) DN 150</t>
  </si>
  <si>
    <t>https://podminky.urs.cz/item/CS_URS_2025_01/721173403</t>
  </si>
  <si>
    <t>721174004</t>
  </si>
  <si>
    <t>Potrubí z trub polypropylenových svodné (ležaté) DN 75</t>
  </si>
  <si>
    <t>https://podminky.urs.cz/item/CS_URS_2025_01/721174004</t>
  </si>
  <si>
    <t>721174024</t>
  </si>
  <si>
    <t>Potrubí z trub polypropylenových odpadní (svislé) DN 75</t>
  </si>
  <si>
    <t>https://podminky.urs.cz/item/CS_URS_2025_01/721174024</t>
  </si>
  <si>
    <t>721174025</t>
  </si>
  <si>
    <t>Potrubí z trub polypropylenových odpadní (svislé) DN 110</t>
  </si>
  <si>
    <t>https://podminky.urs.cz/item/CS_URS_2025_01/721174025</t>
  </si>
  <si>
    <t>721174026</t>
  </si>
  <si>
    <t>Potrubí z trub polypropylenových odpadní (svislé) DN 125</t>
  </si>
  <si>
    <t>https://podminky.urs.cz/item/CS_URS_2025_01/721174026</t>
  </si>
  <si>
    <t>721174042</t>
  </si>
  <si>
    <t>Potrubí z trub polypropylenových připojovací DN 40</t>
  </si>
  <si>
    <t>https://podminky.urs.cz/item/CS_URS_2025_01/721174042</t>
  </si>
  <si>
    <t>721174043</t>
  </si>
  <si>
    <t>Potrubí z trub polypropylenových připojovací DN 50</t>
  </si>
  <si>
    <t>https://podminky.urs.cz/item/CS_URS_2025_01/721174043</t>
  </si>
  <si>
    <t>721174044</t>
  </si>
  <si>
    <t>Potrubí z trub polypropylenových připojovací DN 75</t>
  </si>
  <si>
    <t>https://podminky.urs.cz/item/CS_URS_2025_01/721174044</t>
  </si>
  <si>
    <t>721174045</t>
  </si>
  <si>
    <t>Potrubí z trub polypropylenových připojovací DN 110</t>
  </si>
  <si>
    <t>https://podminky.urs.cz/item/CS_URS_2025_01/721174045</t>
  </si>
  <si>
    <t>721174062</t>
  </si>
  <si>
    <t>Potrubí z trub polypropylenových větrací DN 75</t>
  </si>
  <si>
    <t>https://podminky.urs.cz/item/CS_URS_2025_01/721174062</t>
  </si>
  <si>
    <t>721174063</t>
  </si>
  <si>
    <t>Potrubí z trub polypropylenových větrací DN 110</t>
  </si>
  <si>
    <t>https://podminky.urs.cz/item/CS_URS_2025_01/721174063</t>
  </si>
  <si>
    <t>721194104</t>
  </si>
  <si>
    <t>Vyměření přípojek na potrubí vyvedení a upevnění odpadních výpustek DN 40</t>
  </si>
  <si>
    <t>https://podminky.urs.cz/item/CS_URS_2025_01/721194104</t>
  </si>
  <si>
    <t>721194105</t>
  </si>
  <si>
    <t>Vyměření přípojek na potrubí vyvedení a upevnění odpadních výpustek DN 50</t>
  </si>
  <si>
    <t>https://podminky.urs.cz/item/CS_URS_2025_01/721194105</t>
  </si>
  <si>
    <t>721194109</t>
  </si>
  <si>
    <t>Vyměření přípojek na potrubí vyvedení a upevnění odpadních výpustek DN 110</t>
  </si>
  <si>
    <t>https://podminky.urs.cz/item/CS_URS_2025_01/721194109</t>
  </si>
  <si>
    <t>721290111</t>
  </si>
  <si>
    <t>Zkouška těsnosti kanalizace v objektech vodou do DN 125</t>
  </si>
  <si>
    <t>https://podminky.urs.cz/item/CS_URS_2025_01/721290111</t>
  </si>
  <si>
    <t>721290112</t>
  </si>
  <si>
    <t>Zkouška těsnosti kanalizace v objektech vodou DN 150 nebo DN 200</t>
  </si>
  <si>
    <t>https://podminky.urs.cz/item/CS_URS_2025_01/721290112</t>
  </si>
  <si>
    <t>998721101</t>
  </si>
  <si>
    <t>Přesun hmot pro vnitřní kanalizace stanovený z hmotnosti přesunovaného materiálu vodorovná dopravní vzdálenost do 50 m v objektech výšky do 6 m</t>
  </si>
  <si>
    <t>https://podminky.urs.cz/item/CS_URS_2025_01/998721101</t>
  </si>
  <si>
    <t>998721181</t>
  </si>
  <si>
    <t>Přesun hmot pro vnitřní kanalizace stanovený z hmotnosti přesunovaného materiálu Příplatek k ceně za přesun prováděný bez použití mechanizace pro jakoukoliv výšku objektu</t>
  </si>
  <si>
    <t>789171509</t>
  </si>
  <si>
    <t>722</t>
  </si>
  <si>
    <t xml:space="preserve">Zdravotechnika - vnitřní vodovod   </t>
  </si>
  <si>
    <t>722130801</t>
  </si>
  <si>
    <t>Demontáž potrubí z ocelových trubek pozinkovaných závitových do DN 25</t>
  </si>
  <si>
    <t>https://podminky.urs.cz/item/CS_URS_2025_01/722130801</t>
  </si>
  <si>
    <t>722130802</t>
  </si>
  <si>
    <t>Demontáž potrubí z ocelových trubek pozinkovaných závitových přes 25 do DN 40</t>
  </si>
  <si>
    <t>https://podminky.urs.cz/item/CS_URS_2025_01/722130802</t>
  </si>
  <si>
    <t>722170801</t>
  </si>
  <si>
    <t>Demontáž rozvodů vody z plastů do O 25 mm</t>
  </si>
  <si>
    <t>https://podminky.urs.cz/item/CS_URS_2025_01/722170801</t>
  </si>
  <si>
    <t>722181812</t>
  </si>
  <si>
    <t>Demontáž ochrany potrubí plstěných pásů z trub, průměru do 50 mm</t>
  </si>
  <si>
    <t>https://podminky.urs.cz/item/CS_URS_2025_01/722181812</t>
  </si>
  <si>
    <t>722220862</t>
  </si>
  <si>
    <t>Demontáž armatur závitových se dvěma závity přes 3/4 do G 5/4</t>
  </si>
  <si>
    <t>https://podminky.urs.cz/item/CS_URS_2025_01/722220862</t>
  </si>
  <si>
    <t>722160202</t>
  </si>
  <si>
    <t>Potrubí z měděných trubek měkkých, spojovaných lisováním O 15/1</t>
  </si>
  <si>
    <t>https://podminky.urs.cz/item/CS_URS_2025_01/722160202</t>
  </si>
  <si>
    <t>722175002</t>
  </si>
  <si>
    <t>Potrubí z plastových trubek z polypropylenu PP-RCT svařovaných polyfúzně D 20 x 2,8</t>
  </si>
  <si>
    <t>https://podminky.urs.cz/item/CS_URS_2025_01/722175002</t>
  </si>
  <si>
    <t>722175003</t>
  </si>
  <si>
    <t>Potrubí z plastových trubek z polypropylenu PP-RCT svařovaných polyfúzně D 25 x 3,5</t>
  </si>
  <si>
    <t>https://podminky.urs.cz/item/CS_URS_2025_01/722175003</t>
  </si>
  <si>
    <t>722175004</t>
  </si>
  <si>
    <t>Potrubí z plastových trubek z polypropylenu PP-RCT svařovaných polyfúzně D 32 x 4,4</t>
  </si>
  <si>
    <t>https://podminky.urs.cz/item/CS_URS_2025_01/722175004</t>
  </si>
  <si>
    <t>722175005</t>
  </si>
  <si>
    <t>Potrubí z plastových trubek z polypropylenu PP-RCT svařovaných polyfúzně D 40 x 5,5</t>
  </si>
  <si>
    <t>https://podminky.urs.cz/item/CS_URS_2025_01/722175005</t>
  </si>
  <si>
    <t>722181111</t>
  </si>
  <si>
    <t>Ochrana potrubí plstěnými pásy DN do 20 mm (studená)</t>
  </si>
  <si>
    <t>https://podminky.urs.cz/item/CS_URS_2025_01/722181111</t>
  </si>
  <si>
    <t>722181113</t>
  </si>
  <si>
    <t>Ochrana potrubí plstěnými pásy DN 25 (studená)</t>
  </si>
  <si>
    <t>https://podminky.urs.cz/item/CS_URS_2025_01/722181113</t>
  </si>
  <si>
    <t>722181114</t>
  </si>
  <si>
    <t>Ochrana potrubí plstěnými pásy DN 32 a DN 40 (studená)</t>
  </si>
  <si>
    <t>https://podminky.urs.cz/item/CS_URS_2025_01/722181114</t>
  </si>
  <si>
    <t>722181241</t>
  </si>
  <si>
    <t>Ochrana potrubí termoizolačními trubicemi z pěnového polyetylenu PE přilepenými v příčných a podélných spojích, tloušťky izolace přes 13 do 20 mm, vnitřního průměru izolace DN do 22 mm</t>
  </si>
  <si>
    <t>https://podminky.urs.cz/item/CS_URS_2025_01/722181241</t>
  </si>
  <si>
    <t>722181252</t>
  </si>
  <si>
    <t>Ochrana potrubí termoizolačními trubicemi z pěnového polyetylenu PE přilepenými v příčných a podélných spojích, tloušťky izolace přes 20 do 25 mm, vnitřního průměru izolace DN přes 22 do 45 mm</t>
  </si>
  <si>
    <t>https://podminky.urs.cz/item/CS_URS_2025_01/722181252</t>
  </si>
  <si>
    <t>722181851</t>
  </si>
  <si>
    <t>Demontáž ochrany potrubí termoizolačních trubic z trub, průměru do 45 mm</t>
  </si>
  <si>
    <t>https://podminky.urs.cz/item/CS_URS_2025_01/722181851</t>
  </si>
  <si>
    <t>722190401</t>
  </si>
  <si>
    <t>Zřízení přípojek na potrubí vyvedení a upevnění výpustek do DN 25</t>
  </si>
  <si>
    <t>https://podminky.urs.cz/item/CS_URS_2025_01/722190401</t>
  </si>
  <si>
    <t>722220111R</t>
  </si>
  <si>
    <t>Armatury s jedním závitem nástěnky pro výtokový ventil G 1/2", + rohový ventil 1/2", se sítkem</t>
  </si>
  <si>
    <t>-1507279697</t>
  </si>
  <si>
    <t>722220121</t>
  </si>
  <si>
    <t>Armatury s jedním závitem nástěnky pro baterii G 1/2"</t>
  </si>
  <si>
    <t>pár</t>
  </si>
  <si>
    <t>https://podminky.urs.cz/item/CS_URS_2025_01/722220121</t>
  </si>
  <si>
    <t>722221134</t>
  </si>
  <si>
    <t>Armatury s jedním závitem ventily výtokové G 1/2" s přivzdušněním (pračkový ventil) - pro napouštění topné vody a u myček</t>
  </si>
  <si>
    <t>soubor</t>
  </si>
  <si>
    <t>https://podminky.urs.cz/item/CS_URS_2025_01/722221134</t>
  </si>
  <si>
    <t>722224115</t>
  </si>
  <si>
    <t>Armatury s jedním závitem kohouty plnicí a vypouštěcí PN 10 G 1/2"</t>
  </si>
  <si>
    <t>https://podminky.urs.cz/item/CS_URS_2025_01/722224115</t>
  </si>
  <si>
    <t>722224151</t>
  </si>
  <si>
    <t>Armatury s jedním závitem ventily kulové zahradní uzávěry PN 15 do 120° C G 3/8" - 3/4"</t>
  </si>
  <si>
    <t>https://podminky.urs.cz/item/CS_URS_2025_01/722224151</t>
  </si>
  <si>
    <t>722231072</t>
  </si>
  <si>
    <t>Armatury se dvěma závity ventily zpětné mosazné PN 10 do 110°C G 1/2"</t>
  </si>
  <si>
    <t>https://podminky.urs.cz/item/CS_URS_2025_01/722231072</t>
  </si>
  <si>
    <t>722231074</t>
  </si>
  <si>
    <t>Armatury se dvěma závity ventily zpětné mosazné PN 10 do 110°C G 1"</t>
  </si>
  <si>
    <t>https://podminky.urs.cz/item/CS_URS_2025_01/722231074</t>
  </si>
  <si>
    <t>722231142</t>
  </si>
  <si>
    <t>Armatury se dvěma závity ventily pojistné rohové G 3/4", otev. tlak 6 bar (u bojleru v lotelně)</t>
  </si>
  <si>
    <t>https://podminky.urs.cz/item/CS_URS_2025_01/722231142</t>
  </si>
  <si>
    <t>722231142R</t>
  </si>
  <si>
    <t>Armatury se dvěma závity ventily pojistné rohové G 3/4" TE 1847 otev.tlak 6 bar (u bojleru v úklid.m. fitnes)</t>
  </si>
  <si>
    <t>-1734620524</t>
  </si>
  <si>
    <t>722232061</t>
  </si>
  <si>
    <t>Armatury se dvěma závity kulové kohouty PN 42 do 185 °C přímé vnitřní závit s vypouštěním G 1/2"</t>
  </si>
  <si>
    <t>https://podminky.urs.cz/item/CS_URS_2025_01/722232061</t>
  </si>
  <si>
    <t>722232062</t>
  </si>
  <si>
    <t>Armatury se dvěma závity kulové kohouty PN 42 do 185 °C přímé vnitřní závit s vypouštěním G 3/4"</t>
  </si>
  <si>
    <t>https://podminky.urs.cz/item/CS_URS_2025_01/722232062</t>
  </si>
  <si>
    <t>722232063</t>
  </si>
  <si>
    <t>Armatury se dvěma závity kulové kohouty PN 42 do 185 °C přímé vnitřní závit s vypouštěním G 1"</t>
  </si>
  <si>
    <t>https://podminky.urs.cz/item/CS_URS_2025_01/722232063</t>
  </si>
  <si>
    <t>722232064</t>
  </si>
  <si>
    <t>Armatury se dvěma závity kulové kohouty PN 42 do 185 °C přímé vnitřní závit s vypouštěním G 5/4"</t>
  </si>
  <si>
    <t>154</t>
  </si>
  <si>
    <t>https://podminky.urs.cz/item/CS_URS_2025_01/722232064</t>
  </si>
  <si>
    <t>722232122</t>
  </si>
  <si>
    <t>Armatury se dvěma závity kulové kohouty PN 42 do 185 °C plnoprůtokové vnitřní závit G 1/2"</t>
  </si>
  <si>
    <t>156</t>
  </si>
  <si>
    <t>https://podminky.urs.cz/item/CS_URS_2025_01/722232122</t>
  </si>
  <si>
    <t>722232123</t>
  </si>
  <si>
    <t>Armatury se dvěma závity kulové kohouty PN 42 do 185 °C plnoprůtokové vnitřní závit G 3/4"</t>
  </si>
  <si>
    <t>158</t>
  </si>
  <si>
    <t>https://podminky.urs.cz/item/CS_URS_2025_01/722232123</t>
  </si>
  <si>
    <t>722232124</t>
  </si>
  <si>
    <t>Armatury se dvěma závity kulové kohouty PN 42 do 185 °C plnoprůtokové vnitřní závit G 1"</t>
  </si>
  <si>
    <t>160</t>
  </si>
  <si>
    <t>https://podminky.urs.cz/item/CS_URS_2025_01/722232124</t>
  </si>
  <si>
    <t>722232171</t>
  </si>
  <si>
    <t>Armatury se dvěma závity kulové kohouty PN 42 do 185 °C rohové plnoprůtokové vnější a vnitřní závit G 3/8" (u nádržky úklid)</t>
  </si>
  <si>
    <t>162</t>
  </si>
  <si>
    <t>https://podminky.urs.cz/item/CS_URS_2025_01/722232171</t>
  </si>
  <si>
    <t>722232501</t>
  </si>
  <si>
    <t>Armatury se dvěma závity potrubní oddělovače vnější závit PN 10 do 65 °C G 1/2" (dopouštění vody v kotelně)</t>
  </si>
  <si>
    <t>164</t>
  </si>
  <si>
    <t>https://podminky.urs.cz/item/CS_URS_2025_01/722232501</t>
  </si>
  <si>
    <t>722232503</t>
  </si>
  <si>
    <t>Armatury se dvěma závity potrubní oddělovače vnější závit PN 10 do 65 °C G 1" (na odbočce požárního vodovodu)</t>
  </si>
  <si>
    <t>166</t>
  </si>
  <si>
    <t>https://podminky.urs.cz/item/CS_URS_2025_01/722232503</t>
  </si>
  <si>
    <t>722234263</t>
  </si>
  <si>
    <t>Armatury se dvěma závity filtry mosazný PN 20 do 80 °C G 1/2"</t>
  </si>
  <si>
    <t>168</t>
  </si>
  <si>
    <t>https://podminky.urs.cz/item/CS_URS_2025_01/722234263</t>
  </si>
  <si>
    <t>722250133</t>
  </si>
  <si>
    <t>Požární příslušenství a armatury hydrantový systém s tvarově stálou hadicí celoplechový D 25 x 30 m, do zdi</t>
  </si>
  <si>
    <t>170</t>
  </si>
  <si>
    <t>https://podminky.urs.cz/item/CS_URS_2025_01/722250133</t>
  </si>
  <si>
    <t>722262213</t>
  </si>
  <si>
    <t>Vodoměry pro vodu do 40°C závitové horizontální jednovtokové suchoběžné G 3/4" x 130 mm Qn 1,5</t>
  </si>
  <si>
    <t>172</t>
  </si>
  <si>
    <t>https://podminky.urs.cz/item/CS_URS_2025_01/722262213</t>
  </si>
  <si>
    <t>722263210</t>
  </si>
  <si>
    <t>Vodoměry pro vodu do 100°C závitové horizontální jednovtokové suchoběžné G 1"x 130 mm Qn 4,0 R100</t>
  </si>
  <si>
    <t>174</t>
  </si>
  <si>
    <t>https://podminky.urs.cz/item/CS_URS_2025_01/722263210</t>
  </si>
  <si>
    <t>998722102</t>
  </si>
  <si>
    <t>Přesun hmot pro vnitřní vodovod stanovený z hmotnosti přesunovaného materiálu vodorovná dopravní vzdálenost do 50 m v objektech výšky přes 6 do 12 m</t>
  </si>
  <si>
    <t>178</t>
  </si>
  <si>
    <t>https://podminky.urs.cz/item/CS_URS_2025_01/998722102</t>
  </si>
  <si>
    <t>998722181</t>
  </si>
  <si>
    <t>Přesun hmot pro vnitřní vodovod stanovený z hmotnosti přesunovaného materiálu Příplatek k ceně za přesun prováděný bez použití mechanizace pro jakoukoliv výšku objektu</t>
  </si>
  <si>
    <t>149546572</t>
  </si>
  <si>
    <t>R cirk čerp 10</t>
  </si>
  <si>
    <t>12 - čerpadlo cirkulace teplé vody 350 l/h při H=3m, včetně zásuvkového časového týdenního spínače</t>
  </si>
  <si>
    <t>1493116948</t>
  </si>
  <si>
    <t>R venk. PE</t>
  </si>
  <si>
    <t>Přepojení stávajícího potrubí vodovodu PE DN32 v chodbě ZŠ</t>
  </si>
  <si>
    <t>959611568</t>
  </si>
  <si>
    <t>722290234</t>
  </si>
  <si>
    <t>Zkoušky, proplach a desinfekce vodovodního potrubí proplach a desinfekce vodovodního potrubí do DN 80</t>
  </si>
  <si>
    <t>186</t>
  </si>
  <si>
    <t>https://podminky.urs.cz/item/CS_URS_2025_01/722290234</t>
  </si>
  <si>
    <t>724</t>
  </si>
  <si>
    <t xml:space="preserve">Zdravotechnika - strojní vybavení   </t>
  </si>
  <si>
    <t>724231128R</t>
  </si>
  <si>
    <t>měřicí tlakoměr deformační 0-1 MPa (na přívodu vody do ohřívače TV v kotelně)</t>
  </si>
  <si>
    <t>-653751473</t>
  </si>
  <si>
    <t>725</t>
  </si>
  <si>
    <t xml:space="preserve">Zdravotechnika - zařizovací předměty   </t>
  </si>
  <si>
    <t>725110811</t>
  </si>
  <si>
    <t>Demontáž klozetů splachovacích s nádrží nebo tlakovým splachovačem</t>
  </si>
  <si>
    <t>190</t>
  </si>
  <si>
    <t>https://podminky.urs.cz/item/CS_URS_2025_01/725110811</t>
  </si>
  <si>
    <t>725320821</t>
  </si>
  <si>
    <t>Demontáž dřezů dvojitých bez výtokových armatur na konzolách</t>
  </si>
  <si>
    <t>192</t>
  </si>
  <si>
    <t>https://podminky.urs.cz/item/CS_URS_2025_01/725320821</t>
  </si>
  <si>
    <t>725330820</t>
  </si>
  <si>
    <t>Demontáž výlevek bez výtokových armatur a bez nádrže a splachovacího potrubí diturvitových</t>
  </si>
  <si>
    <t>194</t>
  </si>
  <si>
    <t>https://podminky.urs.cz/item/CS_URS_2025_01/725330820</t>
  </si>
  <si>
    <t>725210821</t>
  </si>
  <si>
    <t>Demontáž umyvadel bez výtokových armatur umyvadel</t>
  </si>
  <si>
    <t>196</t>
  </si>
  <si>
    <t>https://podminky.urs.cz/item/CS_URS_2025_01/725210821</t>
  </si>
  <si>
    <t>725111132</t>
  </si>
  <si>
    <t>Zařízení záchodů splachovače nádržkové plastové vysokopoložené nad výlevku</t>
  </si>
  <si>
    <t>198</t>
  </si>
  <si>
    <t>https://podminky.urs.cz/item/CS_URS_2025_01/725111132</t>
  </si>
  <si>
    <t>725112022</t>
  </si>
  <si>
    <t>WC1_Zařízení záchodů klozety keramické závěsné na ins stěny s hlubokým splachováním odpad vodorovný; plastové sedátko se zpomalovačem; objem splach. vody max 6 litrů; max. průměrný objem splach. vody 3,5 litru</t>
  </si>
  <si>
    <t>200</t>
  </si>
  <si>
    <t>https://podminky.urs.cz/item/CS_URS_2025_01/725112022</t>
  </si>
  <si>
    <t>725112022b</t>
  </si>
  <si>
    <t>WC2_Zařízení záchodů klozety keramické závěsné na instalační systémy s hlubokým splachováním odpad vodorovný, dětské!, plastové sedátko se zpomalovačem; objem splach. vody max 6 litrů; max. průměrný objem splach. vody 3,5 litru</t>
  </si>
  <si>
    <t>-542526622</t>
  </si>
  <si>
    <t>725211616</t>
  </si>
  <si>
    <t>U1_Umyvadla keramická bílá bez výtokových armatur připevněná na stěnu šrouby s krytem na sifon (polosloupem), šířka umyvadla 550 mm, vč. plastového sifonu,s otvorem pro stojánkovou baterii</t>
  </si>
  <si>
    <t>204</t>
  </si>
  <si>
    <t>https://podminky.urs.cz/item/CS_URS_2025_01/725211616</t>
  </si>
  <si>
    <t>725211615R</t>
  </si>
  <si>
    <t>U2_Dětská umyvadla keramická bílá bez výtokových armatur připevněná na stěnu šrouby s krytem na sifon (polosloupem), šířka umyvadla cca500 mm, včetně plast.sifonu</t>
  </si>
  <si>
    <t>-802994342</t>
  </si>
  <si>
    <t>HLE.HL50F070</t>
  </si>
  <si>
    <t>SK1_Liniový odtokový žlab do sprchových koutů z nerezové oceli k zabudování do plochy včetně odtoku DN50, montážních potřeb a stavební ochranné zátky, stavební délka 700mm + plastový závěs l=2m</t>
  </si>
  <si>
    <t>208</t>
  </si>
  <si>
    <t>HLE.HL50F070R3</t>
  </si>
  <si>
    <t>NŽ_Liniový odtokový žlab do sprchových koutů z nerezové oceli k zabudování do plochy včetně odtoku DN50, montážních potřeb a stavební ochranné zátky, stavební délka 700mm (v podlaze u umyvadla ve fitness)</t>
  </si>
  <si>
    <t>-583656381</t>
  </si>
  <si>
    <t>HLE.HL50F070R1</t>
  </si>
  <si>
    <t>SK2_Liniový odtokový žlab do sprchových koutů z nerezové oceli k zabudování do plochy včetně odtoku DN50, montážních potřeb a stavební ochranné zátky,stavební délka 700mm + sprch.dveře 90 cm, 1-dílné, profily leklý chrom, výplň čiré sklo, povrch vodoodpudivý, otočný systém otvírání</t>
  </si>
  <si>
    <t>341395869</t>
  </si>
  <si>
    <t>HLE.HL21.2</t>
  </si>
  <si>
    <t>N_Vtok (nálevka) DN32 se zápachovou uzávěrkou a kuličkou pro suchý stav</t>
  </si>
  <si>
    <t>214</t>
  </si>
  <si>
    <t>HLE.HL50F070R2</t>
  </si>
  <si>
    <t>SK3_Liniový odtokový žlab do sprchových koutů z nerezové oceli k zabudování do plochy včetně odtoku DN50, montážních potřeb a stavební ochranné zátky, stavební délka 700mm , do sprchy dětí</t>
  </si>
  <si>
    <t>770570426</t>
  </si>
  <si>
    <t>725311131</t>
  </si>
  <si>
    <t>Dřezy bez výtokových armatur dvojité se zápachovou uzávěrkou nerezové nástavné 900x600 mm</t>
  </si>
  <si>
    <t>218</t>
  </si>
  <si>
    <t>https://podminky.urs.cz/item/CS_URS_2025_01/725311131</t>
  </si>
  <si>
    <t>725331111</t>
  </si>
  <si>
    <t>VL_Výlevky bez výtokových armatur bez splachovací nádrže; keramické se sklopnou plastovou mřížkou 425 mm</t>
  </si>
  <si>
    <t>220</t>
  </si>
  <si>
    <t>https://podminky.urs.cz/item/CS_URS_2025_01/725331111</t>
  </si>
  <si>
    <t>725530823R</t>
  </si>
  <si>
    <t>Demontáž elektrických zásobníkových ohřívačů vody tlakových od 50 do 200 l a zpětná montáž (100 litrů, posunutí o cca 200 mm níže)</t>
  </si>
  <si>
    <t>-2049032799</t>
  </si>
  <si>
    <t>725532114R</t>
  </si>
  <si>
    <t>Elektrické ohřívače zásobníkové akumulační závěsné svislé objem nádrže (příkon) 80 l (2,0 kW) 220 V</t>
  </si>
  <si>
    <t>1571102628</t>
  </si>
  <si>
    <t>725821312</t>
  </si>
  <si>
    <t>BN_Baterie dřezové nástěnné pákové s otáčivým kulatým ústím a délkou ramínka 300 mm, k výlevce</t>
  </si>
  <si>
    <t>226</t>
  </si>
  <si>
    <t>https://podminky.urs.cz/item/CS_URS_2025_01/725821312</t>
  </si>
  <si>
    <t>725822611a</t>
  </si>
  <si>
    <t>BU1_Baterie umyvadlové stojánkové pákové bez výpusti, max.průtok 6l/min</t>
  </si>
  <si>
    <t>1177072354</t>
  </si>
  <si>
    <t>725822611aR</t>
  </si>
  <si>
    <t>BU2_Baterie umyvadlové stojánkové pákové bez výpusti, max.průtok 6l/min(do úklid.m. a šatny)</t>
  </si>
  <si>
    <t>340510545</t>
  </si>
  <si>
    <t>725822611aR1</t>
  </si>
  <si>
    <t>BU3_Baterie umyvadlové stojánkové pákové bez výpusti, max.průtok 6l/min(do m.č.108,109,206)</t>
  </si>
  <si>
    <t>-1753262980</t>
  </si>
  <si>
    <t>725822611bR</t>
  </si>
  <si>
    <t>BU4_Baterie umyvadlové stojánkové pákové bez výpusti pro připojení jedné směšované vody, pro dětská umyvadla, max. průtok 6 l/min</t>
  </si>
  <si>
    <t>789771057</t>
  </si>
  <si>
    <t>725841312R</t>
  </si>
  <si>
    <t>BS1_Baterie sprchové nástěnné pákové kompletní vč. držáku a růžice do sprchy, průtok max 8 l/min</t>
  </si>
  <si>
    <t>848551408</t>
  </si>
  <si>
    <t>725841312a</t>
  </si>
  <si>
    <t>BS2_Baterie sprchové nástěnné pákové, napojení na jednu směšovanou vodu (do sprchy pro děti), kompletní vč. držáku, hadice a růžice, max. průtok 8l/min</t>
  </si>
  <si>
    <t>-253087148</t>
  </si>
  <si>
    <t>725861311</t>
  </si>
  <si>
    <t>Zápachové uzávěrky zařizovacích předmětů pro umyvadla s přípojkou pro pračku nebo myčku DN 40</t>
  </si>
  <si>
    <t>240</t>
  </si>
  <si>
    <t>https://podminky.urs.cz/item/CS_URS_2025_01/725861311</t>
  </si>
  <si>
    <t>725980122</t>
  </si>
  <si>
    <t>Dvířka plast 20/20 cm (uzávěr pro posilovnu)</t>
  </si>
  <si>
    <t>242</t>
  </si>
  <si>
    <t>https://podminky.urs.cz/item/CS_URS_2025_01/725980122</t>
  </si>
  <si>
    <t>725980123</t>
  </si>
  <si>
    <t>Dvířka plast 30/30cm (pro TSV směšovací ventil)</t>
  </si>
  <si>
    <t>244</t>
  </si>
  <si>
    <t>https://podminky.urs.cz/item/CS_URS_2025_01/725980123</t>
  </si>
  <si>
    <t>390371099</t>
  </si>
  <si>
    <t>998722101</t>
  </si>
  <si>
    <t>Přesun hmot pro vnitřní vodovod stanovený z hmotnosti přesunovaného materiálu vodorovná dopravní vzdálenost do 50 m v objektech výšky do 6 m</t>
  </si>
  <si>
    <t>248</t>
  </si>
  <si>
    <t>https://podminky.urs.cz/item/CS_URS_2025_01/998722101</t>
  </si>
  <si>
    <t>R exp25</t>
  </si>
  <si>
    <t>13_Expanzní nádoba na pitnou vodu 20 litrů+ flowjet; D+M</t>
  </si>
  <si>
    <t>1984979066</t>
  </si>
  <si>
    <t>726</t>
  </si>
  <si>
    <t xml:space="preserve">Zdravotechnika - předstěnové instalace   </t>
  </si>
  <si>
    <t>726131041děti</t>
  </si>
  <si>
    <t>Předstěnové instalační systémy do lehkých stěn s kovovou konstrukcí pro závěsné klozety ovládání zepředu, stavební výšky 1120 mm, WC pro děti v MŠ</t>
  </si>
  <si>
    <t>26334704</t>
  </si>
  <si>
    <t>726131041R ostatní</t>
  </si>
  <si>
    <t>Předstěnové instalační systémy do lehkých stěn s kovovou konstrukcí pro závěsné klozety ovládání zepředu, stavební výšky 1120 mm, WC pro ostatní</t>
  </si>
  <si>
    <t>1015065881</t>
  </si>
  <si>
    <t>998726111</t>
  </si>
  <si>
    <t>Přesun hmot pro instalační prefabrikáty stanovený z hmotnosti přesunovaného materiálu vodorovná dopravní vzdálenost do 50 m v objektech výšky do 6 m</t>
  </si>
  <si>
    <t>256</t>
  </si>
  <si>
    <t>https://podminky.urs.cz/item/CS_URS_2025_01/998726111</t>
  </si>
  <si>
    <t>998726181</t>
  </si>
  <si>
    <t>Přesun hmot pro instalační prefabrikáty stanovený z hmotnosti přesunovaného materiálu Příplatek k cenám za přesun prováděný bez použití mechanizace pro jakoukoliv výšku objektu</t>
  </si>
  <si>
    <t>-86553900</t>
  </si>
  <si>
    <t>732</t>
  </si>
  <si>
    <t xml:space="preserve">Ústřední vytápění - strojovny   </t>
  </si>
  <si>
    <t>732331131</t>
  </si>
  <si>
    <t>Nádoby expanzní tlakové na pitnou vodu pro akumulační ohřev teplé vody s membránou bez pojistného ventilu se závitovým připojením PN 1,0 o objemu 8 l (k elektrickému bojleru o objemu 80 litrů v úklid.m. fitness)</t>
  </si>
  <si>
    <t>-781785575</t>
  </si>
  <si>
    <t>734</t>
  </si>
  <si>
    <t xml:space="preserve">Bezpečnostní směšovací ventil   </t>
  </si>
  <si>
    <t>734295012R</t>
  </si>
  <si>
    <t>TSV_Termostatický směšovač s bezpečnostní funkcí proti opaření, přednastavit 36,5 °C, regulovatelný, s vestavěným teploměrem na těle směšovače, velikost 1" (průtok vody cca 50 l/min, přitlaku 1,5 bar) se zpětnou klapkou na přívod studené vody, Kvs=4,8m3/h</t>
  </si>
  <si>
    <t>2116211869</t>
  </si>
  <si>
    <t xml:space="preserve">Hodinové zúčtovací sazby   </t>
  </si>
  <si>
    <t>HZS2212</t>
  </si>
  <si>
    <t>Hodinové zúčtovací sazby profesí PSV provádění stavebních instalací instalatér odborný, kompletační činnost</t>
  </si>
  <si>
    <t>262144</t>
  </si>
  <si>
    <t>264</t>
  </si>
  <si>
    <t>https://podminky.urs.cz/item/CS_URS_2025_01/HZS2212</t>
  </si>
  <si>
    <t>HZS2491</t>
  </si>
  <si>
    <t>Hodinové zúčtovací sazby profesí PSV zednické výpomoci a pomocné práce PSV dělník zednických výpomocí</t>
  </si>
  <si>
    <t>266</t>
  </si>
  <si>
    <t>https://podminky.urs.cz/item/CS_URS_2025_01/HZS2491</t>
  </si>
  <si>
    <t>HZS4221</t>
  </si>
  <si>
    <t>Hodinové zúčtovací sazby ostatních profesí revizní a kontrolní činnost geodet (zakreslení přípojky kanalizace pro SmVaK)</t>
  </si>
  <si>
    <t>268</t>
  </si>
  <si>
    <t>https://podminky.urs.cz/item/CS_URS_2025_01/HZS4221</t>
  </si>
  <si>
    <t>HZS4232</t>
  </si>
  <si>
    <t>Hodinové zúčtovací sazby ostatních profesí kontrolní činnost technik odborný, koordinace s ostaními řemesly</t>
  </si>
  <si>
    <t>270</t>
  </si>
  <si>
    <t>https://podminky.urs.cz/item/CS_URS_2025_01/HZS4232</t>
  </si>
  <si>
    <t>HZS4232a</t>
  </si>
  <si>
    <t>Hodinové zúčtovací sazby ostatních profesí, technik odborný, dokumentace skutečného provedení</t>
  </si>
  <si>
    <t>526944146</t>
  </si>
  <si>
    <t>HZS4232Rkamera</t>
  </si>
  <si>
    <t>Hodinové zúčtovací sazby ostatních profesí revizní a kontrolní činnost technik odborný, kamerová prohlídka kanalizace s vystavením záznamu na USB flash vč. pronájmu kamery</t>
  </si>
  <si>
    <t>-1386203009</t>
  </si>
  <si>
    <t>06 - ÚT</t>
  </si>
  <si>
    <t xml:space="preserve">    722 x - ELMG úprava vody   </t>
  </si>
  <si>
    <t xml:space="preserve">    733 - Ústřední vytápění - rozvodné potrubí   </t>
  </si>
  <si>
    <t xml:space="preserve">    734 - Ústřední vytápění - armatury   </t>
  </si>
  <si>
    <t xml:space="preserve">    735 - Ústřední vytápění - otopná tělesa   </t>
  </si>
  <si>
    <t xml:space="preserve">    783 - Dokončovací práce - nátěry   </t>
  </si>
  <si>
    <t>722 x</t>
  </si>
  <si>
    <t xml:space="preserve">ELMG úprava vody   </t>
  </si>
  <si>
    <t>722213313R</t>
  </si>
  <si>
    <t>15_elektromagnetická úpravna topné vody do 100°C DN 50, na potrubí z mědi, Pel=4W</t>
  </si>
  <si>
    <t>732110812</t>
  </si>
  <si>
    <t>Demontáž těles rozdělovačů a sběračů přes 100 do DN 200</t>
  </si>
  <si>
    <t>https://podminky.urs.cz/item/CS_URS_2025_01/732110812</t>
  </si>
  <si>
    <t>732420811</t>
  </si>
  <si>
    <t>Demontáž čerpadel oběhových spirálních (do potrubí) DN 25</t>
  </si>
  <si>
    <t>https://podminky.urs.cz/item/CS_URS_2025_01/732420811</t>
  </si>
  <si>
    <t>732320812</t>
  </si>
  <si>
    <t>Demontáž nádrží beztlakých nebo tlakových odpojení od rozvodů potrubí nádrže o obsahu do 100 l (demont.exp.nádob 100 l)</t>
  </si>
  <si>
    <t>https://podminky.urs.cz/item/CS_URS_2025_01/732320812</t>
  </si>
  <si>
    <t xml:space="preserve">montž  MaR</t>
  </si>
  <si>
    <t>Kompletní kontrola všech prvků nutných pro sytém MaR, včetně čidel, vč. kompletní kabeláže, sytém ekvitermní regulace 3 okruhů: 2x směšovaný okruh pro vytápění, 1x přímý okruh ohřevu TV v zásobníkovém ohřívači, doplnění regulace, odborný odhad:</t>
  </si>
  <si>
    <t>732113102R</t>
  </si>
  <si>
    <t>3_Rozdělovače a sběrače hydraulické vyrovnávače dynamických tlaků přírubové PN 6 (průtok Q m3/h) DN 50 (do 7 m3/h) vč. izolace</t>
  </si>
  <si>
    <t>732199100</t>
  </si>
  <si>
    <t>Dodávka a montáž štítků orientačních</t>
  </si>
  <si>
    <t>https://podminky.urs.cz/item/CS_URS_2025_01/732199100</t>
  </si>
  <si>
    <t>42667027c</t>
  </si>
  <si>
    <t xml:space="preserve">4_ čerpadlová skupina dvoutrubková  1", vč. izolace, teploměrů, kul. kohoutů, zpětného ventilu, čerpadlo s elektron. reg. otáček: Q=2950l/h při H=6m, pro okruh ZŠ, vč. 3-cestného směš. ventilu DN32 (7_ Kvs =16m3/h) se servopohonem, servo koordinovat s MaR</t>
  </si>
  <si>
    <t>42667027d</t>
  </si>
  <si>
    <t xml:space="preserve">5_ čerpadlová skupina dvoutrubková  1", vč. izolace, teploměrů, kul. kohoutů, zpětného ventilu, čerpadlo s elektron. reg. otáček: Q=1800l/h při H=6m, pro okruh MŠ, vč. 3-cestného směš. ventilu DN25 (8_ Kvs =10m3/h) se servopohonem, servo koordinovat s MaR</t>
  </si>
  <si>
    <t>42667027a</t>
  </si>
  <si>
    <t xml:space="preserve">6_čerpadlová skupina dvoutrubková  1",vč. izolace, teploměrů, kul. kohoutů, zpětného ventilu, čerpadlo s elektronickou regulací otáček: Q= 450l/h při H=4,5m, pro "nabíjení" ohřívače TV, dodávka+ montáž</t>
  </si>
  <si>
    <t>732391901</t>
  </si>
  <si>
    <t>10_Opravy nádob a nádrží zpětná montáž nádob a nádrží o obsahu do 200 l(zpětná montáž stávající zánovní exp.nádoby 100 l)</t>
  </si>
  <si>
    <t>https://podminky.urs.cz/item/CS_URS_2025_01/732391901</t>
  </si>
  <si>
    <t>732331741</t>
  </si>
  <si>
    <t>11_Nádoby expanzní tlakové pro topné a chladicí soustavy s vyměnitelným vakem bez pojistného ventilu se závitovým připojením PN 1,0 o objemu 100 l</t>
  </si>
  <si>
    <t>734291317</t>
  </si>
  <si>
    <t>14_Ostatní armatury absorpční odlučovače vzduchu PN 10 do 120°C přímé s vnitřními závity G 2 (Kvs=70 m3/h)</t>
  </si>
  <si>
    <t>https://podminky.urs.cz/item/CS_URS_2025_01/734291317</t>
  </si>
  <si>
    <t>998732102</t>
  </si>
  <si>
    <t>Přesun hmot pro strojovny stanovený z hmotnosti přesunovaného materiálu vodorovná dopravní vzdálenost do 50 m v objektech výšky přes 6 do 12 m</t>
  </si>
  <si>
    <t>https://podminky.urs.cz/item/CS_URS_2025_01/998732102</t>
  </si>
  <si>
    <t>998732181</t>
  </si>
  <si>
    <t>Přesun hmot pro strojovny stanovený z hmotnosti přesunovaného materiálu Příplatek k cenám za přesun prováděný bez použití mechanizace pro jakoukoliv výšku objektu</t>
  </si>
  <si>
    <t>733</t>
  </si>
  <si>
    <t xml:space="preserve">Ústřední vytápění - rozvodné potrubí   </t>
  </si>
  <si>
    <t>733120815</t>
  </si>
  <si>
    <t>Demontáž potrubí z trubek ocelových hladkých O do 38</t>
  </si>
  <si>
    <t>https://podminky.urs.cz/item/CS_URS_2025_01/733120815</t>
  </si>
  <si>
    <t>733120819</t>
  </si>
  <si>
    <t>Demontáž potrubí z trubek ocelových hladkých O přes 38 do 60,3</t>
  </si>
  <si>
    <t>https://podminky.urs.cz/item/CS_URS_2025_01/733120819</t>
  </si>
  <si>
    <t>733140811</t>
  </si>
  <si>
    <t>Demontáž odvzdušňovacích nádob a stříšek odřezání nádoby</t>
  </si>
  <si>
    <t>https://podminky.urs.cz/item/CS_URS_2025_01/733140811</t>
  </si>
  <si>
    <t>733193810</t>
  </si>
  <si>
    <t>Demontáž příslušenství potrubí rozřezání konzol, podpěr a výložníků pro potrubí z úhelníků L do 50x50x5 mm</t>
  </si>
  <si>
    <t>https://podminky.urs.cz/item/CS_URS_2025_01/733193810</t>
  </si>
  <si>
    <t>733223301</t>
  </si>
  <si>
    <t>Potrubí z trubek měděných tvrdých spojovaných lisováním PN 16, T= +110°C O 15/1</t>
  </si>
  <si>
    <t>733224222</t>
  </si>
  <si>
    <t>Potrubí z trubek měděných Příplatek k cenám za zhotovení přípojky z trubek měděných O 15/1</t>
  </si>
  <si>
    <t>https://podminky.urs.cz/item/CS_URS_2025_01/733224222</t>
  </si>
  <si>
    <t>733224202</t>
  </si>
  <si>
    <t>Potrubí z trubek měděných Příplatek k cenám za potrubí vedené v kotelnách a strojovnách O 15/1</t>
  </si>
  <si>
    <t>https://podminky.urs.cz/item/CS_URS_2025_01/733224202</t>
  </si>
  <si>
    <t>733223302</t>
  </si>
  <si>
    <t>Potrubí z trubek měděných tvrdých spojovaných lisováním PN 16, T= +110°C O 18/1</t>
  </si>
  <si>
    <t>733223303</t>
  </si>
  <si>
    <t>Potrubí z trubek měděných tvrdých spojovaných lisováním PN 16, T= +110°C O 22/1</t>
  </si>
  <si>
    <t>733223304</t>
  </si>
  <si>
    <t>Potrubí z trubek měděných tvrdých spojovaných lisováním PN 16, T= +110°C O 28/1,5</t>
  </si>
  <si>
    <t>https://podminky.urs.cz/item/CS_URS_2025_01/733223304</t>
  </si>
  <si>
    <t>733224205</t>
  </si>
  <si>
    <t>Potrubí z trubek měděných Příplatek k cenám za potrubí vedené v kotelnách a strojovnách O 28/1,5</t>
  </si>
  <si>
    <t>https://podminky.urs.cz/item/CS_URS_2025_01/733224205</t>
  </si>
  <si>
    <t>733223305</t>
  </si>
  <si>
    <t>Potrubí z trubek měděných tvrdých spojovaných lisováním PN 16, T= +110°C O 35/1,5</t>
  </si>
  <si>
    <t>https://podminky.urs.cz/item/CS_URS_2025_01/733223305</t>
  </si>
  <si>
    <t>733224206</t>
  </si>
  <si>
    <t>Potrubí z trubek měděných Příplatek k cenám za potrubí vedené v kotelnách a strojovnách O 35/1,5</t>
  </si>
  <si>
    <t>https://podminky.urs.cz/item/CS_URS_2025_01/733224206</t>
  </si>
  <si>
    <t>733223306</t>
  </si>
  <si>
    <t>Potrubí z trubek měděných tvrdých spojovaných lisováním PN 16, T= +110°C O 42/1,5</t>
  </si>
  <si>
    <t>https://podminky.urs.cz/item/CS_URS_2025_01/733223306</t>
  </si>
  <si>
    <t>733224207</t>
  </si>
  <si>
    <t>Potrubí z trubek měděných Příplatek k cenám za potrubí vedené v kotelnách a strojovnách O 42/1,5</t>
  </si>
  <si>
    <t>https://podminky.urs.cz/item/CS_URS_2025_01/733224207</t>
  </si>
  <si>
    <t>733223307</t>
  </si>
  <si>
    <t>Potrubí z trubek měděných tvrdých spojovaných lisováním PN 16, T= +110°C O 57/2</t>
  </si>
  <si>
    <t>https://podminky.urs.cz/item/CS_URS_2025_01/733223307</t>
  </si>
  <si>
    <t>733224208</t>
  </si>
  <si>
    <t>Potrubí z trubek měděných Příplatek k cenám za potrubí vedené v kotelnách a strojovnách O 57/2</t>
  </si>
  <si>
    <t>https://podminky.urs.cz/item/CS_URS_2025_01/733224208</t>
  </si>
  <si>
    <t>733223309</t>
  </si>
  <si>
    <t>Potrubí z trubek měděných tvrdých spojovaných lisováním PN 16, T= +110°C O 64/2</t>
  </si>
  <si>
    <t>https://podminky.urs.cz/item/CS_URS_2025_01/733223309</t>
  </si>
  <si>
    <t>733224209</t>
  </si>
  <si>
    <t>Potrubí z trubek měděných Příplatek k cenám za potrubí vedené v kotelnách a strojovnách O 64/2</t>
  </si>
  <si>
    <t>https://podminky.urs.cz/item/CS_URS_2025_01/733224209</t>
  </si>
  <si>
    <t>733291101</t>
  </si>
  <si>
    <t>Zkoušky těsnosti potrubí z trubek měděných O do 35/1,5</t>
  </si>
  <si>
    <t>https://podminky.urs.cz/item/CS_URS_2025_01/733291101</t>
  </si>
  <si>
    <t>733291102</t>
  </si>
  <si>
    <t>Zkoušky těsnosti potrubí z trubek měděných O přes 35/1,5 do 64/2,0</t>
  </si>
  <si>
    <t>https://podminky.urs.cz/item/CS_URS_2025_01/733291102</t>
  </si>
  <si>
    <t>733811241</t>
  </si>
  <si>
    <t>Ochrana potrubí termoizolačními trubicemi z pěnového polyetylenu PE přilepenými v příčných a podélných spojích, tloušťky izolace přes 13 do 20 mm, vnitřního průměru izolace DN do 22 mm</t>
  </si>
  <si>
    <t>https://podminky.urs.cz/item/CS_URS_2025_01/733811241</t>
  </si>
  <si>
    <t>733811252</t>
  </si>
  <si>
    <t>Ochrana potrubí termoizolačními trubicemi z pěnového polyetylenu PE přilepenými v příčných a podélných spojích, tloušťky izolace přes 20 do 25 mm, vnitřního průměru izolace DN přes 22 do 45 mm</t>
  </si>
  <si>
    <t>https://podminky.urs.cz/item/CS_URS_2025_01/733811252</t>
  </si>
  <si>
    <t>733811256</t>
  </si>
  <si>
    <t>Ochrana potrubí termoizolačními trubicemi z pěnového polyetylenu PE přilepenými v příčných a podélných spojích, tloušťky izolace přes 20 do 25 mm, vnitřního průměru izolace DN přes 110 mm (druhá vrstva na Cu potrubí pr.42x1,5, 54x2 a 64x2)</t>
  </si>
  <si>
    <t>https://podminky.urs.cz/item/CS_URS_2025_01/733811256</t>
  </si>
  <si>
    <t>733890801</t>
  </si>
  <si>
    <t>Vnitrostaveništní přemístění vybouraných (demontovaných) hmot rozvodů potrubí vodorovně do 100 m v objektech výšky do 6 m</t>
  </si>
  <si>
    <t>998733102</t>
  </si>
  <si>
    <t>Přesun hmot pro rozvody potrubí stanovený z hmotnosti přesunovaného materiálu vodorovná dopravní vzdálenost do 50 m v objektech výšky přes 6 do 12 m</t>
  </si>
  <si>
    <t>https://podminky.urs.cz/item/CS_URS_2025_01/998733102</t>
  </si>
  <si>
    <t>998733181</t>
  </si>
  <si>
    <t>Přesun hmot pro rozvody potrubí stanovený z hmotnosti přesunovaného materiálu Příplatek k cenám za přesun prováděný bez použití mechanizace pro jakoukoliv výšku objektu</t>
  </si>
  <si>
    <t xml:space="preserve">Ústřední vytápění - armatury   </t>
  </si>
  <si>
    <t>734200821</t>
  </si>
  <si>
    <t>Demontáž armatur závitových se dvěma závity do G 1/2</t>
  </si>
  <si>
    <t>https://podminky.urs.cz/item/CS_URS_2025_01/734200821</t>
  </si>
  <si>
    <t>734200822</t>
  </si>
  <si>
    <t>Demontáž armatur závitových se dvěma závity přes 1/2 do G 1</t>
  </si>
  <si>
    <t>https://podminky.urs.cz/item/CS_URS_2025_01/734200822</t>
  </si>
  <si>
    <t>734200823</t>
  </si>
  <si>
    <t>Demontáž armatur závitových se dvěma závity přes 1 do G 6/4</t>
  </si>
  <si>
    <t>https://podminky.urs.cz/item/CS_URS_2025_01/734200823</t>
  </si>
  <si>
    <t>734410811</t>
  </si>
  <si>
    <t>Demontáž teploměrů s ochranným pouzdrem přímých a rohových</t>
  </si>
  <si>
    <t>https://podminky.urs.cz/item/CS_URS_2025_01/734410811</t>
  </si>
  <si>
    <t>734420811</t>
  </si>
  <si>
    <t>Demontáž tlakoměrů se spodním připojením</t>
  </si>
  <si>
    <t>https://podminky.urs.cz/item/CS_URS_2025_01/734420811</t>
  </si>
  <si>
    <t>734290813</t>
  </si>
  <si>
    <t>Demontáž armatur směšovacích přivařovacích trojcestných s přímým průtokem DN 32</t>
  </si>
  <si>
    <t>https://podminky.urs.cz/item/CS_URS_2025_01/734290813</t>
  </si>
  <si>
    <t>734209113</t>
  </si>
  <si>
    <t>Montáž závitových armatur se 2 závity G 1/2 (DN 15)</t>
  </si>
  <si>
    <t>https://podminky.urs.cz/item/CS_URS_2025_01/734209113</t>
  </si>
  <si>
    <t>55124389</t>
  </si>
  <si>
    <t>kohout vypouštěcí kulový s hadicovou vývodkou a zátkou PN 10 T 110°C 1/2"</t>
  </si>
  <si>
    <t>734221413R</t>
  </si>
  <si>
    <t>Ventily regulační závitové na potrubí s nastavitelnou regulací PN 10 do 120°C přímé G 1/2, Kvs=0,6 (na stoup. č. 6 a 7)</t>
  </si>
  <si>
    <t>734221532</t>
  </si>
  <si>
    <t>Ventily regulační závitové termostatické, bez hlavice ovládání PN 16 do 110°C rohové jednoregulační G 1/2, k žebříkům</t>
  </si>
  <si>
    <t>https://podminky.urs.cz/item/CS_URS_2025_01/734221532</t>
  </si>
  <si>
    <t>734221545</t>
  </si>
  <si>
    <t>Ventily regulační závitové termostatické, bez hlavice ovládání PN 16 do 110°C přímé jednoregulační G 1/2 (ke 2ks stávaj. deskových) radiátorů</t>
  </si>
  <si>
    <t>https://podminky.urs.cz/item/CS_URS_2025_01/734221545</t>
  </si>
  <si>
    <t>734221682</t>
  </si>
  <si>
    <t>Ventily regulační závitové hlavice termostatické, pro ovládání ventilů PN 10 do 110°C kapalinové k žebříkům a dvěma stávajícím deskovým radiátorům</t>
  </si>
  <si>
    <t>https://podminky.urs.cz/item/CS_URS_2025_01/734221682</t>
  </si>
  <si>
    <t>55121284</t>
  </si>
  <si>
    <t>ventil automatický odvzdušňovací svislý T 120°C mosaz 1/2"</t>
  </si>
  <si>
    <t>734221682a</t>
  </si>
  <si>
    <t>Ventily regulační závitové hlavice termostatické, pro ovládání ventilů PN 10 do 110°C kapalinové otopných těles VK</t>
  </si>
  <si>
    <t>734242416</t>
  </si>
  <si>
    <t>Ventily zpětné závitové PN 16 do 110°C přímé G 6/4; u kotlů</t>
  </si>
  <si>
    <t>https://podminky.urs.cz/item/CS_URS_2025_01/734242416</t>
  </si>
  <si>
    <t>734251213</t>
  </si>
  <si>
    <t>Ventily pojistné závitové pružinové rohové provozní tlak od 2,5 do 6 bar G 1, otev. tlak 5 barů</t>
  </si>
  <si>
    <t>https://podminky.urs.cz/item/CS_URS_2025_01/734251213</t>
  </si>
  <si>
    <t>734261406R</t>
  </si>
  <si>
    <t>Šroubení připojovací armatury radiátorů VK PN 10 do 110°C, regulační uzavíratelné přímé G 1/2 x 15 ("H" šroubení)</t>
  </si>
  <si>
    <t>734261717</t>
  </si>
  <si>
    <t>Šroubení regulační radiátorové přímé s vypouštěním G 1/2 (ke dvěma stávaj.desk.radiátorům a žebříkům)</t>
  </si>
  <si>
    <t>https://podminky.urs.cz/item/CS_URS_2025_01/734261717</t>
  </si>
  <si>
    <t>734290921</t>
  </si>
  <si>
    <t>Opravy armatur závitových vyčištění a přetěsnění stávajícího filtru FS u kotle</t>
  </si>
  <si>
    <t>https://podminky.urs.cz/item/CS_URS_2025_01/734290921</t>
  </si>
  <si>
    <t>734291123</t>
  </si>
  <si>
    <t>Ostatní armatury kohouty plnicí a vypouštěcí PN 10 do 90°C G 1/2</t>
  </si>
  <si>
    <t>https://podminky.urs.cz/item/CS_URS_2025_01/734291123</t>
  </si>
  <si>
    <t>734291277</t>
  </si>
  <si>
    <t>Ostatní armatury filtry závitové PN 30 do 110°C přímé s vnitřními závity a integrovaným magnetem G 2</t>
  </si>
  <si>
    <t>https://podminky.urs.cz/item/CS_URS_2025_01/734291277</t>
  </si>
  <si>
    <t>734292772</t>
  </si>
  <si>
    <t>Ostatní armatury kulové kohouty PN 42 do 185°C plnoprůtokové vnitřní závit G 1/2</t>
  </si>
  <si>
    <t>https://podminky.urs.cz/item/CS_URS_2025_01/734292772</t>
  </si>
  <si>
    <t>734292773R</t>
  </si>
  <si>
    <t>Ostatní armatury kulové kohouty PN 42 do 185°C plnoprůtokové vnitřní závit G 3/4</t>
  </si>
  <si>
    <t>https://podminky.urs.cz/item/CS_URS_2025_01/734292773R</t>
  </si>
  <si>
    <t>734292774</t>
  </si>
  <si>
    <t>Ostatní armatury kulové kohouty PN 42 do 185°C plnoprůtokové vnitřní závit G 1 (na stoup. A)</t>
  </si>
  <si>
    <t>https://podminky.urs.cz/item/CS_URS_2025_01/734292774</t>
  </si>
  <si>
    <t>734292774R</t>
  </si>
  <si>
    <t>Ostatní armatury kulové kohouty PN 42 do 185°C plnoprůtokové vnitřní závit G 1, zaplombované u expanz.nádob</t>
  </si>
  <si>
    <t>48481000</t>
  </si>
  <si>
    <t>9_box neutralizační pro neutralizaci kondenzátu, D+ M</t>
  </si>
  <si>
    <t>734292776</t>
  </si>
  <si>
    <t>Ostatní armatury kulové kohouty PN 42 do 185°C plnoprůtokové vnitřní závit G 1 1/2; u kotlů</t>
  </si>
  <si>
    <t>https://podminky.urs.cz/item/CS_URS_2025_01/734292776</t>
  </si>
  <si>
    <t>734421102R</t>
  </si>
  <si>
    <t>Tlakoměry s pevným stonkem a zpětnou klapkou spodní připojení (radiální) tlaku 0–16 bar průměru 63 mm</t>
  </si>
  <si>
    <t>998734101</t>
  </si>
  <si>
    <t>Přesun hmot pro armatury stanovený z hmotnosti přesunovaného materiálu vodorovná dopravní vzdálenost do 50 m v objektech výšky do 6 m</t>
  </si>
  <si>
    <t>https://podminky.urs.cz/item/CS_URS_2025_01/998734101</t>
  </si>
  <si>
    <t>998734181</t>
  </si>
  <si>
    <t>Přesun hmot pro armatury stanovený z hmotnosti přesunovaného materiálu Příplatek k cenám za přesun prováděný bez použití mechanizace pro jakoukoliv výšku objektu</t>
  </si>
  <si>
    <t>735</t>
  </si>
  <si>
    <t xml:space="preserve">Ústřední vytápění - otopná tělesa   </t>
  </si>
  <si>
    <t>735000912</t>
  </si>
  <si>
    <t>Regulace otopného systému při opravách vyregulování dvojregulačních ventilů a kohoutů s termostatickým ovládáním (nastavení vnitřních clon na radiátorových ventilech)</t>
  </si>
  <si>
    <t>https://podminky.urs.cz/item/CS_URS_2025_01/735000912</t>
  </si>
  <si>
    <t>735111810</t>
  </si>
  <si>
    <t>Demontáž otopných těles litinových článkových</t>
  </si>
  <si>
    <t>https://podminky.urs.cz/item/CS_URS_2025_01/735111810</t>
  </si>
  <si>
    <t>735152271</t>
  </si>
  <si>
    <t>Otopná tělesa panelová VK jednodesková PN 1,0 MPa, T do 110°C s jednou přídavnou přestupní plochou výšky tělesa 600 mm stavební délky / výkonu 400 mm / 401 W</t>
  </si>
  <si>
    <t>https://podminky.urs.cz/item/CS_URS_2025_01/735152271</t>
  </si>
  <si>
    <t>735152273</t>
  </si>
  <si>
    <t>Otopná tělesa panelová VK jednodesková PN 1,0 MPa, T do 110°C s jednou přídavnou přestupní plochou výšky tělesa 600 mm stavební délky / výkonu 600 mm / 601 W</t>
  </si>
  <si>
    <t>https://podminky.urs.cz/item/CS_URS_2025_01/735152273</t>
  </si>
  <si>
    <t>735152275</t>
  </si>
  <si>
    <t>Otopná tělesa panelová VK jednodesková PN 1,0 MPa, T do 110°C s jednou přídavnou přestupní plochou výšky tělesa 600 mm stavební délky / výkonu 800 mm / 802 W</t>
  </si>
  <si>
    <t>https://podminky.urs.cz/item/CS_URS_2025_01/735152275</t>
  </si>
  <si>
    <t>735152279</t>
  </si>
  <si>
    <t>Otopná tělesa panelová VK jednodesková PN 1,0 MPa, T do 110°C s jednou přídavnou přestupní plochou výšky tělesa 600 mm stavební délky / výkonu 1200 mm / 1202 W</t>
  </si>
  <si>
    <t>https://podminky.urs.cz/item/CS_URS_2025_01/735152279</t>
  </si>
  <si>
    <t>735152471</t>
  </si>
  <si>
    <t>Otopná tělesa panelová VK dvoudesková PN 1,0 MPa, T do 110°C s jednou přídavnou přestupní plochou výšky tělesa 600 mm stavební délky / výkonu 400 mm / 515 W</t>
  </si>
  <si>
    <t>https://podminky.urs.cz/item/CS_URS_2025_01/735152471</t>
  </si>
  <si>
    <t>735152473</t>
  </si>
  <si>
    <t>Otopná tělesa panelová VK dvoudesková PN 1,0 MPa, T do 110°C s jednou přídavnou přestupní plochou výšky tělesa 600 mm stavební délky / výkonu 600 mm / 773 W</t>
  </si>
  <si>
    <t>https://podminky.urs.cz/item/CS_URS_2025_01/735152473</t>
  </si>
  <si>
    <t>735152475</t>
  </si>
  <si>
    <t>Otopná tělesa panelová VK dvoudesková PN 1,0 MPa, T do 110°C s jednou přídavnou přestupní plochou výšky tělesa 600 mm stavební délky / výkonu 800 mm / 1030 W</t>
  </si>
  <si>
    <t>https://podminky.urs.cz/item/CS_URS_2025_01/735152475</t>
  </si>
  <si>
    <t>735152479</t>
  </si>
  <si>
    <t>Otopná tělesa panelová VK dvoudesková PN 1,0 MPa, T do 110°C s jednou přídavnou přestupní plochou výšky tělesa 600 mm stavební délky / výkonu 1200 mm / 1546 W</t>
  </si>
  <si>
    <t>https://podminky.urs.cz/item/CS_URS_2025_01/735152479</t>
  </si>
  <si>
    <t>735152480</t>
  </si>
  <si>
    <t>Otopná tělesa panelová VK dvoudesková PN 1,0 MPa, T do 110°C s jednou přídavnou přestupní plochou výšky tělesa 600 mm stavební délky / výkonu 1400 mm / 1803 W</t>
  </si>
  <si>
    <t>https://podminky.urs.cz/item/CS_URS_2025_01/735152480</t>
  </si>
  <si>
    <t>735152495</t>
  </si>
  <si>
    <t>Otopná tělesa panelová VK dvoudesková PN 1,0 MPa, T do 110°C s jednou přídavnou přestupní plochou výšky tělesa 900 mm stavební délky / výkonu 800 mm / 1403 W</t>
  </si>
  <si>
    <t>https://podminky.urs.cz/item/CS_URS_2025_01/735152495</t>
  </si>
  <si>
    <t>735152575</t>
  </si>
  <si>
    <t>Otopná tělesa panelová VK dvoudesková PN 1,0 MPa, T do 110°C se dvěma přídavnými přestupními plochami výšky tělesa 600 mm stavební délky / výkonu 800 mm / 1343 W</t>
  </si>
  <si>
    <t>https://podminky.urs.cz/item/CS_URS_2025_01/735152575</t>
  </si>
  <si>
    <t>54153022a</t>
  </si>
  <si>
    <t>Otopné těleso trubkové kombinované 1500x450mm + el. topná sada 300Wvč. termostatu kompletní vč. připojení na topnou vodu, +regulační šroubení DN15</t>
  </si>
  <si>
    <t>735494811</t>
  </si>
  <si>
    <t>Vypuštění vody z otopných soustav bez kotlů, ohříváků, zásobníků a nádrží</t>
  </si>
  <si>
    <t>https://podminky.urs.cz/item/CS_URS_2025_01/735494811</t>
  </si>
  <si>
    <t>735890801</t>
  </si>
  <si>
    <t>Vnitrostaveništní přemístění vybouraných (demontovaných) hmot otopných těles vodorovně do 100 m v objektech výšky do 6 m</t>
  </si>
  <si>
    <t>176</t>
  </si>
  <si>
    <t>998735101</t>
  </si>
  <si>
    <t>Přesun hmot pro otopná tělesa stanovený z hmotnosti přesunovaného materiálu vodorovná dopravní vzdálenost do 50 m v objektech výšky do 6 m</t>
  </si>
  <si>
    <t>https://podminky.urs.cz/item/CS_URS_2025_01/998735101</t>
  </si>
  <si>
    <t>998735181</t>
  </si>
  <si>
    <t>Přesun hmot pro otopná tělesa stanovený z hmotnosti přesunovaného materiálu Příplatek k cenám za přesun prováděný bez použití mechanizace pro jakoukoliv výšku objektu</t>
  </si>
  <si>
    <t>180</t>
  </si>
  <si>
    <t xml:space="preserve">Dokončovací práce - nátěry   </t>
  </si>
  <si>
    <t>783614551</t>
  </si>
  <si>
    <t>Základní nátěr armatur a kovových potrubí jednonásobný potrubí do DN 50 mm syntetický (měděné trubky v 1. a 2. NP neizolované)</t>
  </si>
  <si>
    <t>182</t>
  </si>
  <si>
    <t>https://podminky.urs.cz/item/CS_URS_2025_01/783614551</t>
  </si>
  <si>
    <t>783617605</t>
  </si>
  <si>
    <t>Krycí nátěr (email) armatur a kovových potrubí potrubí do DN 50 mm jednonásobný syntetický tepelně odolný (měděné trubky v 1. a 2.NP neizolované)</t>
  </si>
  <si>
    <t>184</t>
  </si>
  <si>
    <t>https://podminky.urs.cz/item/CS_URS_2025_01/783617605</t>
  </si>
  <si>
    <t>HZS2222</t>
  </si>
  <si>
    <t>Hodinové zúčtovací sazby profesí PSV provádění stavebních instalací topenář odborný (topná zkouška)</t>
  </si>
  <si>
    <t>https://podminky.urs.cz/item/CS_URS_2025_01/HZS2222</t>
  </si>
  <si>
    <t>HZS3231</t>
  </si>
  <si>
    <t>Hodinové zúčtovací sazby montáží technologických zařízení na stavebních objektech montér měřících a regulačních zařízení, kontrola a doplnění systému MaR</t>
  </si>
  <si>
    <t>188</t>
  </si>
  <si>
    <t>https://podminky.urs.cz/item/CS_URS_2025_01/HZS3231</t>
  </si>
  <si>
    <t>HZS1301</t>
  </si>
  <si>
    <t>Hodinové zúčtovací sazby profesí HSV provádění konstrukcí zedník, zednická přípomoc</t>
  </si>
  <si>
    <t>https://podminky.urs.cz/item/CS_URS_2025_01/HZS1301</t>
  </si>
  <si>
    <t>HZS4212</t>
  </si>
  <si>
    <t>Hodinové zúčtovací sazby ostatních profesí revizní a kontrolní činnost revizní technik specialista (revize , vyčistění 3ks kotlů plyn 49 kW)</t>
  </si>
  <si>
    <t>https://podminky.urs.cz/item/CS_URS_2025_01/HZS4212</t>
  </si>
  <si>
    <t>Hodinové zúčtovací sazby ostatních profesí revizní a kontrolní činnost technik odborný, koordinace s ostatními řemesly</t>
  </si>
  <si>
    <t>07 - Elektroinstalace</t>
  </si>
  <si>
    <t xml:space="preserve">D1 - </t>
  </si>
  <si>
    <t>Pol1</t>
  </si>
  <si>
    <t>Demontáž stáv. elektroinstalace související s řešenými prostory. Kabelová vedení související s elektroinstalací jiných než řešených prostor zachovat!</t>
  </si>
  <si>
    <t>Pol2</t>
  </si>
  <si>
    <t>Svozkování stáv. krabic a víčkování</t>
  </si>
  <si>
    <t>clk</t>
  </si>
  <si>
    <t>Pol3</t>
  </si>
  <si>
    <t>Vyhledávání funkční kabeláže jiných prostor, popř. jejich úprava</t>
  </si>
  <si>
    <t>Pol4</t>
  </si>
  <si>
    <t>LED VO svítidlo ELEKTRO-LUMEN, typ TEKO L01 6k0 727 B504, Street/park Luminaire, RAL 7016</t>
  </si>
  <si>
    <t>ks</t>
  </si>
  <si>
    <t>Pol5</t>
  </si>
  <si>
    <t>Doplnění jištění a ovládání VO do stáv. RE</t>
  </si>
  <si>
    <t>Pol6</t>
  </si>
  <si>
    <t>4m kónický sloup ELSTAV lighting, typ SAL-4/b60 dz, RAL 7016</t>
  </si>
  <si>
    <t>Pol7</t>
  </si>
  <si>
    <t>CYKY-J 3x6</t>
  </si>
  <si>
    <t>Pol8</t>
  </si>
  <si>
    <t>CYKY-J 3x1,5</t>
  </si>
  <si>
    <t>Pol9</t>
  </si>
  <si>
    <t>Kabelová chránička KF09050</t>
  </si>
  <si>
    <t>Pol10</t>
  </si>
  <si>
    <t>Stožárová výzbroj s pojistkou 10AgG vývod na svítidlo</t>
  </si>
  <si>
    <t>Pol11</t>
  </si>
  <si>
    <t>Kulatina FeZn 10</t>
  </si>
  <si>
    <t>Pol12</t>
  </si>
  <si>
    <t>Svorky pro kulatinu FeZn 10</t>
  </si>
  <si>
    <t>Pol13</t>
  </si>
  <si>
    <t>Antikorozní ochrana spojů uzemnění</t>
  </si>
  <si>
    <t>Pol14</t>
  </si>
  <si>
    <t>Pomocný kotvící a spojovací materiál</t>
  </si>
  <si>
    <t>Pol15</t>
  </si>
  <si>
    <t>Výstražná fólie - blesk</t>
  </si>
  <si>
    <t>Pol16</t>
  </si>
  <si>
    <t>Referenční popisy vodičů, svorek a konc. Zařízení</t>
  </si>
  <si>
    <t>ckl</t>
  </si>
  <si>
    <t>Pol17</t>
  </si>
  <si>
    <t>Doplnění stáv. R-1 (dle popisu ve výkrese) - celek</t>
  </si>
  <si>
    <t>Pol18</t>
  </si>
  <si>
    <t>Doplnění stáv. R-3 (dle popisu ve výkrese) - celek</t>
  </si>
  <si>
    <t>Pol19</t>
  </si>
  <si>
    <t>Pomocný a ochranný a podružný montážní materiál</t>
  </si>
  <si>
    <t>Pol20</t>
  </si>
  <si>
    <t>CYKY-J 3x2,5</t>
  </si>
  <si>
    <t>Pol21</t>
  </si>
  <si>
    <t>Vypínač řazení č.1, pod omítku - komplet</t>
  </si>
  <si>
    <t>Pol22</t>
  </si>
  <si>
    <t>Termostat univerzální, programovatelný, pod omítku, bílá - komplet</t>
  </si>
  <si>
    <t>Pol23</t>
  </si>
  <si>
    <t>Vypínač řazení č.6, pod omítku - komplet</t>
  </si>
  <si>
    <t>Pol24</t>
  </si>
  <si>
    <t>Vypínač řazení č.7, pod omítku - komplet</t>
  </si>
  <si>
    <t>Pol25</t>
  </si>
  <si>
    <t>Jednonásobná zásuvka 250V, 16A, IP40, pod omítku - komplet</t>
  </si>
  <si>
    <t>Pol26</t>
  </si>
  <si>
    <t>Pol27</t>
  </si>
  <si>
    <t>CYKY-O 3x1,5</t>
  </si>
  <si>
    <t>Pol28</t>
  </si>
  <si>
    <t>El. instalační lišta plastová 20x20mm, bílá, bezhalogenová</t>
  </si>
  <si>
    <t>Pol29</t>
  </si>
  <si>
    <t>El. instalační lišta plastová 40x40mm, bílá, bezhalogenová</t>
  </si>
  <si>
    <t>Pol30</t>
  </si>
  <si>
    <t>Nouzové LED svítidlo s piktogramem ve směru úniku, svítí při výpadku napětí, SC 125 SA 3H MT IP44, 159lm, 4W, LED</t>
  </si>
  <si>
    <t>Pol31</t>
  </si>
  <si>
    <t>Krabice KU68, vč. osazení a sádrování</t>
  </si>
  <si>
    <t>Pol32</t>
  </si>
  <si>
    <t>Vykroužení kapsy pro krabici ve zdi</t>
  </si>
  <si>
    <t>Pol33</t>
  </si>
  <si>
    <t>Krabice 85x85x40mm, IP54, vč. svorek</t>
  </si>
  <si>
    <t>Pol34</t>
  </si>
  <si>
    <t>Drážka ve zdi do šíře 20mm a hloubky 20mm</t>
  </si>
  <si>
    <t>Pol35</t>
  </si>
  <si>
    <t>LED Svítidlo B - OCELOT 60 3k2 830, Al lineární svítidlo</t>
  </si>
  <si>
    <t>Pol36</t>
  </si>
  <si>
    <t>Led svítidlo A - Greenlux LED SMART-R White 24W, 4000K, IP44</t>
  </si>
  <si>
    <t>Pol37</t>
  </si>
  <si>
    <t>Fenix, topné rohože pro přímé vytápění, 80W/m2</t>
  </si>
  <si>
    <t>Pol38</t>
  </si>
  <si>
    <t>Fenix, teplotní senzor pro topné rohože</t>
  </si>
  <si>
    <t>Pol39</t>
  </si>
  <si>
    <t>Pomocný montážní a spojovací materiál</t>
  </si>
  <si>
    <t>Pol40</t>
  </si>
  <si>
    <t>Koordinace a plánování prací</t>
  </si>
  <si>
    <t>hod.</t>
  </si>
  <si>
    <t>Pol41</t>
  </si>
  <si>
    <t>Přesun stávajících prvků el. video vrátného, vč nové kabeláže</t>
  </si>
  <si>
    <t>Pol42</t>
  </si>
  <si>
    <t>Dokumentace DSPS</t>
  </si>
  <si>
    <t>clk.</t>
  </si>
  <si>
    <t>Pol43</t>
  </si>
  <si>
    <t>Přesun a doprava materiálu</t>
  </si>
  <si>
    <t>Pol44</t>
  </si>
  <si>
    <t>Výkop rýhy v zemi h. 1m, š. 0,3m - VO</t>
  </si>
  <si>
    <t>Pol45</t>
  </si>
  <si>
    <t>Zpětný zásyp rýhy, vč. hutnění - VO</t>
  </si>
  <si>
    <t>Pol46</t>
  </si>
  <si>
    <t>Pol47</t>
  </si>
  <si>
    <t>Výchozí revize EZ - instalace</t>
  </si>
  <si>
    <t>ckl.</t>
  </si>
  <si>
    <t>09 - VRN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</si>
  <si>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</si>
  <si>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</si>
  <si>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</si>
  <si>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</si>
  <si>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</si>
  <si>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</si>
  <si>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Vedlejší rozpočtové náklady</t>
  </si>
  <si>
    <t>VRN1</t>
  </si>
  <si>
    <t>Průzkumné, geodetické a projektové práce</t>
  </si>
  <si>
    <t>010001000</t>
  </si>
  <si>
    <t>Vytýčení stávajícíh inženýrských sítí před zahájením stavby</t>
  </si>
  <si>
    <t>866527922</t>
  </si>
  <si>
    <t>https://podminky.urs.cz/item/CS_URS_2025_01/010001000</t>
  </si>
  <si>
    <t>012203000</t>
  </si>
  <si>
    <t>Geodetické práce při provádění stavby</t>
  </si>
  <si>
    <t>1667401215</t>
  </si>
  <si>
    <t>https://podminky.urs.cz/item/CS_URS_2025_01/012203000</t>
  </si>
  <si>
    <t>012303000</t>
  </si>
  <si>
    <t xml:space="preserve">Geodetické práce po výstavbě - zaměření </t>
  </si>
  <si>
    <t>1575709919</t>
  </si>
  <si>
    <t>https://podminky.urs.cz/item/CS_URS_2025_01/012303000</t>
  </si>
  <si>
    <t>012403000</t>
  </si>
  <si>
    <t>geometrické plány pro vklad do katastru</t>
  </si>
  <si>
    <t>-950683159</t>
  </si>
  <si>
    <t>https://podminky.urs.cz/item/CS_URS_2025_01/012403000</t>
  </si>
  <si>
    <t>VRN3</t>
  </si>
  <si>
    <t>Zařízení staveniště</t>
  </si>
  <si>
    <t>030001000</t>
  </si>
  <si>
    <t>Zařízení staveniště včetně provozu a odstranění</t>
  </si>
  <si>
    <t>komplt.</t>
  </si>
  <si>
    <t>358127047</t>
  </si>
  <si>
    <t>https://podminky.urs.cz/item/CS_URS_2025_01/030001000</t>
  </si>
  <si>
    <t>Poznámka k položce:_x000d_
Poznámka k položce: vybudování zařízení staveniště včetně mobilního WC, připojení a spotřeba energií, provoz zařízení staveniště, odstranění zařízení staveniště.</t>
  </si>
  <si>
    <t>034002000</t>
  </si>
  <si>
    <t>Zabezpečení staveniště</t>
  </si>
  <si>
    <t>1317146830</t>
  </si>
  <si>
    <t>https://podminky.urs.cz/item/CS_URS_2025_01/034002000</t>
  </si>
  <si>
    <t>Poznámka k položce:_x000d_
Poznámka k položce: náklady na ochranu staveniště před vstupem nepovolaných osob, včetně příslušného značení, náklady na oplocení staveniště či na jeho osvětlení, náklady na vypracování potřebné dokumentace pro provoz staveniště z hlediska požární ochrany (požární řád a poplachová směrnice) a z hlediska provozu staveniště (provozně dopravní řád),</t>
  </si>
  <si>
    <t>035103001</t>
  </si>
  <si>
    <t>Pronájem ploch - skládky a správní poplatky, náklady na zajištění vstupu na pozemky majitelů</t>
  </si>
  <si>
    <t>komplet</t>
  </si>
  <si>
    <t>1958276771</t>
  </si>
  <si>
    <t>https://podminky.urs.cz/item/CS_URS_2025_01/035103001</t>
  </si>
  <si>
    <t>Poznámka k položce:_x000d_
zajištění ploch pro zařízení staveniště nákladem zhotovitele</t>
  </si>
  <si>
    <t>VRN4</t>
  </si>
  <si>
    <t>Inženýrská činnost</t>
  </si>
  <si>
    <t>042503000</t>
  </si>
  <si>
    <t>Plán BOZP na staveništi - platný po celou dobu výstavby pro včechny objekty stavby (mimo střechu- samostatně)</t>
  </si>
  <si>
    <t>-940937280</t>
  </si>
  <si>
    <t>https://podminky.urs.cz/item/CS_URS_2025_01/042503000</t>
  </si>
  <si>
    <t>VRN7</t>
  </si>
  <si>
    <t>Provozní vlivy</t>
  </si>
  <si>
    <t>032603000</t>
  </si>
  <si>
    <t>Mytí a čištění vozidel při výjezdu</t>
  </si>
  <si>
    <t>344452590</t>
  </si>
  <si>
    <t>https://podminky.urs.cz/item/CS_URS_2025_01/032603000</t>
  </si>
  <si>
    <t>034303000</t>
  </si>
  <si>
    <t>Dopravní značení na staveništi dočasné</t>
  </si>
  <si>
    <t>-1732655231</t>
  </si>
  <si>
    <t>https://podminky.urs.cz/item/CS_URS_2025_01/034303000</t>
  </si>
  <si>
    <t>072002000</t>
  </si>
  <si>
    <t>Čištění vozovky po dobu výstavby</t>
  </si>
  <si>
    <t>-1279742817</t>
  </si>
  <si>
    <t>https://podminky.urs.cz/item/CS_URS_2025_01/072002000</t>
  </si>
  <si>
    <t>VRN9</t>
  </si>
  <si>
    <t>Ostatní náklady</t>
  </si>
  <si>
    <t>013254000</t>
  </si>
  <si>
    <t>Dokumentace skutečného provedení stavby</t>
  </si>
  <si>
    <t>-2139429852</t>
  </si>
  <si>
    <t>https://podminky.urs.cz/item/CS_URS_2025_01/013254000</t>
  </si>
  <si>
    <t>042903000</t>
  </si>
  <si>
    <t>Zajištění kladných závazných stanovisek dotčených orgánů státní správy a správců sítí k vydání kolaudačního souhlasu</t>
  </si>
  <si>
    <t>1657999862</t>
  </si>
  <si>
    <t>https://podminky.urs.cz/item/CS_URS_2025_01/042903000</t>
  </si>
  <si>
    <t>045203000</t>
  </si>
  <si>
    <t>Kompletační činnost -předání a převzetí díla</t>
  </si>
  <si>
    <t>450881889</t>
  </si>
  <si>
    <t>https://podminky.urs.cz/item/CS_URS_2025_01/045203000</t>
  </si>
  <si>
    <t>043002000</t>
  </si>
  <si>
    <t>Zkoušky a ostatní měření</t>
  </si>
  <si>
    <t>713025585</t>
  </si>
  <si>
    <t>https://podminky.urs.cz/item/CS_URS_2025_01/043002000</t>
  </si>
  <si>
    <t xml:space="preserve">Poznámka k položce:_x000d_
Poznámka k položce: veškeré průkazní a kontrolní zkoušky  (včetně vypracování KZP a technologických postupů prací).</t>
  </si>
  <si>
    <t>045303000</t>
  </si>
  <si>
    <t>Koordinační činnost</t>
  </si>
  <si>
    <t>-1068469221</t>
  </si>
  <si>
    <t>https://podminky.urs.cz/item/CS_URS_2025_01/045303000</t>
  </si>
  <si>
    <t>052002000.1</t>
  </si>
  <si>
    <t>Kompletnost výkazu výměr.</t>
  </si>
  <si>
    <t>-994383829</t>
  </si>
  <si>
    <t>https://podminky.urs.cz/item/CS_URS_2025_01/052002000.1</t>
  </si>
  <si>
    <t xml:space="preserve">Poznámka k položce:_x000d_
 Uchazeč nacení při stanovení ceny za dílo případné rozdíly po kontrole výkazu výměr dle vlastních zkušeností a odborných znalostí. Na pozdější reklamace sestavy výkazu výměr nebude brán zřetel. (  doporučuje se např. 1%)</t>
  </si>
  <si>
    <t>090001000</t>
  </si>
  <si>
    <t>Ostatní náklady - spolupráce při kolaudaci stavby</t>
  </si>
  <si>
    <t>488697490</t>
  </si>
  <si>
    <t>https://podminky.urs.cz/item/CS_URS_2025_01/090001000</t>
  </si>
  <si>
    <t>Poznámka k položce:_x000d_
BOZP, označení staveniště, dopravní značení, čištění staveniště</t>
  </si>
  <si>
    <t>091003000</t>
  </si>
  <si>
    <t>Opatření proti prašnosti platné po celou dobu výstavby</t>
  </si>
  <si>
    <t>1366433544</t>
  </si>
  <si>
    <t>https://podminky.urs.cz/item/CS_URS_2025_01/091003000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</si>
</sst>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8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9" fillId="0" borderId="0" xfId="0" applyFont="1" applyAlignment="1" applyProtection="1">
      <alignment vertical="center" wrapText="1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32212131" TargetMode="External" /><Relationship Id="rId2" Type="http://schemas.openxmlformats.org/officeDocument/2006/relationships/hyperlink" Target="https://podminky.urs.cz/item/CS_URS_2025_01/162211311" TargetMode="External" /><Relationship Id="rId3" Type="http://schemas.openxmlformats.org/officeDocument/2006/relationships/hyperlink" Target="https://podminky.urs.cz/item/CS_URS_2025_01/162211319" TargetMode="External" /><Relationship Id="rId4" Type="http://schemas.openxmlformats.org/officeDocument/2006/relationships/hyperlink" Target="https://podminky.urs.cz/item/CS_URS_2025_01/171251201" TargetMode="External" /><Relationship Id="rId5" Type="http://schemas.openxmlformats.org/officeDocument/2006/relationships/hyperlink" Target="https://podminky.urs.cz/item/CS_URS_2025_01/175151101" TargetMode="External" /><Relationship Id="rId6" Type="http://schemas.openxmlformats.org/officeDocument/2006/relationships/hyperlink" Target="https://podminky.urs.cz/item/CS_URS_2025_01/319202122" TargetMode="External" /><Relationship Id="rId7" Type="http://schemas.openxmlformats.org/officeDocument/2006/relationships/hyperlink" Target="https://podminky.urs.cz/item/CS_URS_2025_01/319202124" TargetMode="External" /><Relationship Id="rId8" Type="http://schemas.openxmlformats.org/officeDocument/2006/relationships/hyperlink" Target="https://podminky.urs.cz/item/CS_URS_2025_01/319202125" TargetMode="External" /><Relationship Id="rId9" Type="http://schemas.openxmlformats.org/officeDocument/2006/relationships/hyperlink" Target="https://podminky.urs.cz/item/CS_URS_2025_01/611131121" TargetMode="External" /><Relationship Id="rId10" Type="http://schemas.openxmlformats.org/officeDocument/2006/relationships/hyperlink" Target="https://podminky.urs.cz/item/CS_URS_2025_01/611142001" TargetMode="External" /><Relationship Id="rId11" Type="http://schemas.openxmlformats.org/officeDocument/2006/relationships/hyperlink" Target="https://podminky.urs.cz/item/CS_URS_2025_01/611311131" TargetMode="External" /><Relationship Id="rId12" Type="http://schemas.openxmlformats.org/officeDocument/2006/relationships/hyperlink" Target="https://podminky.urs.cz/item/CS_URS_2025_01/611315411" TargetMode="External" /><Relationship Id="rId13" Type="http://schemas.openxmlformats.org/officeDocument/2006/relationships/hyperlink" Target="https://podminky.urs.cz/item/CS_URS_2025_01/611315421" TargetMode="External" /><Relationship Id="rId14" Type="http://schemas.openxmlformats.org/officeDocument/2006/relationships/hyperlink" Target="https://podminky.urs.cz/item/CS_URS_2025_01/612131101" TargetMode="External" /><Relationship Id="rId15" Type="http://schemas.openxmlformats.org/officeDocument/2006/relationships/hyperlink" Target="https://podminky.urs.cz/item/CS_URS_2025_01/612131121" TargetMode="External" /><Relationship Id="rId16" Type="http://schemas.openxmlformats.org/officeDocument/2006/relationships/hyperlink" Target="https://podminky.urs.cz/item/CS_URS_2025_01/612135101" TargetMode="External" /><Relationship Id="rId17" Type="http://schemas.openxmlformats.org/officeDocument/2006/relationships/hyperlink" Target="https://podminky.urs.cz/item/CS_URS_2025_01/612142001" TargetMode="External" /><Relationship Id="rId18" Type="http://schemas.openxmlformats.org/officeDocument/2006/relationships/hyperlink" Target="https://podminky.urs.cz/item/CS_URS_2025_01/612311131" TargetMode="External" /><Relationship Id="rId19" Type="http://schemas.openxmlformats.org/officeDocument/2006/relationships/hyperlink" Target="https://podminky.urs.cz/item/CS_URS_2025_01/612315121" TargetMode="External" /><Relationship Id="rId20" Type="http://schemas.openxmlformats.org/officeDocument/2006/relationships/hyperlink" Target="https://podminky.urs.cz/item/CS_URS_2025_01/612315122" TargetMode="External" /><Relationship Id="rId21" Type="http://schemas.openxmlformats.org/officeDocument/2006/relationships/hyperlink" Target="https://podminky.urs.cz/item/CS_URS_2025_01/612315412" TargetMode="External" /><Relationship Id="rId22" Type="http://schemas.openxmlformats.org/officeDocument/2006/relationships/hyperlink" Target="https://podminky.urs.cz/item/CS_URS_2025_01/612315422" TargetMode="External" /><Relationship Id="rId23" Type="http://schemas.openxmlformats.org/officeDocument/2006/relationships/hyperlink" Target="https://podminky.urs.cz/item/CS_URS_2025_01/612315452" TargetMode="External" /><Relationship Id="rId24" Type="http://schemas.openxmlformats.org/officeDocument/2006/relationships/hyperlink" Target="https://podminky.urs.cz/item/CS_URS_2025_01/612325223" TargetMode="External" /><Relationship Id="rId25" Type="http://schemas.openxmlformats.org/officeDocument/2006/relationships/hyperlink" Target="https://podminky.urs.cz/item/CS_URS_2025_01/612325225" TargetMode="External" /><Relationship Id="rId26" Type="http://schemas.openxmlformats.org/officeDocument/2006/relationships/hyperlink" Target="https://podminky.urs.cz/item/CS_URS_2025_01/612331121" TargetMode="External" /><Relationship Id="rId27" Type="http://schemas.openxmlformats.org/officeDocument/2006/relationships/hyperlink" Target="https://podminky.urs.cz/item/CS_URS_2025_01/612331191" TargetMode="External" /><Relationship Id="rId28" Type="http://schemas.openxmlformats.org/officeDocument/2006/relationships/hyperlink" Target="https://podminky.urs.cz/item/CS_URS_2025_01/622143003" TargetMode="External" /><Relationship Id="rId29" Type="http://schemas.openxmlformats.org/officeDocument/2006/relationships/hyperlink" Target="https://podminky.urs.cz/item/CS_URS_2025_01/631311131" TargetMode="External" /><Relationship Id="rId30" Type="http://schemas.openxmlformats.org/officeDocument/2006/relationships/hyperlink" Target="https://podminky.urs.cz/item/CS_URS_2025_01/632451252" TargetMode="External" /><Relationship Id="rId31" Type="http://schemas.openxmlformats.org/officeDocument/2006/relationships/hyperlink" Target="https://podminky.urs.cz/item/CS_URS_2025_01/632451254.1" TargetMode="External" /><Relationship Id="rId32" Type="http://schemas.openxmlformats.org/officeDocument/2006/relationships/hyperlink" Target="https://podminky.urs.cz/item/CS_URS_2025_01/632451293" TargetMode="External" /><Relationship Id="rId33" Type="http://schemas.openxmlformats.org/officeDocument/2006/relationships/hyperlink" Target="https://podminky.urs.cz/item/CS_URS_2025_01/632451451" TargetMode="External" /><Relationship Id="rId34" Type="http://schemas.openxmlformats.org/officeDocument/2006/relationships/hyperlink" Target="https://podminky.urs.cz/item/CS_URS_2025_01/632902221" TargetMode="External" /><Relationship Id="rId35" Type="http://schemas.openxmlformats.org/officeDocument/2006/relationships/hyperlink" Target="https://podminky.urs.cz/item/CS_URS_2025_01/633811111" TargetMode="External" /><Relationship Id="rId36" Type="http://schemas.openxmlformats.org/officeDocument/2006/relationships/hyperlink" Target="https://podminky.urs.cz/item/CS_URS_2025_01/642944121" TargetMode="External" /><Relationship Id="rId37" Type="http://schemas.openxmlformats.org/officeDocument/2006/relationships/hyperlink" Target="https://podminky.urs.cz/item/CS_URS_2025_01/642944221" TargetMode="External" /><Relationship Id="rId38" Type="http://schemas.openxmlformats.org/officeDocument/2006/relationships/hyperlink" Target="https://podminky.urs.cz/item/CS_URS_2025_01/949101111" TargetMode="External" /><Relationship Id="rId39" Type="http://schemas.openxmlformats.org/officeDocument/2006/relationships/hyperlink" Target="https://podminky.urs.cz/item/CS_URS_2025_01/952901111" TargetMode="External" /><Relationship Id="rId40" Type="http://schemas.openxmlformats.org/officeDocument/2006/relationships/hyperlink" Target="https://podminky.urs.cz/item/CS_URS_2025_01/965043321" TargetMode="External" /><Relationship Id="rId41" Type="http://schemas.openxmlformats.org/officeDocument/2006/relationships/hyperlink" Target="https://podminky.urs.cz/item/CS_URS_2025_01/965043341" TargetMode="External" /><Relationship Id="rId42" Type="http://schemas.openxmlformats.org/officeDocument/2006/relationships/hyperlink" Target="https://podminky.urs.cz/item/CS_URS_2025_01/965081333" TargetMode="External" /><Relationship Id="rId43" Type="http://schemas.openxmlformats.org/officeDocument/2006/relationships/hyperlink" Target="https://podminky.urs.cz/item/CS_URS_2025_01/967023693" TargetMode="External" /><Relationship Id="rId44" Type="http://schemas.openxmlformats.org/officeDocument/2006/relationships/hyperlink" Target="https://podminky.urs.cz/item/CS_URS_2025_01/968062455" TargetMode="External" /><Relationship Id="rId45" Type="http://schemas.openxmlformats.org/officeDocument/2006/relationships/hyperlink" Target="https://podminky.urs.cz/item/CS_URS_2025_01/968062746" TargetMode="External" /><Relationship Id="rId46" Type="http://schemas.openxmlformats.org/officeDocument/2006/relationships/hyperlink" Target="https://podminky.urs.cz/item/CS_URS_2025_01/968072455" TargetMode="External" /><Relationship Id="rId47" Type="http://schemas.openxmlformats.org/officeDocument/2006/relationships/hyperlink" Target="https://podminky.urs.cz/item/CS_URS_2025_01/968072456" TargetMode="External" /><Relationship Id="rId48" Type="http://schemas.openxmlformats.org/officeDocument/2006/relationships/hyperlink" Target="https://podminky.urs.cz/item/CS_URS_2025_01/974031154" TargetMode="External" /><Relationship Id="rId49" Type="http://schemas.openxmlformats.org/officeDocument/2006/relationships/hyperlink" Target="https://podminky.urs.cz/item/CS_URS_2025_01/974031165" TargetMode="External" /><Relationship Id="rId50" Type="http://schemas.openxmlformats.org/officeDocument/2006/relationships/hyperlink" Target="https://podminky.urs.cz/item/CS_URS_2025_01/974042577" TargetMode="External" /><Relationship Id="rId51" Type="http://schemas.openxmlformats.org/officeDocument/2006/relationships/hyperlink" Target="https://podminky.urs.cz/item/CS_URS_2025_01/974042579" TargetMode="External" /><Relationship Id="rId52" Type="http://schemas.openxmlformats.org/officeDocument/2006/relationships/hyperlink" Target="https://podminky.urs.cz/item/CS_URS_2025_01/977311114" TargetMode="External" /><Relationship Id="rId53" Type="http://schemas.openxmlformats.org/officeDocument/2006/relationships/hyperlink" Target="https://podminky.urs.cz/item/CS_URS_2025_01/978011121" TargetMode="External" /><Relationship Id="rId54" Type="http://schemas.openxmlformats.org/officeDocument/2006/relationships/hyperlink" Target="https://podminky.urs.cz/item/CS_URS_2025_01/978013141" TargetMode="External" /><Relationship Id="rId55" Type="http://schemas.openxmlformats.org/officeDocument/2006/relationships/hyperlink" Target="https://podminky.urs.cz/item/CS_URS_2025_01/978013191" TargetMode="External" /><Relationship Id="rId56" Type="http://schemas.openxmlformats.org/officeDocument/2006/relationships/hyperlink" Target="https://podminky.urs.cz/item/CS_URS_2025_01/978059541" TargetMode="External" /><Relationship Id="rId57" Type="http://schemas.openxmlformats.org/officeDocument/2006/relationships/hyperlink" Target="https://podminky.urs.cz/item/CS_URS_2025_01/997013153" TargetMode="External" /><Relationship Id="rId58" Type="http://schemas.openxmlformats.org/officeDocument/2006/relationships/hyperlink" Target="https://podminky.urs.cz/item/CS_URS_2025_01/997013311" TargetMode="External" /><Relationship Id="rId59" Type="http://schemas.openxmlformats.org/officeDocument/2006/relationships/hyperlink" Target="https://podminky.urs.cz/item/CS_URS_2025_01/997013321" TargetMode="External" /><Relationship Id="rId60" Type="http://schemas.openxmlformats.org/officeDocument/2006/relationships/hyperlink" Target="https://podminky.urs.cz/item/CS_URS_2025_01/997013501" TargetMode="External" /><Relationship Id="rId61" Type="http://schemas.openxmlformats.org/officeDocument/2006/relationships/hyperlink" Target="https://podminky.urs.cz/item/CS_URS_2025_01/997013509" TargetMode="External" /><Relationship Id="rId62" Type="http://schemas.openxmlformats.org/officeDocument/2006/relationships/hyperlink" Target="https://podminky.urs.cz/item/CS_URS_2025_01/997013871" TargetMode="External" /><Relationship Id="rId63" Type="http://schemas.openxmlformats.org/officeDocument/2006/relationships/hyperlink" Target="https://podminky.urs.cz/item/CS_URS_2025_01/997221611" TargetMode="External" /><Relationship Id="rId64" Type="http://schemas.openxmlformats.org/officeDocument/2006/relationships/hyperlink" Target="https://podminky.urs.cz/item/CS_URS_2025_01/998018002" TargetMode="External" /><Relationship Id="rId65" Type="http://schemas.openxmlformats.org/officeDocument/2006/relationships/hyperlink" Target="https://podminky.urs.cz/item/CS_URS_2025_01/711111001" TargetMode="External" /><Relationship Id="rId66" Type="http://schemas.openxmlformats.org/officeDocument/2006/relationships/hyperlink" Target="https://podminky.urs.cz/item/CS_URS_2025_01/711741567" TargetMode="External" /><Relationship Id="rId67" Type="http://schemas.openxmlformats.org/officeDocument/2006/relationships/hyperlink" Target="https://podminky.urs.cz/item/CS_URS_2025_01/998711202" TargetMode="External" /><Relationship Id="rId68" Type="http://schemas.openxmlformats.org/officeDocument/2006/relationships/hyperlink" Target="https://podminky.urs.cz/item/CS_URS_2025_01/763131411" TargetMode="External" /><Relationship Id="rId69" Type="http://schemas.openxmlformats.org/officeDocument/2006/relationships/hyperlink" Target="https://podminky.urs.cz/item/CS_URS_2025_01/763131451" TargetMode="External" /><Relationship Id="rId70" Type="http://schemas.openxmlformats.org/officeDocument/2006/relationships/hyperlink" Target="https://podminky.urs.cz/item/CS_URS_2025_01/763131714" TargetMode="External" /><Relationship Id="rId71" Type="http://schemas.openxmlformats.org/officeDocument/2006/relationships/hyperlink" Target="https://podminky.urs.cz/item/CS_URS_2025_01/763131761" TargetMode="External" /><Relationship Id="rId72" Type="http://schemas.openxmlformats.org/officeDocument/2006/relationships/hyperlink" Target="https://podminky.urs.cz/item/CS_URS_2025_01/763182314" TargetMode="External" /><Relationship Id="rId73" Type="http://schemas.openxmlformats.org/officeDocument/2006/relationships/hyperlink" Target="https://podminky.urs.cz/item/CS_URS_2025_01/998763201" TargetMode="External" /><Relationship Id="rId74" Type="http://schemas.openxmlformats.org/officeDocument/2006/relationships/hyperlink" Target="https://podminky.urs.cz/item/CS_URS_2025_01/766411811" TargetMode="External" /><Relationship Id="rId75" Type="http://schemas.openxmlformats.org/officeDocument/2006/relationships/hyperlink" Target="https://podminky.urs.cz/item/CS_URS_2025_01/766411822" TargetMode="External" /><Relationship Id="rId76" Type="http://schemas.openxmlformats.org/officeDocument/2006/relationships/hyperlink" Target="https://podminky.urs.cz/item/CS_URS_2025_01/766660001" TargetMode="External" /><Relationship Id="rId77" Type="http://schemas.openxmlformats.org/officeDocument/2006/relationships/hyperlink" Target="https://podminky.urs.cz/item/CS_URS_2025_01/766660011" TargetMode="External" /><Relationship Id="rId78" Type="http://schemas.openxmlformats.org/officeDocument/2006/relationships/hyperlink" Target="https://podminky.urs.cz/item/CS_URS_2025_01/766660021" TargetMode="External" /><Relationship Id="rId79" Type="http://schemas.openxmlformats.org/officeDocument/2006/relationships/hyperlink" Target="https://podminky.urs.cz/item/CS_URS_2025_01/766660031" TargetMode="External" /><Relationship Id="rId80" Type="http://schemas.openxmlformats.org/officeDocument/2006/relationships/hyperlink" Target="https://podminky.urs.cz/item/CS_URS_2025_01/766660717" TargetMode="External" /><Relationship Id="rId81" Type="http://schemas.openxmlformats.org/officeDocument/2006/relationships/hyperlink" Target="https://podminky.urs.cz/item/CS_URS_2025_01/766660728" TargetMode="External" /><Relationship Id="rId82" Type="http://schemas.openxmlformats.org/officeDocument/2006/relationships/hyperlink" Target="https://podminky.urs.cz/item/CS_URS_2025_01/766691914" TargetMode="External" /><Relationship Id="rId83" Type="http://schemas.openxmlformats.org/officeDocument/2006/relationships/hyperlink" Target="https://podminky.urs.cz/item/CS_URS_2025_01/766695213" TargetMode="External" /><Relationship Id="rId84" Type="http://schemas.openxmlformats.org/officeDocument/2006/relationships/hyperlink" Target="https://podminky.urs.cz/item/CS_URS_2025_01/766695233" TargetMode="External" /><Relationship Id="rId85" Type="http://schemas.openxmlformats.org/officeDocument/2006/relationships/hyperlink" Target="https://podminky.urs.cz/item/CS_URS_2025_01/998766202" TargetMode="External" /><Relationship Id="rId86" Type="http://schemas.openxmlformats.org/officeDocument/2006/relationships/hyperlink" Target="https://podminky.urs.cz/item/CS_URS_2025_01/771121011" TargetMode="External" /><Relationship Id="rId87" Type="http://schemas.openxmlformats.org/officeDocument/2006/relationships/hyperlink" Target="https://podminky.urs.cz/item/CS_URS_2025_01/771151021" TargetMode="External" /><Relationship Id="rId88" Type="http://schemas.openxmlformats.org/officeDocument/2006/relationships/hyperlink" Target="https://podminky.urs.cz/item/CS_URS_2025_01/771574416" TargetMode="External" /><Relationship Id="rId89" Type="http://schemas.openxmlformats.org/officeDocument/2006/relationships/hyperlink" Target="https://podminky.urs.cz/item/CS_URS_2025_01/771591112" TargetMode="External" /><Relationship Id="rId90" Type="http://schemas.openxmlformats.org/officeDocument/2006/relationships/hyperlink" Target="https://podminky.urs.cz/item/CS_URS_2025_01/771591241" TargetMode="External" /><Relationship Id="rId91" Type="http://schemas.openxmlformats.org/officeDocument/2006/relationships/hyperlink" Target="https://podminky.urs.cz/item/CS_URS_2025_01/771591242" TargetMode="External" /><Relationship Id="rId92" Type="http://schemas.openxmlformats.org/officeDocument/2006/relationships/hyperlink" Target="https://podminky.urs.cz/item/CS_URS_2025_01/771591264" TargetMode="External" /><Relationship Id="rId93" Type="http://schemas.openxmlformats.org/officeDocument/2006/relationships/hyperlink" Target="https://podminky.urs.cz/item/CS_URS_2025_01/998771202" TargetMode="External" /><Relationship Id="rId94" Type="http://schemas.openxmlformats.org/officeDocument/2006/relationships/hyperlink" Target="https://podminky.urs.cz/item/CS_URS_2025_01/776111116" TargetMode="External" /><Relationship Id="rId95" Type="http://schemas.openxmlformats.org/officeDocument/2006/relationships/hyperlink" Target="https://podminky.urs.cz/item/CS_URS_2025_01/776121321" TargetMode="External" /><Relationship Id="rId96" Type="http://schemas.openxmlformats.org/officeDocument/2006/relationships/hyperlink" Target="https://podminky.urs.cz/item/CS_URS_2025_01/776141121" TargetMode="External" /><Relationship Id="rId97" Type="http://schemas.openxmlformats.org/officeDocument/2006/relationships/hyperlink" Target="https://podminky.urs.cz/item/CS_URS_2025_01/776201814" TargetMode="External" /><Relationship Id="rId98" Type="http://schemas.openxmlformats.org/officeDocument/2006/relationships/hyperlink" Target="https://podminky.urs.cz/item/CS_URS_2025_01/776221111" TargetMode="External" /><Relationship Id="rId99" Type="http://schemas.openxmlformats.org/officeDocument/2006/relationships/hyperlink" Target="https://podminky.urs.cz/item/CS_URS_2025_01/776223111" TargetMode="External" /><Relationship Id="rId100" Type="http://schemas.openxmlformats.org/officeDocument/2006/relationships/hyperlink" Target="https://podminky.urs.cz/item/CS_URS_2025_01/776410811" TargetMode="External" /><Relationship Id="rId101" Type="http://schemas.openxmlformats.org/officeDocument/2006/relationships/hyperlink" Target="https://podminky.urs.cz/item/CS_URS_2025_01/776411111" TargetMode="External" /><Relationship Id="rId102" Type="http://schemas.openxmlformats.org/officeDocument/2006/relationships/hyperlink" Target="https://podminky.urs.cz/item/CS_URS_2025_01/998776202" TargetMode="External" /><Relationship Id="rId103" Type="http://schemas.openxmlformats.org/officeDocument/2006/relationships/hyperlink" Target="https://podminky.urs.cz/item/CS_URS_2025_01/781121011" TargetMode="External" /><Relationship Id="rId104" Type="http://schemas.openxmlformats.org/officeDocument/2006/relationships/hyperlink" Target="https://podminky.urs.cz/item/CS_URS_2025_01/781131112" TargetMode="External" /><Relationship Id="rId105" Type="http://schemas.openxmlformats.org/officeDocument/2006/relationships/hyperlink" Target="https://podminky.urs.cz/item/CS_URS_2025_01/781131264" TargetMode="External" /><Relationship Id="rId106" Type="http://schemas.openxmlformats.org/officeDocument/2006/relationships/hyperlink" Target="https://podminky.urs.cz/item/CS_URS_2025_01/781472215" TargetMode="External" /><Relationship Id="rId107" Type="http://schemas.openxmlformats.org/officeDocument/2006/relationships/hyperlink" Target="https://podminky.urs.cz/item/CS_URS_2025_01/781571141" TargetMode="External" /><Relationship Id="rId108" Type="http://schemas.openxmlformats.org/officeDocument/2006/relationships/hyperlink" Target="https://podminky.urs.cz/item/CS_URS_2025_01/998781202" TargetMode="External" /><Relationship Id="rId109" Type="http://schemas.openxmlformats.org/officeDocument/2006/relationships/hyperlink" Target="https://podminky.urs.cz/item/CS_URS_2025_01/784121001.1" TargetMode="External" /><Relationship Id="rId110" Type="http://schemas.openxmlformats.org/officeDocument/2006/relationships/hyperlink" Target="https://podminky.urs.cz/item/CS_URS_2025_01/784121011" TargetMode="External" /><Relationship Id="rId111" Type="http://schemas.openxmlformats.org/officeDocument/2006/relationships/hyperlink" Target="https://podminky.urs.cz/item/CS_URS_2025_01/784181001" TargetMode="External" /><Relationship Id="rId112" Type="http://schemas.openxmlformats.org/officeDocument/2006/relationships/hyperlink" Target="https://podminky.urs.cz/item/CS_URS_2025_01/784181101" TargetMode="External" /><Relationship Id="rId113" Type="http://schemas.openxmlformats.org/officeDocument/2006/relationships/hyperlink" Target="https://podminky.urs.cz/item/CS_URS_2025_01/784221101" TargetMode="External" /><Relationship Id="rId114" Type="http://schemas.openxmlformats.org/officeDocument/2006/relationships/hyperlink" Target="https://podminky.urs.cz/item/CS_URS_2025_01/784321031" TargetMode="External" /><Relationship Id="rId115" Type="http://schemas.openxmlformats.org/officeDocument/2006/relationships/hyperlink" Target="https://podminky.urs.cz/item/CS_URS_2025_01/094103000" TargetMode="External" /><Relationship Id="rId116" Type="http://schemas.openxmlformats.org/officeDocument/2006/relationships/hyperlink" Target="https://podminky.urs.cz/item/CS_URS_2025_01/HZS1302" TargetMode="External" /><Relationship Id="rId117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9003211" TargetMode="External" /><Relationship Id="rId2" Type="http://schemas.openxmlformats.org/officeDocument/2006/relationships/hyperlink" Target="https://podminky.urs.cz/item/CS_URS_2025_01/119003212" TargetMode="External" /><Relationship Id="rId3" Type="http://schemas.openxmlformats.org/officeDocument/2006/relationships/hyperlink" Target="https://podminky.urs.cz/item/CS_URS_2025_01/119004111" TargetMode="External" /><Relationship Id="rId4" Type="http://schemas.openxmlformats.org/officeDocument/2006/relationships/hyperlink" Target="https://podminky.urs.cz/item/CS_URS_2025_01/121151103" TargetMode="External" /><Relationship Id="rId5" Type="http://schemas.openxmlformats.org/officeDocument/2006/relationships/hyperlink" Target="https://podminky.urs.cz/item/CS_URS_2025_01/132212121" TargetMode="External" /><Relationship Id="rId6" Type="http://schemas.openxmlformats.org/officeDocument/2006/relationships/hyperlink" Target="https://podminky.urs.cz/item/CS_URS_2025_01/132551102" TargetMode="External" /><Relationship Id="rId7" Type="http://schemas.openxmlformats.org/officeDocument/2006/relationships/hyperlink" Target="https://podminky.urs.cz/item/CS_URS_2025_01/151101101" TargetMode="External" /><Relationship Id="rId8" Type="http://schemas.openxmlformats.org/officeDocument/2006/relationships/hyperlink" Target="https://podminky.urs.cz/item/CS_URS_2025_01/151101111" TargetMode="External" /><Relationship Id="rId9" Type="http://schemas.openxmlformats.org/officeDocument/2006/relationships/hyperlink" Target="https://podminky.urs.cz/item/CS_URS_2025_01/171251201" TargetMode="External" /><Relationship Id="rId10" Type="http://schemas.openxmlformats.org/officeDocument/2006/relationships/hyperlink" Target="https://podminky.urs.cz/item/CS_URS_2025_01/174111101" TargetMode="External" /><Relationship Id="rId11" Type="http://schemas.openxmlformats.org/officeDocument/2006/relationships/hyperlink" Target="https://podminky.urs.cz/item/CS_URS_2025_01/175111101" TargetMode="External" /><Relationship Id="rId12" Type="http://schemas.openxmlformats.org/officeDocument/2006/relationships/hyperlink" Target="https://podminky.urs.cz/item/CS_URS_2025_01/175111109" TargetMode="External" /><Relationship Id="rId13" Type="http://schemas.openxmlformats.org/officeDocument/2006/relationships/hyperlink" Target="https://podminky.urs.cz/item/CS_URS_2025_01/181311103" TargetMode="External" /><Relationship Id="rId14" Type="http://schemas.openxmlformats.org/officeDocument/2006/relationships/hyperlink" Target="https://podminky.urs.cz/item/CS_URS_2025_01/871274201" TargetMode="External" /><Relationship Id="rId15" Type="http://schemas.openxmlformats.org/officeDocument/2006/relationships/hyperlink" Target="https://podminky.urs.cz/item/CS_URS_2025_01/871313120" TargetMode="External" /><Relationship Id="rId16" Type="http://schemas.openxmlformats.org/officeDocument/2006/relationships/hyperlink" Target="https://podminky.urs.cz/item/CS_URS_2025_01/877310330" TargetMode="External" /><Relationship Id="rId17" Type="http://schemas.openxmlformats.org/officeDocument/2006/relationships/hyperlink" Target="https://podminky.urs.cz/item/CS_URS_2025_01/877310330" TargetMode="External" /><Relationship Id="rId18" Type="http://schemas.openxmlformats.org/officeDocument/2006/relationships/hyperlink" Target="https://podminky.urs.cz/item/CS_URS_2025_01/894811113" TargetMode="External" /><Relationship Id="rId19" Type="http://schemas.openxmlformats.org/officeDocument/2006/relationships/hyperlink" Target="https://podminky.urs.cz/item/CS_URS_2025_01/894811213" TargetMode="External" /><Relationship Id="rId20" Type="http://schemas.openxmlformats.org/officeDocument/2006/relationships/hyperlink" Target="https://podminky.urs.cz/item/CS_URS_2025_01/894811245" TargetMode="External" /><Relationship Id="rId21" Type="http://schemas.openxmlformats.org/officeDocument/2006/relationships/hyperlink" Target="https://podminky.urs.cz/item/CS_URS_2025_01/998276101" TargetMode="External" /><Relationship Id="rId22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997013153" TargetMode="External" /><Relationship Id="rId2" Type="http://schemas.openxmlformats.org/officeDocument/2006/relationships/hyperlink" Target="https://podminky.urs.cz/item/CS_URS_2025_01/997013501" TargetMode="External" /><Relationship Id="rId3" Type="http://schemas.openxmlformats.org/officeDocument/2006/relationships/hyperlink" Target="https://podminky.urs.cz/item/CS_URS_2025_01/997013509" TargetMode="External" /><Relationship Id="rId4" Type="http://schemas.openxmlformats.org/officeDocument/2006/relationships/hyperlink" Target="https://podminky.urs.cz/item/CS_URS_2025_01/997013871" TargetMode="External" /><Relationship Id="rId5" Type="http://schemas.openxmlformats.org/officeDocument/2006/relationships/hyperlink" Target="https://podminky.urs.cz/item/CS_URS_2025_01/997221611" TargetMode="External" /><Relationship Id="rId6" Type="http://schemas.openxmlformats.org/officeDocument/2006/relationships/hyperlink" Target="https://podminky.urs.cz/item/CS_URS_2025_01/721140802" TargetMode="External" /><Relationship Id="rId7" Type="http://schemas.openxmlformats.org/officeDocument/2006/relationships/hyperlink" Target="https://podminky.urs.cz/item/CS_URS_2025_01/721171808" TargetMode="External" /><Relationship Id="rId8" Type="http://schemas.openxmlformats.org/officeDocument/2006/relationships/hyperlink" Target="https://podminky.urs.cz/item/CS_URS_2025_01/721220801" TargetMode="External" /><Relationship Id="rId9" Type="http://schemas.openxmlformats.org/officeDocument/2006/relationships/hyperlink" Target="https://podminky.urs.cz/item/CS_URS_2025_01/721173401" TargetMode="External" /><Relationship Id="rId10" Type="http://schemas.openxmlformats.org/officeDocument/2006/relationships/hyperlink" Target="https://podminky.urs.cz/item/CS_URS_2025_01/721173402" TargetMode="External" /><Relationship Id="rId11" Type="http://schemas.openxmlformats.org/officeDocument/2006/relationships/hyperlink" Target="https://podminky.urs.cz/item/CS_URS_2025_01/721173403" TargetMode="External" /><Relationship Id="rId12" Type="http://schemas.openxmlformats.org/officeDocument/2006/relationships/hyperlink" Target="https://podminky.urs.cz/item/CS_URS_2025_01/721174004" TargetMode="External" /><Relationship Id="rId13" Type="http://schemas.openxmlformats.org/officeDocument/2006/relationships/hyperlink" Target="https://podminky.urs.cz/item/CS_URS_2025_01/721174024" TargetMode="External" /><Relationship Id="rId14" Type="http://schemas.openxmlformats.org/officeDocument/2006/relationships/hyperlink" Target="https://podminky.urs.cz/item/CS_URS_2025_01/721174025" TargetMode="External" /><Relationship Id="rId15" Type="http://schemas.openxmlformats.org/officeDocument/2006/relationships/hyperlink" Target="https://podminky.urs.cz/item/CS_URS_2025_01/721174026" TargetMode="External" /><Relationship Id="rId16" Type="http://schemas.openxmlformats.org/officeDocument/2006/relationships/hyperlink" Target="https://podminky.urs.cz/item/CS_URS_2025_01/721174042" TargetMode="External" /><Relationship Id="rId17" Type="http://schemas.openxmlformats.org/officeDocument/2006/relationships/hyperlink" Target="https://podminky.urs.cz/item/CS_URS_2025_01/721174043" TargetMode="External" /><Relationship Id="rId18" Type="http://schemas.openxmlformats.org/officeDocument/2006/relationships/hyperlink" Target="https://podminky.urs.cz/item/CS_URS_2025_01/721174044" TargetMode="External" /><Relationship Id="rId19" Type="http://schemas.openxmlformats.org/officeDocument/2006/relationships/hyperlink" Target="https://podminky.urs.cz/item/CS_URS_2025_01/721174045" TargetMode="External" /><Relationship Id="rId20" Type="http://schemas.openxmlformats.org/officeDocument/2006/relationships/hyperlink" Target="https://podminky.urs.cz/item/CS_URS_2025_01/721174062" TargetMode="External" /><Relationship Id="rId21" Type="http://schemas.openxmlformats.org/officeDocument/2006/relationships/hyperlink" Target="https://podminky.urs.cz/item/CS_URS_2025_01/721174063" TargetMode="External" /><Relationship Id="rId22" Type="http://schemas.openxmlformats.org/officeDocument/2006/relationships/hyperlink" Target="https://podminky.urs.cz/item/CS_URS_2025_01/721194104" TargetMode="External" /><Relationship Id="rId23" Type="http://schemas.openxmlformats.org/officeDocument/2006/relationships/hyperlink" Target="https://podminky.urs.cz/item/CS_URS_2025_01/721194105" TargetMode="External" /><Relationship Id="rId24" Type="http://schemas.openxmlformats.org/officeDocument/2006/relationships/hyperlink" Target="https://podminky.urs.cz/item/CS_URS_2025_01/721194109" TargetMode="External" /><Relationship Id="rId25" Type="http://schemas.openxmlformats.org/officeDocument/2006/relationships/hyperlink" Target="https://podminky.urs.cz/item/CS_URS_2025_01/721290111" TargetMode="External" /><Relationship Id="rId26" Type="http://schemas.openxmlformats.org/officeDocument/2006/relationships/hyperlink" Target="https://podminky.urs.cz/item/CS_URS_2025_01/721290112" TargetMode="External" /><Relationship Id="rId27" Type="http://schemas.openxmlformats.org/officeDocument/2006/relationships/hyperlink" Target="https://podminky.urs.cz/item/CS_URS_2025_01/998721101" TargetMode="External" /><Relationship Id="rId28" Type="http://schemas.openxmlformats.org/officeDocument/2006/relationships/hyperlink" Target="https://podminky.urs.cz/item/CS_URS_2025_01/722130801" TargetMode="External" /><Relationship Id="rId29" Type="http://schemas.openxmlformats.org/officeDocument/2006/relationships/hyperlink" Target="https://podminky.urs.cz/item/CS_URS_2025_01/722130802" TargetMode="External" /><Relationship Id="rId30" Type="http://schemas.openxmlformats.org/officeDocument/2006/relationships/hyperlink" Target="https://podminky.urs.cz/item/CS_URS_2025_01/722170801" TargetMode="External" /><Relationship Id="rId31" Type="http://schemas.openxmlformats.org/officeDocument/2006/relationships/hyperlink" Target="https://podminky.urs.cz/item/CS_URS_2025_01/722181812" TargetMode="External" /><Relationship Id="rId32" Type="http://schemas.openxmlformats.org/officeDocument/2006/relationships/hyperlink" Target="https://podminky.urs.cz/item/CS_URS_2025_01/722220862" TargetMode="External" /><Relationship Id="rId33" Type="http://schemas.openxmlformats.org/officeDocument/2006/relationships/hyperlink" Target="https://podminky.urs.cz/item/CS_URS_2025_01/722160202" TargetMode="External" /><Relationship Id="rId34" Type="http://schemas.openxmlformats.org/officeDocument/2006/relationships/hyperlink" Target="https://podminky.urs.cz/item/CS_URS_2025_01/722175002" TargetMode="External" /><Relationship Id="rId35" Type="http://schemas.openxmlformats.org/officeDocument/2006/relationships/hyperlink" Target="https://podminky.urs.cz/item/CS_URS_2025_01/722175003" TargetMode="External" /><Relationship Id="rId36" Type="http://schemas.openxmlformats.org/officeDocument/2006/relationships/hyperlink" Target="https://podminky.urs.cz/item/CS_URS_2025_01/722175004" TargetMode="External" /><Relationship Id="rId37" Type="http://schemas.openxmlformats.org/officeDocument/2006/relationships/hyperlink" Target="https://podminky.urs.cz/item/CS_URS_2025_01/722175005" TargetMode="External" /><Relationship Id="rId38" Type="http://schemas.openxmlformats.org/officeDocument/2006/relationships/hyperlink" Target="https://podminky.urs.cz/item/CS_URS_2025_01/722181111" TargetMode="External" /><Relationship Id="rId39" Type="http://schemas.openxmlformats.org/officeDocument/2006/relationships/hyperlink" Target="https://podminky.urs.cz/item/CS_URS_2025_01/722181113" TargetMode="External" /><Relationship Id="rId40" Type="http://schemas.openxmlformats.org/officeDocument/2006/relationships/hyperlink" Target="https://podminky.urs.cz/item/CS_URS_2025_01/722181114" TargetMode="External" /><Relationship Id="rId41" Type="http://schemas.openxmlformats.org/officeDocument/2006/relationships/hyperlink" Target="https://podminky.urs.cz/item/CS_URS_2025_01/722181241" TargetMode="External" /><Relationship Id="rId42" Type="http://schemas.openxmlformats.org/officeDocument/2006/relationships/hyperlink" Target="https://podminky.urs.cz/item/CS_URS_2025_01/722181252" TargetMode="External" /><Relationship Id="rId43" Type="http://schemas.openxmlformats.org/officeDocument/2006/relationships/hyperlink" Target="https://podminky.urs.cz/item/CS_URS_2025_01/722181851" TargetMode="External" /><Relationship Id="rId44" Type="http://schemas.openxmlformats.org/officeDocument/2006/relationships/hyperlink" Target="https://podminky.urs.cz/item/CS_URS_2025_01/722190401" TargetMode="External" /><Relationship Id="rId45" Type="http://schemas.openxmlformats.org/officeDocument/2006/relationships/hyperlink" Target="https://podminky.urs.cz/item/CS_URS_2025_01/722220121" TargetMode="External" /><Relationship Id="rId46" Type="http://schemas.openxmlformats.org/officeDocument/2006/relationships/hyperlink" Target="https://podminky.urs.cz/item/CS_URS_2025_01/722221134" TargetMode="External" /><Relationship Id="rId47" Type="http://schemas.openxmlformats.org/officeDocument/2006/relationships/hyperlink" Target="https://podminky.urs.cz/item/CS_URS_2025_01/722224115" TargetMode="External" /><Relationship Id="rId48" Type="http://schemas.openxmlformats.org/officeDocument/2006/relationships/hyperlink" Target="https://podminky.urs.cz/item/CS_URS_2025_01/722224151" TargetMode="External" /><Relationship Id="rId49" Type="http://schemas.openxmlformats.org/officeDocument/2006/relationships/hyperlink" Target="https://podminky.urs.cz/item/CS_URS_2025_01/722231072" TargetMode="External" /><Relationship Id="rId50" Type="http://schemas.openxmlformats.org/officeDocument/2006/relationships/hyperlink" Target="https://podminky.urs.cz/item/CS_URS_2025_01/722231074" TargetMode="External" /><Relationship Id="rId51" Type="http://schemas.openxmlformats.org/officeDocument/2006/relationships/hyperlink" Target="https://podminky.urs.cz/item/CS_URS_2025_01/722231142" TargetMode="External" /><Relationship Id="rId52" Type="http://schemas.openxmlformats.org/officeDocument/2006/relationships/hyperlink" Target="https://podminky.urs.cz/item/CS_URS_2025_01/722232061" TargetMode="External" /><Relationship Id="rId53" Type="http://schemas.openxmlformats.org/officeDocument/2006/relationships/hyperlink" Target="https://podminky.urs.cz/item/CS_URS_2025_01/722232062" TargetMode="External" /><Relationship Id="rId54" Type="http://schemas.openxmlformats.org/officeDocument/2006/relationships/hyperlink" Target="https://podminky.urs.cz/item/CS_URS_2025_01/722232063" TargetMode="External" /><Relationship Id="rId55" Type="http://schemas.openxmlformats.org/officeDocument/2006/relationships/hyperlink" Target="https://podminky.urs.cz/item/CS_URS_2025_01/722232064" TargetMode="External" /><Relationship Id="rId56" Type="http://schemas.openxmlformats.org/officeDocument/2006/relationships/hyperlink" Target="https://podminky.urs.cz/item/CS_URS_2025_01/722232122" TargetMode="External" /><Relationship Id="rId57" Type="http://schemas.openxmlformats.org/officeDocument/2006/relationships/hyperlink" Target="https://podminky.urs.cz/item/CS_URS_2025_01/722232123" TargetMode="External" /><Relationship Id="rId58" Type="http://schemas.openxmlformats.org/officeDocument/2006/relationships/hyperlink" Target="https://podminky.urs.cz/item/CS_URS_2025_01/722232124" TargetMode="External" /><Relationship Id="rId59" Type="http://schemas.openxmlformats.org/officeDocument/2006/relationships/hyperlink" Target="https://podminky.urs.cz/item/CS_URS_2025_01/722232171" TargetMode="External" /><Relationship Id="rId60" Type="http://schemas.openxmlformats.org/officeDocument/2006/relationships/hyperlink" Target="https://podminky.urs.cz/item/CS_URS_2025_01/722232501" TargetMode="External" /><Relationship Id="rId61" Type="http://schemas.openxmlformats.org/officeDocument/2006/relationships/hyperlink" Target="https://podminky.urs.cz/item/CS_URS_2025_01/722232503" TargetMode="External" /><Relationship Id="rId62" Type="http://schemas.openxmlformats.org/officeDocument/2006/relationships/hyperlink" Target="https://podminky.urs.cz/item/CS_URS_2025_01/722234263" TargetMode="External" /><Relationship Id="rId63" Type="http://schemas.openxmlformats.org/officeDocument/2006/relationships/hyperlink" Target="https://podminky.urs.cz/item/CS_URS_2025_01/722250133" TargetMode="External" /><Relationship Id="rId64" Type="http://schemas.openxmlformats.org/officeDocument/2006/relationships/hyperlink" Target="https://podminky.urs.cz/item/CS_URS_2025_01/722262213" TargetMode="External" /><Relationship Id="rId65" Type="http://schemas.openxmlformats.org/officeDocument/2006/relationships/hyperlink" Target="https://podminky.urs.cz/item/CS_URS_2025_01/722263210" TargetMode="External" /><Relationship Id="rId66" Type="http://schemas.openxmlformats.org/officeDocument/2006/relationships/hyperlink" Target="https://podminky.urs.cz/item/CS_URS_2025_01/998722102" TargetMode="External" /><Relationship Id="rId67" Type="http://schemas.openxmlformats.org/officeDocument/2006/relationships/hyperlink" Target="https://podminky.urs.cz/item/CS_URS_2025_01/722290234" TargetMode="External" /><Relationship Id="rId68" Type="http://schemas.openxmlformats.org/officeDocument/2006/relationships/hyperlink" Target="https://podminky.urs.cz/item/CS_URS_2025_01/725110811" TargetMode="External" /><Relationship Id="rId69" Type="http://schemas.openxmlformats.org/officeDocument/2006/relationships/hyperlink" Target="https://podminky.urs.cz/item/CS_URS_2025_01/725320821" TargetMode="External" /><Relationship Id="rId70" Type="http://schemas.openxmlformats.org/officeDocument/2006/relationships/hyperlink" Target="https://podminky.urs.cz/item/CS_URS_2025_01/725330820" TargetMode="External" /><Relationship Id="rId71" Type="http://schemas.openxmlformats.org/officeDocument/2006/relationships/hyperlink" Target="https://podminky.urs.cz/item/CS_URS_2025_01/725210821" TargetMode="External" /><Relationship Id="rId72" Type="http://schemas.openxmlformats.org/officeDocument/2006/relationships/hyperlink" Target="https://podminky.urs.cz/item/CS_URS_2025_01/725111132" TargetMode="External" /><Relationship Id="rId73" Type="http://schemas.openxmlformats.org/officeDocument/2006/relationships/hyperlink" Target="https://podminky.urs.cz/item/CS_URS_2025_01/725112022" TargetMode="External" /><Relationship Id="rId74" Type="http://schemas.openxmlformats.org/officeDocument/2006/relationships/hyperlink" Target="https://podminky.urs.cz/item/CS_URS_2025_01/725211616" TargetMode="External" /><Relationship Id="rId75" Type="http://schemas.openxmlformats.org/officeDocument/2006/relationships/hyperlink" Target="https://podminky.urs.cz/item/CS_URS_2025_01/725311131" TargetMode="External" /><Relationship Id="rId76" Type="http://schemas.openxmlformats.org/officeDocument/2006/relationships/hyperlink" Target="https://podminky.urs.cz/item/CS_URS_2025_01/725331111" TargetMode="External" /><Relationship Id="rId77" Type="http://schemas.openxmlformats.org/officeDocument/2006/relationships/hyperlink" Target="https://podminky.urs.cz/item/CS_URS_2025_01/725821312" TargetMode="External" /><Relationship Id="rId78" Type="http://schemas.openxmlformats.org/officeDocument/2006/relationships/hyperlink" Target="https://podminky.urs.cz/item/CS_URS_2025_01/725861311" TargetMode="External" /><Relationship Id="rId79" Type="http://schemas.openxmlformats.org/officeDocument/2006/relationships/hyperlink" Target="https://podminky.urs.cz/item/CS_URS_2025_01/725980122" TargetMode="External" /><Relationship Id="rId80" Type="http://schemas.openxmlformats.org/officeDocument/2006/relationships/hyperlink" Target="https://podminky.urs.cz/item/CS_URS_2025_01/725980123" TargetMode="External" /><Relationship Id="rId81" Type="http://schemas.openxmlformats.org/officeDocument/2006/relationships/hyperlink" Target="https://podminky.urs.cz/item/CS_URS_2025_01/998722101" TargetMode="External" /><Relationship Id="rId82" Type="http://schemas.openxmlformats.org/officeDocument/2006/relationships/hyperlink" Target="https://podminky.urs.cz/item/CS_URS_2025_01/998726111" TargetMode="External" /><Relationship Id="rId83" Type="http://schemas.openxmlformats.org/officeDocument/2006/relationships/hyperlink" Target="https://podminky.urs.cz/item/CS_URS_2025_01/HZS2212" TargetMode="External" /><Relationship Id="rId84" Type="http://schemas.openxmlformats.org/officeDocument/2006/relationships/hyperlink" Target="https://podminky.urs.cz/item/CS_URS_2025_01/HZS2491" TargetMode="External" /><Relationship Id="rId85" Type="http://schemas.openxmlformats.org/officeDocument/2006/relationships/hyperlink" Target="https://podminky.urs.cz/item/CS_URS_2025_01/HZS4221" TargetMode="External" /><Relationship Id="rId86" Type="http://schemas.openxmlformats.org/officeDocument/2006/relationships/hyperlink" Target="https://podminky.urs.cz/item/CS_URS_2025_01/HZS4232" TargetMode="External" /><Relationship Id="rId87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32110812" TargetMode="External" /><Relationship Id="rId2" Type="http://schemas.openxmlformats.org/officeDocument/2006/relationships/hyperlink" Target="https://podminky.urs.cz/item/CS_URS_2025_01/732420811" TargetMode="External" /><Relationship Id="rId3" Type="http://schemas.openxmlformats.org/officeDocument/2006/relationships/hyperlink" Target="https://podminky.urs.cz/item/CS_URS_2025_01/732320812" TargetMode="External" /><Relationship Id="rId4" Type="http://schemas.openxmlformats.org/officeDocument/2006/relationships/hyperlink" Target="https://podminky.urs.cz/item/CS_URS_2025_01/732199100" TargetMode="External" /><Relationship Id="rId5" Type="http://schemas.openxmlformats.org/officeDocument/2006/relationships/hyperlink" Target="https://podminky.urs.cz/item/CS_URS_2025_01/732391901" TargetMode="External" /><Relationship Id="rId6" Type="http://schemas.openxmlformats.org/officeDocument/2006/relationships/hyperlink" Target="https://podminky.urs.cz/item/CS_URS_2025_01/734291317" TargetMode="External" /><Relationship Id="rId7" Type="http://schemas.openxmlformats.org/officeDocument/2006/relationships/hyperlink" Target="https://podminky.urs.cz/item/CS_URS_2025_01/998732102" TargetMode="External" /><Relationship Id="rId8" Type="http://schemas.openxmlformats.org/officeDocument/2006/relationships/hyperlink" Target="https://podminky.urs.cz/item/CS_URS_2025_01/733120815" TargetMode="External" /><Relationship Id="rId9" Type="http://schemas.openxmlformats.org/officeDocument/2006/relationships/hyperlink" Target="https://podminky.urs.cz/item/CS_URS_2025_01/733120819" TargetMode="External" /><Relationship Id="rId10" Type="http://schemas.openxmlformats.org/officeDocument/2006/relationships/hyperlink" Target="https://podminky.urs.cz/item/CS_URS_2025_01/733140811" TargetMode="External" /><Relationship Id="rId11" Type="http://schemas.openxmlformats.org/officeDocument/2006/relationships/hyperlink" Target="https://podminky.urs.cz/item/CS_URS_2025_01/733193810" TargetMode="External" /><Relationship Id="rId12" Type="http://schemas.openxmlformats.org/officeDocument/2006/relationships/hyperlink" Target="https://podminky.urs.cz/item/CS_URS_2025_01/733224222" TargetMode="External" /><Relationship Id="rId13" Type="http://schemas.openxmlformats.org/officeDocument/2006/relationships/hyperlink" Target="https://podminky.urs.cz/item/CS_URS_2025_01/733224202" TargetMode="External" /><Relationship Id="rId14" Type="http://schemas.openxmlformats.org/officeDocument/2006/relationships/hyperlink" Target="https://podminky.urs.cz/item/CS_URS_2025_01/733223304" TargetMode="External" /><Relationship Id="rId15" Type="http://schemas.openxmlformats.org/officeDocument/2006/relationships/hyperlink" Target="https://podminky.urs.cz/item/CS_URS_2025_01/733224205" TargetMode="External" /><Relationship Id="rId16" Type="http://schemas.openxmlformats.org/officeDocument/2006/relationships/hyperlink" Target="https://podminky.urs.cz/item/CS_URS_2025_01/733223305" TargetMode="External" /><Relationship Id="rId17" Type="http://schemas.openxmlformats.org/officeDocument/2006/relationships/hyperlink" Target="https://podminky.urs.cz/item/CS_URS_2025_01/733224206" TargetMode="External" /><Relationship Id="rId18" Type="http://schemas.openxmlformats.org/officeDocument/2006/relationships/hyperlink" Target="https://podminky.urs.cz/item/CS_URS_2025_01/733223306" TargetMode="External" /><Relationship Id="rId19" Type="http://schemas.openxmlformats.org/officeDocument/2006/relationships/hyperlink" Target="https://podminky.urs.cz/item/CS_URS_2025_01/733224207" TargetMode="External" /><Relationship Id="rId20" Type="http://schemas.openxmlformats.org/officeDocument/2006/relationships/hyperlink" Target="https://podminky.urs.cz/item/CS_URS_2025_01/733223307" TargetMode="External" /><Relationship Id="rId21" Type="http://schemas.openxmlformats.org/officeDocument/2006/relationships/hyperlink" Target="https://podminky.urs.cz/item/CS_URS_2025_01/733224208" TargetMode="External" /><Relationship Id="rId22" Type="http://schemas.openxmlformats.org/officeDocument/2006/relationships/hyperlink" Target="https://podminky.urs.cz/item/CS_URS_2025_01/733223309" TargetMode="External" /><Relationship Id="rId23" Type="http://schemas.openxmlformats.org/officeDocument/2006/relationships/hyperlink" Target="https://podminky.urs.cz/item/CS_URS_2025_01/733224209" TargetMode="External" /><Relationship Id="rId24" Type="http://schemas.openxmlformats.org/officeDocument/2006/relationships/hyperlink" Target="https://podminky.urs.cz/item/CS_URS_2025_01/733291101" TargetMode="External" /><Relationship Id="rId25" Type="http://schemas.openxmlformats.org/officeDocument/2006/relationships/hyperlink" Target="https://podminky.urs.cz/item/CS_URS_2025_01/733291102" TargetMode="External" /><Relationship Id="rId26" Type="http://schemas.openxmlformats.org/officeDocument/2006/relationships/hyperlink" Target="https://podminky.urs.cz/item/CS_URS_2025_01/733811241" TargetMode="External" /><Relationship Id="rId27" Type="http://schemas.openxmlformats.org/officeDocument/2006/relationships/hyperlink" Target="https://podminky.urs.cz/item/CS_URS_2025_01/733811252" TargetMode="External" /><Relationship Id="rId28" Type="http://schemas.openxmlformats.org/officeDocument/2006/relationships/hyperlink" Target="https://podminky.urs.cz/item/CS_URS_2025_01/733811256" TargetMode="External" /><Relationship Id="rId29" Type="http://schemas.openxmlformats.org/officeDocument/2006/relationships/hyperlink" Target="https://podminky.urs.cz/item/CS_URS_2025_01/998733102" TargetMode="External" /><Relationship Id="rId30" Type="http://schemas.openxmlformats.org/officeDocument/2006/relationships/hyperlink" Target="https://podminky.urs.cz/item/CS_URS_2025_01/734200821" TargetMode="External" /><Relationship Id="rId31" Type="http://schemas.openxmlformats.org/officeDocument/2006/relationships/hyperlink" Target="https://podminky.urs.cz/item/CS_URS_2025_01/734200822" TargetMode="External" /><Relationship Id="rId32" Type="http://schemas.openxmlformats.org/officeDocument/2006/relationships/hyperlink" Target="https://podminky.urs.cz/item/CS_URS_2025_01/734200823" TargetMode="External" /><Relationship Id="rId33" Type="http://schemas.openxmlformats.org/officeDocument/2006/relationships/hyperlink" Target="https://podminky.urs.cz/item/CS_URS_2025_01/734410811" TargetMode="External" /><Relationship Id="rId34" Type="http://schemas.openxmlformats.org/officeDocument/2006/relationships/hyperlink" Target="https://podminky.urs.cz/item/CS_URS_2025_01/734420811" TargetMode="External" /><Relationship Id="rId35" Type="http://schemas.openxmlformats.org/officeDocument/2006/relationships/hyperlink" Target="https://podminky.urs.cz/item/CS_URS_2025_01/734290813" TargetMode="External" /><Relationship Id="rId36" Type="http://schemas.openxmlformats.org/officeDocument/2006/relationships/hyperlink" Target="https://podminky.urs.cz/item/CS_URS_2025_01/734209113" TargetMode="External" /><Relationship Id="rId37" Type="http://schemas.openxmlformats.org/officeDocument/2006/relationships/hyperlink" Target="https://podminky.urs.cz/item/CS_URS_2025_01/734221532" TargetMode="External" /><Relationship Id="rId38" Type="http://schemas.openxmlformats.org/officeDocument/2006/relationships/hyperlink" Target="https://podminky.urs.cz/item/CS_URS_2025_01/734221545" TargetMode="External" /><Relationship Id="rId39" Type="http://schemas.openxmlformats.org/officeDocument/2006/relationships/hyperlink" Target="https://podminky.urs.cz/item/CS_URS_2025_01/734221682" TargetMode="External" /><Relationship Id="rId40" Type="http://schemas.openxmlformats.org/officeDocument/2006/relationships/hyperlink" Target="https://podminky.urs.cz/item/CS_URS_2025_01/734242416" TargetMode="External" /><Relationship Id="rId41" Type="http://schemas.openxmlformats.org/officeDocument/2006/relationships/hyperlink" Target="https://podminky.urs.cz/item/CS_URS_2025_01/734251213" TargetMode="External" /><Relationship Id="rId42" Type="http://schemas.openxmlformats.org/officeDocument/2006/relationships/hyperlink" Target="https://podminky.urs.cz/item/CS_URS_2025_01/734261717" TargetMode="External" /><Relationship Id="rId43" Type="http://schemas.openxmlformats.org/officeDocument/2006/relationships/hyperlink" Target="https://podminky.urs.cz/item/CS_URS_2025_01/734290921" TargetMode="External" /><Relationship Id="rId44" Type="http://schemas.openxmlformats.org/officeDocument/2006/relationships/hyperlink" Target="https://podminky.urs.cz/item/CS_URS_2025_01/734291123" TargetMode="External" /><Relationship Id="rId45" Type="http://schemas.openxmlformats.org/officeDocument/2006/relationships/hyperlink" Target="https://podminky.urs.cz/item/CS_URS_2025_01/734291277" TargetMode="External" /><Relationship Id="rId46" Type="http://schemas.openxmlformats.org/officeDocument/2006/relationships/hyperlink" Target="https://podminky.urs.cz/item/CS_URS_2025_01/734292772" TargetMode="External" /><Relationship Id="rId47" Type="http://schemas.openxmlformats.org/officeDocument/2006/relationships/hyperlink" Target="https://podminky.urs.cz/item/CS_URS_2025_01/734292773R" TargetMode="External" /><Relationship Id="rId48" Type="http://schemas.openxmlformats.org/officeDocument/2006/relationships/hyperlink" Target="https://podminky.urs.cz/item/CS_URS_2025_01/734292774" TargetMode="External" /><Relationship Id="rId49" Type="http://schemas.openxmlformats.org/officeDocument/2006/relationships/hyperlink" Target="https://podminky.urs.cz/item/CS_URS_2025_01/734292776" TargetMode="External" /><Relationship Id="rId50" Type="http://schemas.openxmlformats.org/officeDocument/2006/relationships/hyperlink" Target="https://podminky.urs.cz/item/CS_URS_2025_01/998734101" TargetMode="External" /><Relationship Id="rId51" Type="http://schemas.openxmlformats.org/officeDocument/2006/relationships/hyperlink" Target="https://podminky.urs.cz/item/CS_URS_2025_01/735000912" TargetMode="External" /><Relationship Id="rId52" Type="http://schemas.openxmlformats.org/officeDocument/2006/relationships/hyperlink" Target="https://podminky.urs.cz/item/CS_URS_2025_01/735111810" TargetMode="External" /><Relationship Id="rId53" Type="http://schemas.openxmlformats.org/officeDocument/2006/relationships/hyperlink" Target="https://podminky.urs.cz/item/CS_URS_2025_01/735152271" TargetMode="External" /><Relationship Id="rId54" Type="http://schemas.openxmlformats.org/officeDocument/2006/relationships/hyperlink" Target="https://podminky.urs.cz/item/CS_URS_2025_01/735152273" TargetMode="External" /><Relationship Id="rId55" Type="http://schemas.openxmlformats.org/officeDocument/2006/relationships/hyperlink" Target="https://podminky.urs.cz/item/CS_URS_2025_01/735152275" TargetMode="External" /><Relationship Id="rId56" Type="http://schemas.openxmlformats.org/officeDocument/2006/relationships/hyperlink" Target="https://podminky.urs.cz/item/CS_URS_2025_01/735152279" TargetMode="External" /><Relationship Id="rId57" Type="http://schemas.openxmlformats.org/officeDocument/2006/relationships/hyperlink" Target="https://podminky.urs.cz/item/CS_URS_2025_01/735152471" TargetMode="External" /><Relationship Id="rId58" Type="http://schemas.openxmlformats.org/officeDocument/2006/relationships/hyperlink" Target="https://podminky.urs.cz/item/CS_URS_2025_01/735152473" TargetMode="External" /><Relationship Id="rId59" Type="http://schemas.openxmlformats.org/officeDocument/2006/relationships/hyperlink" Target="https://podminky.urs.cz/item/CS_URS_2025_01/735152475" TargetMode="External" /><Relationship Id="rId60" Type="http://schemas.openxmlformats.org/officeDocument/2006/relationships/hyperlink" Target="https://podminky.urs.cz/item/CS_URS_2025_01/735152479" TargetMode="External" /><Relationship Id="rId61" Type="http://schemas.openxmlformats.org/officeDocument/2006/relationships/hyperlink" Target="https://podminky.urs.cz/item/CS_URS_2025_01/735152480" TargetMode="External" /><Relationship Id="rId62" Type="http://schemas.openxmlformats.org/officeDocument/2006/relationships/hyperlink" Target="https://podminky.urs.cz/item/CS_URS_2025_01/735152495" TargetMode="External" /><Relationship Id="rId63" Type="http://schemas.openxmlformats.org/officeDocument/2006/relationships/hyperlink" Target="https://podminky.urs.cz/item/CS_URS_2025_01/735152575" TargetMode="External" /><Relationship Id="rId64" Type="http://schemas.openxmlformats.org/officeDocument/2006/relationships/hyperlink" Target="https://podminky.urs.cz/item/CS_URS_2025_01/735494811" TargetMode="External" /><Relationship Id="rId65" Type="http://schemas.openxmlformats.org/officeDocument/2006/relationships/hyperlink" Target="https://podminky.urs.cz/item/CS_URS_2025_01/998735101" TargetMode="External" /><Relationship Id="rId66" Type="http://schemas.openxmlformats.org/officeDocument/2006/relationships/hyperlink" Target="https://podminky.urs.cz/item/CS_URS_2025_01/783614551" TargetMode="External" /><Relationship Id="rId67" Type="http://schemas.openxmlformats.org/officeDocument/2006/relationships/hyperlink" Target="https://podminky.urs.cz/item/CS_URS_2025_01/783617605" TargetMode="External" /><Relationship Id="rId68" Type="http://schemas.openxmlformats.org/officeDocument/2006/relationships/hyperlink" Target="https://podminky.urs.cz/item/CS_URS_2025_01/HZS2222" TargetMode="External" /><Relationship Id="rId69" Type="http://schemas.openxmlformats.org/officeDocument/2006/relationships/hyperlink" Target="https://podminky.urs.cz/item/CS_URS_2025_01/HZS3231" TargetMode="External" /><Relationship Id="rId70" Type="http://schemas.openxmlformats.org/officeDocument/2006/relationships/hyperlink" Target="https://podminky.urs.cz/item/CS_URS_2025_01/HZS1301" TargetMode="External" /><Relationship Id="rId71" Type="http://schemas.openxmlformats.org/officeDocument/2006/relationships/hyperlink" Target="https://podminky.urs.cz/item/CS_URS_2025_01/HZS4212" TargetMode="External" /><Relationship Id="rId72" Type="http://schemas.openxmlformats.org/officeDocument/2006/relationships/hyperlink" Target="https://podminky.urs.cz/item/CS_URS_2025_01/HZS4232" TargetMode="External" /><Relationship Id="rId73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10001000" TargetMode="External" /><Relationship Id="rId2" Type="http://schemas.openxmlformats.org/officeDocument/2006/relationships/hyperlink" Target="https://podminky.urs.cz/item/CS_URS_2025_01/012203000" TargetMode="External" /><Relationship Id="rId3" Type="http://schemas.openxmlformats.org/officeDocument/2006/relationships/hyperlink" Target="https://podminky.urs.cz/item/CS_URS_2025_01/012303000" TargetMode="External" /><Relationship Id="rId4" Type="http://schemas.openxmlformats.org/officeDocument/2006/relationships/hyperlink" Target="https://podminky.urs.cz/item/CS_URS_2025_01/012403000" TargetMode="External" /><Relationship Id="rId5" Type="http://schemas.openxmlformats.org/officeDocument/2006/relationships/hyperlink" Target="https://podminky.urs.cz/item/CS_URS_2025_01/030001000" TargetMode="External" /><Relationship Id="rId6" Type="http://schemas.openxmlformats.org/officeDocument/2006/relationships/hyperlink" Target="https://podminky.urs.cz/item/CS_URS_2025_01/034002000" TargetMode="External" /><Relationship Id="rId7" Type="http://schemas.openxmlformats.org/officeDocument/2006/relationships/hyperlink" Target="https://podminky.urs.cz/item/CS_URS_2025_01/035103001" TargetMode="External" /><Relationship Id="rId8" Type="http://schemas.openxmlformats.org/officeDocument/2006/relationships/hyperlink" Target="https://podminky.urs.cz/item/CS_URS_2025_01/042503000" TargetMode="External" /><Relationship Id="rId9" Type="http://schemas.openxmlformats.org/officeDocument/2006/relationships/hyperlink" Target="https://podminky.urs.cz/item/CS_URS_2025_01/032603000" TargetMode="External" /><Relationship Id="rId10" Type="http://schemas.openxmlformats.org/officeDocument/2006/relationships/hyperlink" Target="https://podminky.urs.cz/item/CS_URS_2025_01/034303000" TargetMode="External" /><Relationship Id="rId11" Type="http://schemas.openxmlformats.org/officeDocument/2006/relationships/hyperlink" Target="https://podminky.urs.cz/item/CS_URS_2025_01/072002000" TargetMode="External" /><Relationship Id="rId12" Type="http://schemas.openxmlformats.org/officeDocument/2006/relationships/hyperlink" Target="https://podminky.urs.cz/item/CS_URS_2025_01/013254000" TargetMode="External" /><Relationship Id="rId13" Type="http://schemas.openxmlformats.org/officeDocument/2006/relationships/hyperlink" Target="https://podminky.urs.cz/item/CS_URS_2025_01/042903000" TargetMode="External" /><Relationship Id="rId14" Type="http://schemas.openxmlformats.org/officeDocument/2006/relationships/hyperlink" Target="https://podminky.urs.cz/item/CS_URS_2025_01/045203000" TargetMode="External" /><Relationship Id="rId15" Type="http://schemas.openxmlformats.org/officeDocument/2006/relationships/hyperlink" Target="https://podminky.urs.cz/item/CS_URS_2025_01/043002000" TargetMode="External" /><Relationship Id="rId16" Type="http://schemas.openxmlformats.org/officeDocument/2006/relationships/hyperlink" Target="https://podminky.urs.cz/item/CS_URS_2025_01/045303000" TargetMode="External" /><Relationship Id="rId17" Type="http://schemas.openxmlformats.org/officeDocument/2006/relationships/hyperlink" Target="https://podminky.urs.cz/item/CS_URS_2025_01/052002000.1" TargetMode="External" /><Relationship Id="rId18" Type="http://schemas.openxmlformats.org/officeDocument/2006/relationships/hyperlink" Target="https://podminky.urs.cz/item/CS_URS_2025_01/090001000" TargetMode="External" /><Relationship Id="rId19" Type="http://schemas.openxmlformats.org/officeDocument/2006/relationships/hyperlink" Target="https://podminky.urs.cz/item/CS_URS_2025_01/091003000" TargetMode="External" /><Relationship Id="rId20" Type="http://schemas.openxmlformats.org/officeDocument/2006/relationships/drawing" Target="../drawings/drawing7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19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19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30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30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19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19</v>
      </c>
      <c r="AO17" s="23"/>
      <c r="AP17" s="23"/>
      <c r="AQ17" s="23"/>
      <c r="AR17" s="21"/>
      <c r="BE17" s="32"/>
      <c r="BS17" s="18" t="s">
        <v>33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32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36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37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38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39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40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41</v>
      </c>
      <c r="E29" s="48"/>
      <c r="F29" s="33" t="s">
        <v>42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43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44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45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46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47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48</v>
      </c>
      <c r="U35" s="55"/>
      <c r="V35" s="55"/>
      <c r="W35" s="55"/>
      <c r="X35" s="57" t="s">
        <v>49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50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2025-225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Mateřská škola Životice u Nového Jičína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Životice u Nového Jičína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13. 5. 2025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Základní škola a Mateřská škola Životice u NJ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31</v>
      </c>
      <c r="AJ49" s="41"/>
      <c r="AK49" s="41"/>
      <c r="AL49" s="41"/>
      <c r="AM49" s="74" t="str">
        <f>IF(E17="","",E17)</f>
        <v xml:space="preserve"> </v>
      </c>
      <c r="AN49" s="65"/>
      <c r="AO49" s="65"/>
      <c r="AP49" s="65"/>
      <c r="AQ49" s="41"/>
      <c r="AR49" s="45"/>
      <c r="AS49" s="75" t="s">
        <v>51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29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34</v>
      </c>
      <c r="AJ50" s="41"/>
      <c r="AK50" s="41"/>
      <c r="AL50" s="41"/>
      <c r="AM50" s="74" t="str">
        <f>IF(E20="","",E20)</f>
        <v xml:space="preserve"> 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52</v>
      </c>
      <c r="D52" s="88"/>
      <c r="E52" s="88"/>
      <c r="F52" s="88"/>
      <c r="G52" s="88"/>
      <c r="H52" s="89"/>
      <c r="I52" s="90" t="s">
        <v>53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54</v>
      </c>
      <c r="AH52" s="88"/>
      <c r="AI52" s="88"/>
      <c r="AJ52" s="88"/>
      <c r="AK52" s="88"/>
      <c r="AL52" s="88"/>
      <c r="AM52" s="88"/>
      <c r="AN52" s="90" t="s">
        <v>55</v>
      </c>
      <c r="AO52" s="88"/>
      <c r="AP52" s="88"/>
      <c r="AQ52" s="92" t="s">
        <v>56</v>
      </c>
      <c r="AR52" s="45"/>
      <c r="AS52" s="93" t="s">
        <v>57</v>
      </c>
      <c r="AT52" s="94" t="s">
        <v>58</v>
      </c>
      <c r="AU52" s="94" t="s">
        <v>59</v>
      </c>
      <c r="AV52" s="94" t="s">
        <v>60</v>
      </c>
      <c r="AW52" s="94" t="s">
        <v>61</v>
      </c>
      <c r="AX52" s="94" t="s">
        <v>62</v>
      </c>
      <c r="AY52" s="94" t="s">
        <v>63</v>
      </c>
      <c r="AZ52" s="94" t="s">
        <v>64</v>
      </c>
      <c r="BA52" s="94" t="s">
        <v>65</v>
      </c>
      <c r="BB52" s="94" t="s">
        <v>66</v>
      </c>
      <c r="BC52" s="94" t="s">
        <v>67</v>
      </c>
      <c r="BD52" s="95" t="s">
        <v>68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69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ROUND(SUM(AG55:AG60),2)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ROUND(SUM(AS55:AS60),2)</f>
        <v>0</v>
      </c>
      <c r="AT54" s="107">
        <f>ROUND(SUM(AV54:AW54),2)</f>
        <v>0</v>
      </c>
      <c r="AU54" s="108">
        <f>ROUND(SUM(AU55:AU60),5)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ROUND(SUM(AZ55:AZ60),2)</f>
        <v>0</v>
      </c>
      <c r="BA54" s="107">
        <f>ROUND(SUM(BA55:BA60),2)</f>
        <v>0</v>
      </c>
      <c r="BB54" s="107">
        <f>ROUND(SUM(BB55:BB60),2)</f>
        <v>0</v>
      </c>
      <c r="BC54" s="107">
        <f>ROUND(SUM(BC55:BC60),2)</f>
        <v>0</v>
      </c>
      <c r="BD54" s="109">
        <f>ROUND(SUM(BD55:BD60),2)</f>
        <v>0</v>
      </c>
      <c r="BE54" s="6"/>
      <c r="BS54" s="110" t="s">
        <v>70</v>
      </c>
      <c r="BT54" s="110" t="s">
        <v>71</v>
      </c>
      <c r="BU54" s="111" t="s">
        <v>72</v>
      </c>
      <c r="BV54" s="110" t="s">
        <v>73</v>
      </c>
      <c r="BW54" s="110" t="s">
        <v>5</v>
      </c>
      <c r="BX54" s="110" t="s">
        <v>74</v>
      </c>
      <c r="CL54" s="110" t="s">
        <v>19</v>
      </c>
    </row>
    <row r="55" s="7" customFormat="1" ht="16.5" customHeight="1">
      <c r="A55" s="112" t="s">
        <v>75</v>
      </c>
      <c r="B55" s="113"/>
      <c r="C55" s="114"/>
      <c r="D55" s="115" t="s">
        <v>76</v>
      </c>
      <c r="E55" s="115"/>
      <c r="F55" s="115"/>
      <c r="G55" s="115"/>
      <c r="H55" s="115"/>
      <c r="I55" s="116"/>
      <c r="J55" s="115" t="s">
        <v>77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'01 - Stavební úpravy v ob...'!J30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78</v>
      </c>
      <c r="AR55" s="119"/>
      <c r="AS55" s="120">
        <v>0</v>
      </c>
      <c r="AT55" s="121">
        <f>ROUND(SUM(AV55:AW55),2)</f>
        <v>0</v>
      </c>
      <c r="AU55" s="122">
        <f>'01 - Stavební úpravy v ob...'!P97</f>
        <v>0</v>
      </c>
      <c r="AV55" s="121">
        <f>'01 - Stavební úpravy v ob...'!J33</f>
        <v>0</v>
      </c>
      <c r="AW55" s="121">
        <f>'01 - Stavební úpravy v ob...'!J34</f>
        <v>0</v>
      </c>
      <c r="AX55" s="121">
        <f>'01 - Stavební úpravy v ob...'!J35</f>
        <v>0</v>
      </c>
      <c r="AY55" s="121">
        <f>'01 - Stavební úpravy v ob...'!J36</f>
        <v>0</v>
      </c>
      <c r="AZ55" s="121">
        <f>'01 - Stavební úpravy v ob...'!F33</f>
        <v>0</v>
      </c>
      <c r="BA55" s="121">
        <f>'01 - Stavební úpravy v ob...'!F34</f>
        <v>0</v>
      </c>
      <c r="BB55" s="121">
        <f>'01 - Stavební úpravy v ob...'!F35</f>
        <v>0</v>
      </c>
      <c r="BC55" s="121">
        <f>'01 - Stavební úpravy v ob...'!F36</f>
        <v>0</v>
      </c>
      <c r="BD55" s="123">
        <f>'01 - Stavební úpravy v ob...'!F37</f>
        <v>0</v>
      </c>
      <c r="BE55" s="7"/>
      <c r="BT55" s="124" t="s">
        <v>79</v>
      </c>
      <c r="BV55" s="124" t="s">
        <v>73</v>
      </c>
      <c r="BW55" s="124" t="s">
        <v>80</v>
      </c>
      <c r="BX55" s="124" t="s">
        <v>5</v>
      </c>
      <c r="CL55" s="124" t="s">
        <v>19</v>
      </c>
      <c r="CM55" s="124" t="s">
        <v>81</v>
      </c>
    </row>
    <row r="56" s="7" customFormat="1" ht="16.5" customHeight="1">
      <c r="A56" s="112" t="s">
        <v>75</v>
      </c>
      <c r="B56" s="113"/>
      <c r="C56" s="114"/>
      <c r="D56" s="115" t="s">
        <v>82</v>
      </c>
      <c r="E56" s="115"/>
      <c r="F56" s="115"/>
      <c r="G56" s="115"/>
      <c r="H56" s="115"/>
      <c r="I56" s="116"/>
      <c r="J56" s="115" t="s">
        <v>83</v>
      </c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7">
        <f>'04 - Přípojka kanalizace'!J30</f>
        <v>0</v>
      </c>
      <c r="AH56" s="116"/>
      <c r="AI56" s="116"/>
      <c r="AJ56" s="116"/>
      <c r="AK56" s="116"/>
      <c r="AL56" s="116"/>
      <c r="AM56" s="116"/>
      <c r="AN56" s="117">
        <f>SUM(AG56,AT56)</f>
        <v>0</v>
      </c>
      <c r="AO56" s="116"/>
      <c r="AP56" s="116"/>
      <c r="AQ56" s="118" t="s">
        <v>78</v>
      </c>
      <c r="AR56" s="119"/>
      <c r="AS56" s="120">
        <v>0</v>
      </c>
      <c r="AT56" s="121">
        <f>ROUND(SUM(AV56:AW56),2)</f>
        <v>0</v>
      </c>
      <c r="AU56" s="122">
        <f>'04 - Přípojka kanalizace'!P83</f>
        <v>0</v>
      </c>
      <c r="AV56" s="121">
        <f>'04 - Přípojka kanalizace'!J33</f>
        <v>0</v>
      </c>
      <c r="AW56" s="121">
        <f>'04 - Přípojka kanalizace'!J34</f>
        <v>0</v>
      </c>
      <c r="AX56" s="121">
        <f>'04 - Přípojka kanalizace'!J35</f>
        <v>0</v>
      </c>
      <c r="AY56" s="121">
        <f>'04 - Přípojka kanalizace'!J36</f>
        <v>0</v>
      </c>
      <c r="AZ56" s="121">
        <f>'04 - Přípojka kanalizace'!F33</f>
        <v>0</v>
      </c>
      <c r="BA56" s="121">
        <f>'04 - Přípojka kanalizace'!F34</f>
        <v>0</v>
      </c>
      <c r="BB56" s="121">
        <f>'04 - Přípojka kanalizace'!F35</f>
        <v>0</v>
      </c>
      <c r="BC56" s="121">
        <f>'04 - Přípojka kanalizace'!F36</f>
        <v>0</v>
      </c>
      <c r="BD56" s="123">
        <f>'04 - Přípojka kanalizace'!F37</f>
        <v>0</v>
      </c>
      <c r="BE56" s="7"/>
      <c r="BT56" s="124" t="s">
        <v>79</v>
      </c>
      <c r="BV56" s="124" t="s">
        <v>73</v>
      </c>
      <c r="BW56" s="124" t="s">
        <v>84</v>
      </c>
      <c r="BX56" s="124" t="s">
        <v>5</v>
      </c>
      <c r="CL56" s="124" t="s">
        <v>19</v>
      </c>
      <c r="CM56" s="124" t="s">
        <v>81</v>
      </c>
    </row>
    <row r="57" s="7" customFormat="1" ht="16.5" customHeight="1">
      <c r="A57" s="112" t="s">
        <v>75</v>
      </c>
      <c r="B57" s="113"/>
      <c r="C57" s="114"/>
      <c r="D57" s="115" t="s">
        <v>85</v>
      </c>
      <c r="E57" s="115"/>
      <c r="F57" s="115"/>
      <c r="G57" s="115"/>
      <c r="H57" s="115"/>
      <c r="I57" s="116"/>
      <c r="J57" s="115" t="s">
        <v>86</v>
      </c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7">
        <f>'05 - ZTI'!J30</f>
        <v>0</v>
      </c>
      <c r="AH57" s="116"/>
      <c r="AI57" s="116"/>
      <c r="AJ57" s="116"/>
      <c r="AK57" s="116"/>
      <c r="AL57" s="116"/>
      <c r="AM57" s="116"/>
      <c r="AN57" s="117">
        <f>SUM(AG57,AT57)</f>
        <v>0</v>
      </c>
      <c r="AO57" s="116"/>
      <c r="AP57" s="116"/>
      <c r="AQ57" s="118" t="s">
        <v>78</v>
      </c>
      <c r="AR57" s="119"/>
      <c r="AS57" s="120">
        <v>0</v>
      </c>
      <c r="AT57" s="121">
        <f>ROUND(SUM(AV57:AW57),2)</f>
        <v>0</v>
      </c>
      <c r="AU57" s="122">
        <f>'05 - ZTI'!P90</f>
        <v>0</v>
      </c>
      <c r="AV57" s="121">
        <f>'05 - ZTI'!J33</f>
        <v>0</v>
      </c>
      <c r="AW57" s="121">
        <f>'05 - ZTI'!J34</f>
        <v>0</v>
      </c>
      <c r="AX57" s="121">
        <f>'05 - ZTI'!J35</f>
        <v>0</v>
      </c>
      <c r="AY57" s="121">
        <f>'05 - ZTI'!J36</f>
        <v>0</v>
      </c>
      <c r="AZ57" s="121">
        <f>'05 - ZTI'!F33</f>
        <v>0</v>
      </c>
      <c r="BA57" s="121">
        <f>'05 - ZTI'!F34</f>
        <v>0</v>
      </c>
      <c r="BB57" s="121">
        <f>'05 - ZTI'!F35</f>
        <v>0</v>
      </c>
      <c r="BC57" s="121">
        <f>'05 - ZTI'!F36</f>
        <v>0</v>
      </c>
      <c r="BD57" s="123">
        <f>'05 - ZTI'!F37</f>
        <v>0</v>
      </c>
      <c r="BE57" s="7"/>
      <c r="BT57" s="124" t="s">
        <v>79</v>
      </c>
      <c r="BV57" s="124" t="s">
        <v>73</v>
      </c>
      <c r="BW57" s="124" t="s">
        <v>87</v>
      </c>
      <c r="BX57" s="124" t="s">
        <v>5</v>
      </c>
      <c r="CL57" s="124" t="s">
        <v>19</v>
      </c>
      <c r="CM57" s="124" t="s">
        <v>81</v>
      </c>
    </row>
    <row r="58" s="7" customFormat="1" ht="16.5" customHeight="1">
      <c r="A58" s="112" t="s">
        <v>75</v>
      </c>
      <c r="B58" s="113"/>
      <c r="C58" s="114"/>
      <c r="D58" s="115" t="s">
        <v>88</v>
      </c>
      <c r="E58" s="115"/>
      <c r="F58" s="115"/>
      <c r="G58" s="115"/>
      <c r="H58" s="115"/>
      <c r="I58" s="116"/>
      <c r="J58" s="115" t="s">
        <v>89</v>
      </c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7">
        <f>'06 - ÚT'!J30</f>
        <v>0</v>
      </c>
      <c r="AH58" s="116"/>
      <c r="AI58" s="116"/>
      <c r="AJ58" s="116"/>
      <c r="AK58" s="116"/>
      <c r="AL58" s="116"/>
      <c r="AM58" s="116"/>
      <c r="AN58" s="117">
        <f>SUM(AG58,AT58)</f>
        <v>0</v>
      </c>
      <c r="AO58" s="116"/>
      <c r="AP58" s="116"/>
      <c r="AQ58" s="118" t="s">
        <v>78</v>
      </c>
      <c r="AR58" s="119"/>
      <c r="AS58" s="120">
        <v>0</v>
      </c>
      <c r="AT58" s="121">
        <f>ROUND(SUM(AV58:AW58),2)</f>
        <v>0</v>
      </c>
      <c r="AU58" s="122">
        <f>'06 - ÚT'!P87</f>
        <v>0</v>
      </c>
      <c r="AV58" s="121">
        <f>'06 - ÚT'!J33</f>
        <v>0</v>
      </c>
      <c r="AW58" s="121">
        <f>'06 - ÚT'!J34</f>
        <v>0</v>
      </c>
      <c r="AX58" s="121">
        <f>'06 - ÚT'!J35</f>
        <v>0</v>
      </c>
      <c r="AY58" s="121">
        <f>'06 - ÚT'!J36</f>
        <v>0</v>
      </c>
      <c r="AZ58" s="121">
        <f>'06 - ÚT'!F33</f>
        <v>0</v>
      </c>
      <c r="BA58" s="121">
        <f>'06 - ÚT'!F34</f>
        <v>0</v>
      </c>
      <c r="BB58" s="121">
        <f>'06 - ÚT'!F35</f>
        <v>0</v>
      </c>
      <c r="BC58" s="121">
        <f>'06 - ÚT'!F36</f>
        <v>0</v>
      </c>
      <c r="BD58" s="123">
        <f>'06 - ÚT'!F37</f>
        <v>0</v>
      </c>
      <c r="BE58" s="7"/>
      <c r="BT58" s="124" t="s">
        <v>79</v>
      </c>
      <c r="BV58" s="124" t="s">
        <v>73</v>
      </c>
      <c r="BW58" s="124" t="s">
        <v>90</v>
      </c>
      <c r="BX58" s="124" t="s">
        <v>5</v>
      </c>
      <c r="CL58" s="124" t="s">
        <v>19</v>
      </c>
      <c r="CM58" s="124" t="s">
        <v>81</v>
      </c>
    </row>
    <row r="59" s="7" customFormat="1" ht="16.5" customHeight="1">
      <c r="A59" s="112" t="s">
        <v>75</v>
      </c>
      <c r="B59" s="113"/>
      <c r="C59" s="114"/>
      <c r="D59" s="115" t="s">
        <v>91</v>
      </c>
      <c r="E59" s="115"/>
      <c r="F59" s="115"/>
      <c r="G59" s="115"/>
      <c r="H59" s="115"/>
      <c r="I59" s="116"/>
      <c r="J59" s="115" t="s">
        <v>92</v>
      </c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7">
        <f>'07 - Elektroinstalace'!J30</f>
        <v>0</v>
      </c>
      <c r="AH59" s="116"/>
      <c r="AI59" s="116"/>
      <c r="AJ59" s="116"/>
      <c r="AK59" s="116"/>
      <c r="AL59" s="116"/>
      <c r="AM59" s="116"/>
      <c r="AN59" s="117">
        <f>SUM(AG59,AT59)</f>
        <v>0</v>
      </c>
      <c r="AO59" s="116"/>
      <c r="AP59" s="116"/>
      <c r="AQ59" s="118" t="s">
        <v>78</v>
      </c>
      <c r="AR59" s="119"/>
      <c r="AS59" s="120">
        <v>0</v>
      </c>
      <c r="AT59" s="121">
        <f>ROUND(SUM(AV59:AW59),2)</f>
        <v>0</v>
      </c>
      <c r="AU59" s="122">
        <f>'07 - Elektroinstalace'!P83</f>
        <v>0</v>
      </c>
      <c r="AV59" s="121">
        <f>'07 - Elektroinstalace'!J33</f>
        <v>0</v>
      </c>
      <c r="AW59" s="121">
        <f>'07 - Elektroinstalace'!J34</f>
        <v>0</v>
      </c>
      <c r="AX59" s="121">
        <f>'07 - Elektroinstalace'!J35</f>
        <v>0</v>
      </c>
      <c r="AY59" s="121">
        <f>'07 - Elektroinstalace'!J36</f>
        <v>0</v>
      </c>
      <c r="AZ59" s="121">
        <f>'07 - Elektroinstalace'!F33</f>
        <v>0</v>
      </c>
      <c r="BA59" s="121">
        <f>'07 - Elektroinstalace'!F34</f>
        <v>0</v>
      </c>
      <c r="BB59" s="121">
        <f>'07 - Elektroinstalace'!F35</f>
        <v>0</v>
      </c>
      <c r="BC59" s="121">
        <f>'07 - Elektroinstalace'!F36</f>
        <v>0</v>
      </c>
      <c r="BD59" s="123">
        <f>'07 - Elektroinstalace'!F37</f>
        <v>0</v>
      </c>
      <c r="BE59" s="7"/>
      <c r="BT59" s="124" t="s">
        <v>79</v>
      </c>
      <c r="BV59" s="124" t="s">
        <v>73</v>
      </c>
      <c r="BW59" s="124" t="s">
        <v>93</v>
      </c>
      <c r="BX59" s="124" t="s">
        <v>5</v>
      </c>
      <c r="CL59" s="124" t="s">
        <v>19</v>
      </c>
      <c r="CM59" s="124" t="s">
        <v>81</v>
      </c>
    </row>
    <row r="60" s="7" customFormat="1" ht="16.5" customHeight="1">
      <c r="A60" s="112" t="s">
        <v>75</v>
      </c>
      <c r="B60" s="113"/>
      <c r="C60" s="114"/>
      <c r="D60" s="115" t="s">
        <v>94</v>
      </c>
      <c r="E60" s="115"/>
      <c r="F60" s="115"/>
      <c r="G60" s="115"/>
      <c r="H60" s="115"/>
      <c r="I60" s="116"/>
      <c r="J60" s="115" t="s">
        <v>95</v>
      </c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7">
        <f>'09 - VRN'!J30</f>
        <v>0</v>
      </c>
      <c r="AH60" s="116"/>
      <c r="AI60" s="116"/>
      <c r="AJ60" s="116"/>
      <c r="AK60" s="116"/>
      <c r="AL60" s="116"/>
      <c r="AM60" s="116"/>
      <c r="AN60" s="117">
        <f>SUM(AG60,AT60)</f>
        <v>0</v>
      </c>
      <c r="AO60" s="116"/>
      <c r="AP60" s="116"/>
      <c r="AQ60" s="118" t="s">
        <v>78</v>
      </c>
      <c r="AR60" s="119"/>
      <c r="AS60" s="125">
        <v>0</v>
      </c>
      <c r="AT60" s="126">
        <f>ROUND(SUM(AV60:AW60),2)</f>
        <v>0</v>
      </c>
      <c r="AU60" s="127">
        <f>'09 - VRN'!P85</f>
        <v>0</v>
      </c>
      <c r="AV60" s="126">
        <f>'09 - VRN'!J33</f>
        <v>0</v>
      </c>
      <c r="AW60" s="126">
        <f>'09 - VRN'!J34</f>
        <v>0</v>
      </c>
      <c r="AX60" s="126">
        <f>'09 - VRN'!J35</f>
        <v>0</v>
      </c>
      <c r="AY60" s="126">
        <f>'09 - VRN'!J36</f>
        <v>0</v>
      </c>
      <c r="AZ60" s="126">
        <f>'09 - VRN'!F33</f>
        <v>0</v>
      </c>
      <c r="BA60" s="126">
        <f>'09 - VRN'!F34</f>
        <v>0</v>
      </c>
      <c r="BB60" s="126">
        <f>'09 - VRN'!F35</f>
        <v>0</v>
      </c>
      <c r="BC60" s="126">
        <f>'09 - VRN'!F36</f>
        <v>0</v>
      </c>
      <c r="BD60" s="128">
        <f>'09 - VRN'!F37</f>
        <v>0</v>
      </c>
      <c r="BE60" s="7"/>
      <c r="BT60" s="124" t="s">
        <v>79</v>
      </c>
      <c r="BV60" s="124" t="s">
        <v>73</v>
      </c>
      <c r="BW60" s="124" t="s">
        <v>96</v>
      </c>
      <c r="BX60" s="124" t="s">
        <v>5</v>
      </c>
      <c r="CL60" s="124" t="s">
        <v>19</v>
      </c>
      <c r="CM60" s="124" t="s">
        <v>81</v>
      </c>
    </row>
    <row r="61" s="2" customFormat="1" ht="30" customHeight="1">
      <c r="A61" s="39"/>
      <c r="B61" s="40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5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="2" customFormat="1" ht="6.96" customHeight="1">
      <c r="A62" s="39"/>
      <c r="B62" s="60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45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</sheetData>
  <sheetProtection sheet="1" formatColumns="0" formatRows="0" objects="1" scenarios="1" spinCount="100000" saltValue="x1nl+tTzcY03nCFP20CWuLFMycz7dizbk/xbxv3ypg7aFeVPJ+kuz+d9DmP7HrVODsXEcacWICVPLA1or5jvIg==" hashValue="lQSigdMNCKhaZsuJrvw/V9it7R3e0nvVqhCaWZSMov8pCXAk/32xDmmDUpS7kd1guHW6EE0TcpPbqlDz9HNtmQ==" algorithmName="SHA-512" password="C14C"/>
  <mergeCells count="62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01 - Stavební úpravy v ob...'!C2" display="/"/>
    <hyperlink ref="A56" location="'04 - Přípojka kanalizace'!C2" display="/"/>
    <hyperlink ref="A57" location="'05 - ZTI'!C2" display="/"/>
    <hyperlink ref="A58" location="'06 - ÚT'!C2" display="/"/>
    <hyperlink ref="A59" location="'07 - Elektroinstalace'!C2" display="/"/>
    <hyperlink ref="A60" location="'09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80</v>
      </c>
    </row>
    <row r="3" hidden="1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81</v>
      </c>
    </row>
    <row r="4" hidden="1" s="1" customFormat="1" ht="24.96" customHeight="1">
      <c r="B4" s="21"/>
      <c r="D4" s="131" t="s">
        <v>97</v>
      </c>
      <c r="L4" s="21"/>
      <c r="M4" s="132" t="s">
        <v>10</v>
      </c>
      <c r="AT4" s="18" t="s">
        <v>4</v>
      </c>
    </row>
    <row r="5" hidden="1" s="1" customFormat="1" ht="6.96" customHeight="1">
      <c r="B5" s="21"/>
      <c r="L5" s="21"/>
    </row>
    <row r="6" hidden="1" s="1" customFormat="1" ht="12" customHeight="1">
      <c r="B6" s="21"/>
      <c r="D6" s="133" t="s">
        <v>16</v>
      </c>
      <c r="L6" s="21"/>
    </row>
    <row r="7" hidden="1" s="1" customFormat="1" ht="16.5" customHeight="1">
      <c r="B7" s="21"/>
      <c r="E7" s="134" t="str">
        <f>'Rekapitulace stavby'!K6</f>
        <v>Mateřská škola Životice u Nového Jičína</v>
      </c>
      <c r="F7" s="133"/>
      <c r="G7" s="133"/>
      <c r="H7" s="133"/>
      <c r="L7" s="21"/>
    </row>
    <row r="8" hidden="1" s="2" customFormat="1" ht="12" customHeight="1">
      <c r="A8" s="39"/>
      <c r="B8" s="45"/>
      <c r="C8" s="39"/>
      <c r="D8" s="133" t="s">
        <v>98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hidden="1" s="2" customFormat="1" ht="16.5" customHeight="1">
      <c r="A9" s="39"/>
      <c r="B9" s="45"/>
      <c r="C9" s="39"/>
      <c r="D9" s="39"/>
      <c r="E9" s="136" t="s">
        <v>99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hidden="1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hidden="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hidden="1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13. 5. 2025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hidden="1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hidden="1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19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hidden="1" s="2" customFormat="1" ht="18" customHeight="1">
      <c r="A15" s="39"/>
      <c r="B15" s="45"/>
      <c r="C15" s="39"/>
      <c r="D15" s="39"/>
      <c r="E15" s="137" t="s">
        <v>27</v>
      </c>
      <c r="F15" s="39"/>
      <c r="G15" s="39"/>
      <c r="H15" s="39"/>
      <c r="I15" s="133" t="s">
        <v>28</v>
      </c>
      <c r="J15" s="137" t="s">
        <v>19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hidden="1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hidden="1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hidden="1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hidden="1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hidden="1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tr">
        <f>IF('Rekapitulace stavby'!AN16="","",'Rekapitulace stavby'!AN16)</f>
        <v/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hidden="1" s="2" customFormat="1" ht="18" customHeight="1">
      <c r="A21" s="39"/>
      <c r="B21" s="45"/>
      <c r="C21" s="39"/>
      <c r="D21" s="39"/>
      <c r="E21" s="137" t="str">
        <f>IF('Rekapitulace stavby'!E17="","",'Rekapitulace stavby'!E17)</f>
        <v xml:space="preserve"> </v>
      </c>
      <c r="F21" s="39"/>
      <c r="G21" s="39"/>
      <c r="H21" s="39"/>
      <c r="I21" s="133" t="s">
        <v>28</v>
      </c>
      <c r="J21" s="137" t="str">
        <f>IF('Rekapitulace stavby'!AN17="","",'Rekapitulace stavby'!AN17)</f>
        <v/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hidden="1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hidden="1" s="2" customFormat="1" ht="12" customHeight="1">
      <c r="A23" s="39"/>
      <c r="B23" s="45"/>
      <c r="C23" s="39"/>
      <c r="D23" s="133" t="s">
        <v>34</v>
      </c>
      <c r="E23" s="39"/>
      <c r="F23" s="39"/>
      <c r="G23" s="39"/>
      <c r="H23" s="39"/>
      <c r="I23" s="133" t="s">
        <v>26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hidden="1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28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hidden="1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hidden="1" s="2" customFormat="1" ht="12" customHeight="1">
      <c r="A26" s="39"/>
      <c r="B26" s="45"/>
      <c r="C26" s="39"/>
      <c r="D26" s="133" t="s">
        <v>35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hidden="1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hidden="1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hidden="1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hidden="1" s="2" customFormat="1" ht="25.44" customHeight="1">
      <c r="A30" s="39"/>
      <c r="B30" s="45"/>
      <c r="C30" s="39"/>
      <c r="D30" s="144" t="s">
        <v>37</v>
      </c>
      <c r="E30" s="39"/>
      <c r="F30" s="39"/>
      <c r="G30" s="39"/>
      <c r="H30" s="39"/>
      <c r="I30" s="39"/>
      <c r="J30" s="145">
        <f>ROUND(J97,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hidden="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hidden="1" s="2" customFormat="1" ht="14.4" customHeight="1">
      <c r="A32" s="39"/>
      <c r="B32" s="45"/>
      <c r="C32" s="39"/>
      <c r="D32" s="39"/>
      <c r="E32" s="39"/>
      <c r="F32" s="146" t="s">
        <v>39</v>
      </c>
      <c r="G32" s="39"/>
      <c r="H32" s="39"/>
      <c r="I32" s="146" t="s">
        <v>38</v>
      </c>
      <c r="J32" s="146" t="s">
        <v>40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14.4" customHeight="1">
      <c r="A33" s="39"/>
      <c r="B33" s="45"/>
      <c r="C33" s="39"/>
      <c r="D33" s="147" t="s">
        <v>41</v>
      </c>
      <c r="E33" s="133" t="s">
        <v>42</v>
      </c>
      <c r="F33" s="148">
        <f>ROUND((SUM(BE97:BE868)),  2)</f>
        <v>0</v>
      </c>
      <c r="G33" s="39"/>
      <c r="H33" s="39"/>
      <c r="I33" s="149">
        <v>0.20999999999999999</v>
      </c>
      <c r="J33" s="148">
        <f>ROUND(((SUM(BE97:BE868))*I33),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133" t="s">
        <v>43</v>
      </c>
      <c r="F34" s="148">
        <f>ROUND((SUM(BF97:BF868)),  2)</f>
        <v>0</v>
      </c>
      <c r="G34" s="39"/>
      <c r="H34" s="39"/>
      <c r="I34" s="149">
        <v>0.12</v>
      </c>
      <c r="J34" s="148">
        <f>ROUND(((SUM(BF97:BF868))*I34),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44</v>
      </c>
      <c r="F35" s="148">
        <f>ROUND((SUM(BG97:BG868)),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45</v>
      </c>
      <c r="F36" s="148">
        <f>ROUND((SUM(BH97:BH868)),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46</v>
      </c>
      <c r="F37" s="148">
        <f>ROUND((SUM(BI97:BI868)),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25.44" customHeight="1">
      <c r="A39" s="39"/>
      <c r="B39" s="45"/>
      <c r="C39" s="150"/>
      <c r="D39" s="151" t="s">
        <v>47</v>
      </c>
      <c r="E39" s="152"/>
      <c r="F39" s="152"/>
      <c r="G39" s="153" t="s">
        <v>48</v>
      </c>
      <c r="H39" s="154" t="s">
        <v>49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/>
    <row r="42" hidden="1"/>
    <row r="43" hidden="1"/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100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Mateřská škola Životice u Nového Jičína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98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01 - Stavební úpravy v objektu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Životice u Nového Jičína</v>
      </c>
      <c r="G52" s="41"/>
      <c r="H52" s="41"/>
      <c r="I52" s="33" t="s">
        <v>23</v>
      </c>
      <c r="J52" s="73" t="str">
        <f>IF(J12="","",J12)</f>
        <v>13. 5. 2025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Základní škola a Mateřská škola Životice u NJ</v>
      </c>
      <c r="G54" s="41"/>
      <c r="H54" s="41"/>
      <c r="I54" s="33" t="s">
        <v>31</v>
      </c>
      <c r="J54" s="37" t="str">
        <f>E21</f>
        <v xml:space="preserve"> 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101</v>
      </c>
      <c r="D57" s="163"/>
      <c r="E57" s="163"/>
      <c r="F57" s="163"/>
      <c r="G57" s="163"/>
      <c r="H57" s="163"/>
      <c r="I57" s="163"/>
      <c r="J57" s="164" t="s">
        <v>102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69</v>
      </c>
      <c r="D59" s="41"/>
      <c r="E59" s="41"/>
      <c r="F59" s="41"/>
      <c r="G59" s="41"/>
      <c r="H59" s="41"/>
      <c r="I59" s="41"/>
      <c r="J59" s="103">
        <f>J97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103</v>
      </c>
    </row>
    <row r="60" s="9" customFormat="1" ht="24.96" customHeight="1">
      <c r="A60" s="9"/>
      <c r="B60" s="166"/>
      <c r="C60" s="167"/>
      <c r="D60" s="168" t="s">
        <v>104</v>
      </c>
      <c r="E60" s="169"/>
      <c r="F60" s="169"/>
      <c r="G60" s="169"/>
      <c r="H60" s="169"/>
      <c r="I60" s="169"/>
      <c r="J60" s="170">
        <f>J98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105</v>
      </c>
      <c r="E61" s="175"/>
      <c r="F61" s="175"/>
      <c r="G61" s="175"/>
      <c r="H61" s="175"/>
      <c r="I61" s="175"/>
      <c r="J61" s="176">
        <f>J99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106</v>
      </c>
      <c r="E62" s="175"/>
      <c r="F62" s="175"/>
      <c r="G62" s="175"/>
      <c r="H62" s="175"/>
      <c r="I62" s="175"/>
      <c r="J62" s="176">
        <f>J116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107</v>
      </c>
      <c r="E63" s="175"/>
      <c r="F63" s="175"/>
      <c r="G63" s="175"/>
      <c r="H63" s="175"/>
      <c r="I63" s="175"/>
      <c r="J63" s="176">
        <f>J132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108</v>
      </c>
      <c r="E64" s="175"/>
      <c r="F64" s="175"/>
      <c r="G64" s="175"/>
      <c r="H64" s="175"/>
      <c r="I64" s="175"/>
      <c r="J64" s="176">
        <f>J135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2"/>
      <c r="C65" s="173"/>
      <c r="D65" s="174" t="s">
        <v>109</v>
      </c>
      <c r="E65" s="175"/>
      <c r="F65" s="175"/>
      <c r="G65" s="175"/>
      <c r="H65" s="175"/>
      <c r="I65" s="175"/>
      <c r="J65" s="176">
        <f>J310</f>
        <v>0</v>
      </c>
      <c r="K65" s="173"/>
      <c r="L65" s="17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2"/>
      <c r="C66" s="173"/>
      <c r="D66" s="174" t="s">
        <v>110</v>
      </c>
      <c r="E66" s="175"/>
      <c r="F66" s="175"/>
      <c r="G66" s="175"/>
      <c r="H66" s="175"/>
      <c r="I66" s="175"/>
      <c r="J66" s="176">
        <f>J457</f>
        <v>0</v>
      </c>
      <c r="K66" s="173"/>
      <c r="L66" s="17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2"/>
      <c r="C67" s="173"/>
      <c r="D67" s="174" t="s">
        <v>111</v>
      </c>
      <c r="E67" s="175"/>
      <c r="F67" s="175"/>
      <c r="G67" s="175"/>
      <c r="H67" s="175"/>
      <c r="I67" s="175"/>
      <c r="J67" s="176">
        <f>J474</f>
        <v>0</v>
      </c>
      <c r="K67" s="173"/>
      <c r="L67" s="17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66"/>
      <c r="C68" s="167"/>
      <c r="D68" s="168" t="s">
        <v>112</v>
      </c>
      <c r="E68" s="169"/>
      <c r="F68" s="169"/>
      <c r="G68" s="169"/>
      <c r="H68" s="169"/>
      <c r="I68" s="169"/>
      <c r="J68" s="170">
        <f>J477</f>
        <v>0</v>
      </c>
      <c r="K68" s="167"/>
      <c r="L68" s="171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72"/>
      <c r="C69" s="173"/>
      <c r="D69" s="174" t="s">
        <v>113</v>
      </c>
      <c r="E69" s="175"/>
      <c r="F69" s="175"/>
      <c r="G69" s="175"/>
      <c r="H69" s="175"/>
      <c r="I69" s="175"/>
      <c r="J69" s="176">
        <f>J478</f>
        <v>0</v>
      </c>
      <c r="K69" s="173"/>
      <c r="L69" s="17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2"/>
      <c r="C70" s="173"/>
      <c r="D70" s="174" t="s">
        <v>114</v>
      </c>
      <c r="E70" s="175"/>
      <c r="F70" s="175"/>
      <c r="G70" s="175"/>
      <c r="H70" s="175"/>
      <c r="I70" s="175"/>
      <c r="J70" s="176">
        <f>J494</f>
        <v>0</v>
      </c>
      <c r="K70" s="173"/>
      <c r="L70" s="17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2"/>
      <c r="C71" s="173"/>
      <c r="D71" s="174" t="s">
        <v>115</v>
      </c>
      <c r="E71" s="175"/>
      <c r="F71" s="175"/>
      <c r="G71" s="175"/>
      <c r="H71" s="175"/>
      <c r="I71" s="175"/>
      <c r="J71" s="176">
        <f>J521</f>
        <v>0</v>
      </c>
      <c r="K71" s="173"/>
      <c r="L71" s="17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2"/>
      <c r="C72" s="173"/>
      <c r="D72" s="174" t="s">
        <v>116</v>
      </c>
      <c r="E72" s="175"/>
      <c r="F72" s="175"/>
      <c r="G72" s="175"/>
      <c r="H72" s="175"/>
      <c r="I72" s="175"/>
      <c r="J72" s="176">
        <f>J596</f>
        <v>0</v>
      </c>
      <c r="K72" s="173"/>
      <c r="L72" s="17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2"/>
      <c r="C73" s="173"/>
      <c r="D73" s="174" t="s">
        <v>117</v>
      </c>
      <c r="E73" s="175"/>
      <c r="F73" s="175"/>
      <c r="G73" s="175"/>
      <c r="H73" s="175"/>
      <c r="I73" s="175"/>
      <c r="J73" s="176">
        <f>J649</f>
        <v>0</v>
      </c>
      <c r="K73" s="173"/>
      <c r="L73" s="17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2"/>
      <c r="C74" s="173"/>
      <c r="D74" s="174" t="s">
        <v>118</v>
      </c>
      <c r="E74" s="175"/>
      <c r="F74" s="175"/>
      <c r="G74" s="175"/>
      <c r="H74" s="175"/>
      <c r="I74" s="175"/>
      <c r="J74" s="176">
        <f>J703</f>
        <v>0</v>
      </c>
      <c r="K74" s="173"/>
      <c r="L74" s="17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2"/>
      <c r="C75" s="173"/>
      <c r="D75" s="174" t="s">
        <v>119</v>
      </c>
      <c r="E75" s="175"/>
      <c r="F75" s="175"/>
      <c r="G75" s="175"/>
      <c r="H75" s="175"/>
      <c r="I75" s="175"/>
      <c r="J75" s="176">
        <f>J794</f>
        <v>0</v>
      </c>
      <c r="K75" s="173"/>
      <c r="L75" s="177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2"/>
      <c r="C76" s="173"/>
      <c r="D76" s="174" t="s">
        <v>120</v>
      </c>
      <c r="E76" s="175"/>
      <c r="F76" s="175"/>
      <c r="G76" s="175"/>
      <c r="H76" s="175"/>
      <c r="I76" s="175"/>
      <c r="J76" s="176">
        <f>J807</f>
        <v>0</v>
      </c>
      <c r="K76" s="173"/>
      <c r="L76" s="177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9" customFormat="1" ht="24.96" customHeight="1">
      <c r="A77" s="9"/>
      <c r="B77" s="166"/>
      <c r="C77" s="167"/>
      <c r="D77" s="168" t="s">
        <v>121</v>
      </c>
      <c r="E77" s="169"/>
      <c r="F77" s="169"/>
      <c r="G77" s="169"/>
      <c r="H77" s="169"/>
      <c r="I77" s="169"/>
      <c r="J77" s="170">
        <f>J862</f>
        <v>0</v>
      </c>
      <c r="K77" s="167"/>
      <c r="L77" s="171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</row>
    <row r="78" s="2" customFormat="1" ht="21.84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60"/>
      <c r="C79" s="61"/>
      <c r="D79" s="61"/>
      <c r="E79" s="61"/>
      <c r="F79" s="61"/>
      <c r="G79" s="61"/>
      <c r="H79" s="61"/>
      <c r="I79" s="61"/>
      <c r="J79" s="61"/>
      <c r="K79" s="6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3" s="2" customFormat="1" ht="6.96" customHeight="1">
      <c r="A83" s="39"/>
      <c r="B83" s="62"/>
      <c r="C83" s="63"/>
      <c r="D83" s="63"/>
      <c r="E83" s="63"/>
      <c r="F83" s="63"/>
      <c r="G83" s="63"/>
      <c r="H83" s="63"/>
      <c r="I83" s="63"/>
      <c r="J83" s="63"/>
      <c r="K83" s="63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24.96" customHeight="1">
      <c r="A84" s="39"/>
      <c r="B84" s="40"/>
      <c r="C84" s="24" t="s">
        <v>122</v>
      </c>
      <c r="D84" s="41"/>
      <c r="E84" s="41"/>
      <c r="F84" s="41"/>
      <c r="G84" s="41"/>
      <c r="H84" s="41"/>
      <c r="I84" s="41"/>
      <c r="J84" s="41"/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6.96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16</v>
      </c>
      <c r="D86" s="41"/>
      <c r="E86" s="41"/>
      <c r="F86" s="41"/>
      <c r="G86" s="41"/>
      <c r="H86" s="41"/>
      <c r="I86" s="41"/>
      <c r="J86" s="41"/>
      <c r="K86" s="41"/>
      <c r="L86" s="13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161" t="str">
        <f>E7</f>
        <v>Mateřská škola Životice u Nového Jičína</v>
      </c>
      <c r="F87" s="33"/>
      <c r="G87" s="33"/>
      <c r="H87" s="33"/>
      <c r="I87" s="41"/>
      <c r="J87" s="41"/>
      <c r="K87" s="41"/>
      <c r="L87" s="13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98</v>
      </c>
      <c r="D88" s="41"/>
      <c r="E88" s="41"/>
      <c r="F88" s="41"/>
      <c r="G88" s="41"/>
      <c r="H88" s="41"/>
      <c r="I88" s="41"/>
      <c r="J88" s="41"/>
      <c r="K88" s="41"/>
      <c r="L88" s="13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0" t="str">
        <f>E9</f>
        <v>01 - Stavební úpravy v objektu</v>
      </c>
      <c r="F89" s="41"/>
      <c r="G89" s="41"/>
      <c r="H89" s="41"/>
      <c r="I89" s="41"/>
      <c r="J89" s="41"/>
      <c r="K89" s="41"/>
      <c r="L89" s="13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13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21</v>
      </c>
      <c r="D91" s="41"/>
      <c r="E91" s="41"/>
      <c r="F91" s="28" t="str">
        <f>F12</f>
        <v>Životice u Nového Jičína</v>
      </c>
      <c r="G91" s="41"/>
      <c r="H91" s="41"/>
      <c r="I91" s="33" t="s">
        <v>23</v>
      </c>
      <c r="J91" s="73" t="str">
        <f>IF(J12="","",J12)</f>
        <v>13. 5. 2025</v>
      </c>
      <c r="K91" s="41"/>
      <c r="L91" s="13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135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25</v>
      </c>
      <c r="D93" s="41"/>
      <c r="E93" s="41"/>
      <c r="F93" s="28" t="str">
        <f>E15</f>
        <v>Základní škola a Mateřská škola Životice u NJ</v>
      </c>
      <c r="G93" s="41"/>
      <c r="H93" s="41"/>
      <c r="I93" s="33" t="s">
        <v>31</v>
      </c>
      <c r="J93" s="37" t="str">
        <f>E21</f>
        <v xml:space="preserve"> </v>
      </c>
      <c r="K93" s="41"/>
      <c r="L93" s="135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29</v>
      </c>
      <c r="D94" s="41"/>
      <c r="E94" s="41"/>
      <c r="F94" s="28" t="str">
        <f>IF(E18="","",E18)</f>
        <v>Vyplň údaj</v>
      </c>
      <c r="G94" s="41"/>
      <c r="H94" s="41"/>
      <c r="I94" s="33" t="s">
        <v>34</v>
      </c>
      <c r="J94" s="37" t="str">
        <f>E24</f>
        <v xml:space="preserve"> </v>
      </c>
      <c r="K94" s="41"/>
      <c r="L94" s="135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135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11" customFormat="1" ht="29.28" customHeight="1">
      <c r="A96" s="178"/>
      <c r="B96" s="179"/>
      <c r="C96" s="180" t="s">
        <v>123</v>
      </c>
      <c r="D96" s="181" t="s">
        <v>56</v>
      </c>
      <c r="E96" s="181" t="s">
        <v>52</v>
      </c>
      <c r="F96" s="181" t="s">
        <v>53</v>
      </c>
      <c r="G96" s="181" t="s">
        <v>124</v>
      </c>
      <c r="H96" s="181" t="s">
        <v>125</v>
      </c>
      <c r="I96" s="181" t="s">
        <v>126</v>
      </c>
      <c r="J96" s="181" t="s">
        <v>102</v>
      </c>
      <c r="K96" s="182" t="s">
        <v>127</v>
      </c>
      <c r="L96" s="183"/>
      <c r="M96" s="93" t="s">
        <v>19</v>
      </c>
      <c r="N96" s="94" t="s">
        <v>41</v>
      </c>
      <c r="O96" s="94" t="s">
        <v>128</v>
      </c>
      <c r="P96" s="94" t="s">
        <v>129</v>
      </c>
      <c r="Q96" s="94" t="s">
        <v>130</v>
      </c>
      <c r="R96" s="94" t="s">
        <v>131</v>
      </c>
      <c r="S96" s="94" t="s">
        <v>132</v>
      </c>
      <c r="T96" s="95" t="s">
        <v>133</v>
      </c>
      <c r="U96" s="178"/>
      <c r="V96" s="178"/>
      <c r="W96" s="178"/>
      <c r="X96" s="178"/>
      <c r="Y96" s="178"/>
      <c r="Z96" s="178"/>
      <c r="AA96" s="178"/>
      <c r="AB96" s="178"/>
      <c r="AC96" s="178"/>
      <c r="AD96" s="178"/>
      <c r="AE96" s="178"/>
    </row>
    <row r="97" s="2" customFormat="1" ht="22.8" customHeight="1">
      <c r="A97" s="39"/>
      <c r="B97" s="40"/>
      <c r="C97" s="100" t="s">
        <v>134</v>
      </c>
      <c r="D97" s="41"/>
      <c r="E97" s="41"/>
      <c r="F97" s="41"/>
      <c r="G97" s="41"/>
      <c r="H97" s="41"/>
      <c r="I97" s="41"/>
      <c r="J97" s="184">
        <f>BK97</f>
        <v>0</v>
      </c>
      <c r="K97" s="41"/>
      <c r="L97" s="45"/>
      <c r="M97" s="96"/>
      <c r="N97" s="185"/>
      <c r="O97" s="97"/>
      <c r="P97" s="186">
        <f>P98+P477+P862</f>
        <v>0</v>
      </c>
      <c r="Q97" s="97"/>
      <c r="R97" s="186">
        <f>R98+R477+R862</f>
        <v>99.091441120000013</v>
      </c>
      <c r="S97" s="97"/>
      <c r="T97" s="187">
        <f>T98+T477+T862</f>
        <v>56.237324380000004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70</v>
      </c>
      <c r="AU97" s="18" t="s">
        <v>103</v>
      </c>
      <c r="BK97" s="188">
        <f>BK98+BK477+BK862</f>
        <v>0</v>
      </c>
    </row>
    <row r="98" s="12" customFormat="1" ht="25.92" customHeight="1">
      <c r="A98" s="12"/>
      <c r="B98" s="189"/>
      <c r="C98" s="190"/>
      <c r="D98" s="191" t="s">
        <v>70</v>
      </c>
      <c r="E98" s="192" t="s">
        <v>135</v>
      </c>
      <c r="F98" s="192" t="s">
        <v>136</v>
      </c>
      <c r="G98" s="190"/>
      <c r="H98" s="190"/>
      <c r="I98" s="193"/>
      <c r="J98" s="194">
        <f>BK98</f>
        <v>0</v>
      </c>
      <c r="K98" s="190"/>
      <c r="L98" s="195"/>
      <c r="M98" s="196"/>
      <c r="N98" s="197"/>
      <c r="O98" s="197"/>
      <c r="P98" s="198">
        <f>P99+P116+P132+P135+P310+P457+P474</f>
        <v>0</v>
      </c>
      <c r="Q98" s="197"/>
      <c r="R98" s="198">
        <f>R99+R116+R132+R135+R310+R457+R474</f>
        <v>81.740590340000011</v>
      </c>
      <c r="S98" s="197"/>
      <c r="T98" s="199">
        <f>T99+T116+T132+T135+T310+T457+T474</f>
        <v>53.757328300000005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0" t="s">
        <v>79</v>
      </c>
      <c r="AT98" s="201" t="s">
        <v>70</v>
      </c>
      <c r="AU98" s="201" t="s">
        <v>71</v>
      </c>
      <c r="AY98" s="200" t="s">
        <v>137</v>
      </c>
      <c r="BK98" s="202">
        <f>BK99+BK116+BK132+BK135+BK310+BK457+BK474</f>
        <v>0</v>
      </c>
    </row>
    <row r="99" s="12" customFormat="1" ht="22.8" customHeight="1">
      <c r="A99" s="12"/>
      <c r="B99" s="189"/>
      <c r="C99" s="190"/>
      <c r="D99" s="191" t="s">
        <v>70</v>
      </c>
      <c r="E99" s="203" t="s">
        <v>79</v>
      </c>
      <c r="F99" s="203" t="s">
        <v>138</v>
      </c>
      <c r="G99" s="190"/>
      <c r="H99" s="190"/>
      <c r="I99" s="193"/>
      <c r="J99" s="204">
        <f>BK99</f>
        <v>0</v>
      </c>
      <c r="K99" s="190"/>
      <c r="L99" s="195"/>
      <c r="M99" s="196"/>
      <c r="N99" s="197"/>
      <c r="O99" s="197"/>
      <c r="P99" s="198">
        <f>SUM(P100:P115)</f>
        <v>0</v>
      </c>
      <c r="Q99" s="197"/>
      <c r="R99" s="198">
        <f>SUM(R100:R115)</f>
        <v>8</v>
      </c>
      <c r="S99" s="197"/>
      <c r="T99" s="199">
        <f>SUM(T100:T115)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0" t="s">
        <v>79</v>
      </c>
      <c r="AT99" s="201" t="s">
        <v>70</v>
      </c>
      <c r="AU99" s="201" t="s">
        <v>79</v>
      </c>
      <c r="AY99" s="200" t="s">
        <v>137</v>
      </c>
      <c r="BK99" s="202">
        <f>SUM(BK100:BK115)</f>
        <v>0</v>
      </c>
    </row>
    <row r="100" s="2" customFormat="1" ht="44.25" customHeight="1">
      <c r="A100" s="39"/>
      <c r="B100" s="40"/>
      <c r="C100" s="205" t="s">
        <v>79</v>
      </c>
      <c r="D100" s="205" t="s">
        <v>139</v>
      </c>
      <c r="E100" s="206" t="s">
        <v>140</v>
      </c>
      <c r="F100" s="207" t="s">
        <v>141</v>
      </c>
      <c r="G100" s="208" t="s">
        <v>142</v>
      </c>
      <c r="H100" s="209">
        <v>5</v>
      </c>
      <c r="I100" s="210"/>
      <c r="J100" s="211">
        <f>ROUND(I100*H100,2)</f>
        <v>0</v>
      </c>
      <c r="K100" s="207" t="s">
        <v>143</v>
      </c>
      <c r="L100" s="45"/>
      <c r="M100" s="212" t="s">
        <v>19</v>
      </c>
      <c r="N100" s="213" t="s">
        <v>42</v>
      </c>
      <c r="O100" s="85"/>
      <c r="P100" s="214">
        <f>O100*H100</f>
        <v>0</v>
      </c>
      <c r="Q100" s="214">
        <v>0</v>
      </c>
      <c r="R100" s="214">
        <f>Q100*H100</f>
        <v>0</v>
      </c>
      <c r="S100" s="214">
        <v>0</v>
      </c>
      <c r="T100" s="215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16" t="s">
        <v>144</v>
      </c>
      <c r="AT100" s="216" t="s">
        <v>139</v>
      </c>
      <c r="AU100" s="216" t="s">
        <v>81</v>
      </c>
      <c r="AY100" s="18" t="s">
        <v>137</v>
      </c>
      <c r="BE100" s="217">
        <f>IF(N100="základní",J100,0)</f>
        <v>0</v>
      </c>
      <c r="BF100" s="217">
        <f>IF(N100="snížená",J100,0)</f>
        <v>0</v>
      </c>
      <c r="BG100" s="217">
        <f>IF(N100="zákl. přenesená",J100,0)</f>
        <v>0</v>
      </c>
      <c r="BH100" s="217">
        <f>IF(N100="sníž. přenesená",J100,0)</f>
        <v>0</v>
      </c>
      <c r="BI100" s="217">
        <f>IF(N100="nulová",J100,0)</f>
        <v>0</v>
      </c>
      <c r="BJ100" s="18" t="s">
        <v>79</v>
      </c>
      <c r="BK100" s="217">
        <f>ROUND(I100*H100,2)</f>
        <v>0</v>
      </c>
      <c r="BL100" s="18" t="s">
        <v>144</v>
      </c>
      <c r="BM100" s="216" t="s">
        <v>145</v>
      </c>
    </row>
    <row r="101" s="2" customFormat="1">
      <c r="A101" s="39"/>
      <c r="B101" s="40"/>
      <c r="C101" s="41"/>
      <c r="D101" s="218" t="s">
        <v>146</v>
      </c>
      <c r="E101" s="41"/>
      <c r="F101" s="219" t="s">
        <v>147</v>
      </c>
      <c r="G101" s="41"/>
      <c r="H101" s="41"/>
      <c r="I101" s="220"/>
      <c r="J101" s="41"/>
      <c r="K101" s="41"/>
      <c r="L101" s="45"/>
      <c r="M101" s="221"/>
      <c r="N101" s="222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146</v>
      </c>
      <c r="AU101" s="18" t="s">
        <v>81</v>
      </c>
    </row>
    <row r="102" s="13" customFormat="1">
      <c r="A102" s="13"/>
      <c r="B102" s="223"/>
      <c r="C102" s="224"/>
      <c r="D102" s="225" t="s">
        <v>148</v>
      </c>
      <c r="E102" s="226" t="s">
        <v>19</v>
      </c>
      <c r="F102" s="227" t="s">
        <v>149</v>
      </c>
      <c r="G102" s="224"/>
      <c r="H102" s="226" t="s">
        <v>19</v>
      </c>
      <c r="I102" s="228"/>
      <c r="J102" s="224"/>
      <c r="K102" s="224"/>
      <c r="L102" s="229"/>
      <c r="M102" s="230"/>
      <c r="N102" s="231"/>
      <c r="O102" s="231"/>
      <c r="P102" s="231"/>
      <c r="Q102" s="231"/>
      <c r="R102" s="231"/>
      <c r="S102" s="231"/>
      <c r="T102" s="232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3" t="s">
        <v>148</v>
      </c>
      <c r="AU102" s="233" t="s">
        <v>81</v>
      </c>
      <c r="AV102" s="13" t="s">
        <v>79</v>
      </c>
      <c r="AW102" s="13" t="s">
        <v>33</v>
      </c>
      <c r="AX102" s="13" t="s">
        <v>71</v>
      </c>
      <c r="AY102" s="233" t="s">
        <v>137</v>
      </c>
    </row>
    <row r="103" s="14" customFormat="1">
      <c r="A103" s="14"/>
      <c r="B103" s="234"/>
      <c r="C103" s="235"/>
      <c r="D103" s="225" t="s">
        <v>148</v>
      </c>
      <c r="E103" s="236" t="s">
        <v>19</v>
      </c>
      <c r="F103" s="237" t="s">
        <v>150</v>
      </c>
      <c r="G103" s="235"/>
      <c r="H103" s="238">
        <v>5</v>
      </c>
      <c r="I103" s="239"/>
      <c r="J103" s="235"/>
      <c r="K103" s="235"/>
      <c r="L103" s="240"/>
      <c r="M103" s="241"/>
      <c r="N103" s="242"/>
      <c r="O103" s="242"/>
      <c r="P103" s="242"/>
      <c r="Q103" s="242"/>
      <c r="R103" s="242"/>
      <c r="S103" s="242"/>
      <c r="T103" s="243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4" t="s">
        <v>148</v>
      </c>
      <c r="AU103" s="244" t="s">
        <v>81</v>
      </c>
      <c r="AV103" s="14" t="s">
        <v>81</v>
      </c>
      <c r="AW103" s="14" t="s">
        <v>33</v>
      </c>
      <c r="AX103" s="14" t="s">
        <v>79</v>
      </c>
      <c r="AY103" s="244" t="s">
        <v>137</v>
      </c>
    </row>
    <row r="104" s="2" customFormat="1" ht="55.5" customHeight="1">
      <c r="A104" s="39"/>
      <c r="B104" s="40"/>
      <c r="C104" s="205" t="s">
        <v>81</v>
      </c>
      <c r="D104" s="205" t="s">
        <v>139</v>
      </c>
      <c r="E104" s="206" t="s">
        <v>151</v>
      </c>
      <c r="F104" s="207" t="s">
        <v>152</v>
      </c>
      <c r="G104" s="208" t="s">
        <v>142</v>
      </c>
      <c r="H104" s="209">
        <v>5</v>
      </c>
      <c r="I104" s="210"/>
      <c r="J104" s="211">
        <f>ROUND(I104*H104,2)</f>
        <v>0</v>
      </c>
      <c r="K104" s="207" t="s">
        <v>143</v>
      </c>
      <c r="L104" s="45"/>
      <c r="M104" s="212" t="s">
        <v>19</v>
      </c>
      <c r="N104" s="213" t="s">
        <v>42</v>
      </c>
      <c r="O104" s="85"/>
      <c r="P104" s="214">
        <f>O104*H104</f>
        <v>0</v>
      </c>
      <c r="Q104" s="214">
        <v>0</v>
      </c>
      <c r="R104" s="214">
        <f>Q104*H104</f>
        <v>0</v>
      </c>
      <c r="S104" s="214">
        <v>0</v>
      </c>
      <c r="T104" s="215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16" t="s">
        <v>144</v>
      </c>
      <c r="AT104" s="216" t="s">
        <v>139</v>
      </c>
      <c r="AU104" s="216" t="s">
        <v>81</v>
      </c>
      <c r="AY104" s="18" t="s">
        <v>137</v>
      </c>
      <c r="BE104" s="217">
        <f>IF(N104="základní",J104,0)</f>
        <v>0</v>
      </c>
      <c r="BF104" s="217">
        <f>IF(N104="snížená",J104,0)</f>
        <v>0</v>
      </c>
      <c r="BG104" s="217">
        <f>IF(N104="zákl. přenesená",J104,0)</f>
        <v>0</v>
      </c>
      <c r="BH104" s="217">
        <f>IF(N104="sníž. přenesená",J104,0)</f>
        <v>0</v>
      </c>
      <c r="BI104" s="217">
        <f>IF(N104="nulová",J104,0)</f>
        <v>0</v>
      </c>
      <c r="BJ104" s="18" t="s">
        <v>79</v>
      </c>
      <c r="BK104" s="217">
        <f>ROUND(I104*H104,2)</f>
        <v>0</v>
      </c>
      <c r="BL104" s="18" t="s">
        <v>144</v>
      </c>
      <c r="BM104" s="216" t="s">
        <v>153</v>
      </c>
    </row>
    <row r="105" s="2" customFormat="1">
      <c r="A105" s="39"/>
      <c r="B105" s="40"/>
      <c r="C105" s="41"/>
      <c r="D105" s="218" t="s">
        <v>146</v>
      </c>
      <c r="E105" s="41"/>
      <c r="F105" s="219" t="s">
        <v>154</v>
      </c>
      <c r="G105" s="41"/>
      <c r="H105" s="41"/>
      <c r="I105" s="220"/>
      <c r="J105" s="41"/>
      <c r="K105" s="41"/>
      <c r="L105" s="45"/>
      <c r="M105" s="221"/>
      <c r="N105" s="222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146</v>
      </c>
      <c r="AU105" s="18" t="s">
        <v>81</v>
      </c>
    </row>
    <row r="106" s="2" customFormat="1" ht="62.7" customHeight="1">
      <c r="A106" s="39"/>
      <c r="B106" s="40"/>
      <c r="C106" s="205" t="s">
        <v>155</v>
      </c>
      <c r="D106" s="205" t="s">
        <v>139</v>
      </c>
      <c r="E106" s="206" t="s">
        <v>156</v>
      </c>
      <c r="F106" s="207" t="s">
        <v>157</v>
      </c>
      <c r="G106" s="208" t="s">
        <v>142</v>
      </c>
      <c r="H106" s="209">
        <v>10</v>
      </c>
      <c r="I106" s="210"/>
      <c r="J106" s="211">
        <f>ROUND(I106*H106,2)</f>
        <v>0</v>
      </c>
      <c r="K106" s="207" t="s">
        <v>143</v>
      </c>
      <c r="L106" s="45"/>
      <c r="M106" s="212" t="s">
        <v>19</v>
      </c>
      <c r="N106" s="213" t="s">
        <v>42</v>
      </c>
      <c r="O106" s="85"/>
      <c r="P106" s="214">
        <f>O106*H106</f>
        <v>0</v>
      </c>
      <c r="Q106" s="214">
        <v>0</v>
      </c>
      <c r="R106" s="214">
        <f>Q106*H106</f>
        <v>0</v>
      </c>
      <c r="S106" s="214">
        <v>0</v>
      </c>
      <c r="T106" s="215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16" t="s">
        <v>144</v>
      </c>
      <c r="AT106" s="216" t="s">
        <v>139</v>
      </c>
      <c r="AU106" s="216" t="s">
        <v>81</v>
      </c>
      <c r="AY106" s="18" t="s">
        <v>137</v>
      </c>
      <c r="BE106" s="217">
        <f>IF(N106="základní",J106,0)</f>
        <v>0</v>
      </c>
      <c r="BF106" s="217">
        <f>IF(N106="snížená",J106,0)</f>
        <v>0</v>
      </c>
      <c r="BG106" s="217">
        <f>IF(N106="zákl. přenesená",J106,0)</f>
        <v>0</v>
      </c>
      <c r="BH106" s="217">
        <f>IF(N106="sníž. přenesená",J106,0)</f>
        <v>0</v>
      </c>
      <c r="BI106" s="217">
        <f>IF(N106="nulová",J106,0)</f>
        <v>0</v>
      </c>
      <c r="BJ106" s="18" t="s">
        <v>79</v>
      </c>
      <c r="BK106" s="217">
        <f>ROUND(I106*H106,2)</f>
        <v>0</v>
      </c>
      <c r="BL106" s="18" t="s">
        <v>144</v>
      </c>
      <c r="BM106" s="216" t="s">
        <v>158</v>
      </c>
    </row>
    <row r="107" s="2" customFormat="1">
      <c r="A107" s="39"/>
      <c r="B107" s="40"/>
      <c r="C107" s="41"/>
      <c r="D107" s="218" t="s">
        <v>146</v>
      </c>
      <c r="E107" s="41"/>
      <c r="F107" s="219" t="s">
        <v>159</v>
      </c>
      <c r="G107" s="41"/>
      <c r="H107" s="41"/>
      <c r="I107" s="220"/>
      <c r="J107" s="41"/>
      <c r="K107" s="41"/>
      <c r="L107" s="45"/>
      <c r="M107" s="221"/>
      <c r="N107" s="222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146</v>
      </c>
      <c r="AU107" s="18" t="s">
        <v>81</v>
      </c>
    </row>
    <row r="108" s="14" customFormat="1">
      <c r="A108" s="14"/>
      <c r="B108" s="234"/>
      <c r="C108" s="235"/>
      <c r="D108" s="225" t="s">
        <v>148</v>
      </c>
      <c r="E108" s="236" t="s">
        <v>19</v>
      </c>
      <c r="F108" s="237" t="s">
        <v>160</v>
      </c>
      <c r="G108" s="235"/>
      <c r="H108" s="238">
        <v>10</v>
      </c>
      <c r="I108" s="239"/>
      <c r="J108" s="235"/>
      <c r="K108" s="235"/>
      <c r="L108" s="240"/>
      <c r="M108" s="241"/>
      <c r="N108" s="242"/>
      <c r="O108" s="242"/>
      <c r="P108" s="242"/>
      <c r="Q108" s="242"/>
      <c r="R108" s="242"/>
      <c r="S108" s="242"/>
      <c r="T108" s="243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4" t="s">
        <v>148</v>
      </c>
      <c r="AU108" s="244" t="s">
        <v>81</v>
      </c>
      <c r="AV108" s="14" t="s">
        <v>81</v>
      </c>
      <c r="AW108" s="14" t="s">
        <v>33</v>
      </c>
      <c r="AX108" s="14" t="s">
        <v>79</v>
      </c>
      <c r="AY108" s="244" t="s">
        <v>137</v>
      </c>
    </row>
    <row r="109" s="2" customFormat="1" ht="37.8" customHeight="1">
      <c r="A109" s="39"/>
      <c r="B109" s="40"/>
      <c r="C109" s="205" t="s">
        <v>144</v>
      </c>
      <c r="D109" s="205" t="s">
        <v>139</v>
      </c>
      <c r="E109" s="206" t="s">
        <v>161</v>
      </c>
      <c r="F109" s="207" t="s">
        <v>162</v>
      </c>
      <c r="G109" s="208" t="s">
        <v>142</v>
      </c>
      <c r="H109" s="209">
        <v>5</v>
      </c>
      <c r="I109" s="210"/>
      <c r="J109" s="211">
        <f>ROUND(I109*H109,2)</f>
        <v>0</v>
      </c>
      <c r="K109" s="207" t="s">
        <v>143</v>
      </c>
      <c r="L109" s="45"/>
      <c r="M109" s="212" t="s">
        <v>19</v>
      </c>
      <c r="N109" s="213" t="s">
        <v>42</v>
      </c>
      <c r="O109" s="85"/>
      <c r="P109" s="214">
        <f>O109*H109</f>
        <v>0</v>
      </c>
      <c r="Q109" s="214">
        <v>0</v>
      </c>
      <c r="R109" s="214">
        <f>Q109*H109</f>
        <v>0</v>
      </c>
      <c r="S109" s="214">
        <v>0</v>
      </c>
      <c r="T109" s="215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16" t="s">
        <v>144</v>
      </c>
      <c r="AT109" s="216" t="s">
        <v>139</v>
      </c>
      <c r="AU109" s="216" t="s">
        <v>81</v>
      </c>
      <c r="AY109" s="18" t="s">
        <v>137</v>
      </c>
      <c r="BE109" s="217">
        <f>IF(N109="základní",J109,0)</f>
        <v>0</v>
      </c>
      <c r="BF109" s="217">
        <f>IF(N109="snížená",J109,0)</f>
        <v>0</v>
      </c>
      <c r="BG109" s="217">
        <f>IF(N109="zákl. přenesená",J109,0)</f>
        <v>0</v>
      </c>
      <c r="BH109" s="217">
        <f>IF(N109="sníž. přenesená",J109,0)</f>
        <v>0</v>
      </c>
      <c r="BI109" s="217">
        <f>IF(N109="nulová",J109,0)</f>
        <v>0</v>
      </c>
      <c r="BJ109" s="18" t="s">
        <v>79</v>
      </c>
      <c r="BK109" s="217">
        <f>ROUND(I109*H109,2)</f>
        <v>0</v>
      </c>
      <c r="BL109" s="18" t="s">
        <v>144</v>
      </c>
      <c r="BM109" s="216" t="s">
        <v>163</v>
      </c>
    </row>
    <row r="110" s="2" customFormat="1">
      <c r="A110" s="39"/>
      <c r="B110" s="40"/>
      <c r="C110" s="41"/>
      <c r="D110" s="218" t="s">
        <v>146</v>
      </c>
      <c r="E110" s="41"/>
      <c r="F110" s="219" t="s">
        <v>164</v>
      </c>
      <c r="G110" s="41"/>
      <c r="H110" s="41"/>
      <c r="I110" s="220"/>
      <c r="J110" s="41"/>
      <c r="K110" s="41"/>
      <c r="L110" s="45"/>
      <c r="M110" s="221"/>
      <c r="N110" s="222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146</v>
      </c>
      <c r="AU110" s="18" t="s">
        <v>81</v>
      </c>
    </row>
    <row r="111" s="2" customFormat="1" ht="66.75" customHeight="1">
      <c r="A111" s="39"/>
      <c r="B111" s="40"/>
      <c r="C111" s="205" t="s">
        <v>165</v>
      </c>
      <c r="D111" s="205" t="s">
        <v>139</v>
      </c>
      <c r="E111" s="206" t="s">
        <v>166</v>
      </c>
      <c r="F111" s="207" t="s">
        <v>167</v>
      </c>
      <c r="G111" s="208" t="s">
        <v>142</v>
      </c>
      <c r="H111" s="209">
        <v>4</v>
      </c>
      <c r="I111" s="210"/>
      <c r="J111" s="211">
        <f>ROUND(I111*H111,2)</f>
        <v>0</v>
      </c>
      <c r="K111" s="207" t="s">
        <v>143</v>
      </c>
      <c r="L111" s="45"/>
      <c r="M111" s="212" t="s">
        <v>19</v>
      </c>
      <c r="N111" s="213" t="s">
        <v>42</v>
      </c>
      <c r="O111" s="85"/>
      <c r="P111" s="214">
        <f>O111*H111</f>
        <v>0</v>
      </c>
      <c r="Q111" s="214">
        <v>0</v>
      </c>
      <c r="R111" s="214">
        <f>Q111*H111</f>
        <v>0</v>
      </c>
      <c r="S111" s="214">
        <v>0</v>
      </c>
      <c r="T111" s="215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16" t="s">
        <v>144</v>
      </c>
      <c r="AT111" s="216" t="s">
        <v>139</v>
      </c>
      <c r="AU111" s="216" t="s">
        <v>81</v>
      </c>
      <c r="AY111" s="18" t="s">
        <v>137</v>
      </c>
      <c r="BE111" s="217">
        <f>IF(N111="základní",J111,0)</f>
        <v>0</v>
      </c>
      <c r="BF111" s="217">
        <f>IF(N111="snížená",J111,0)</f>
        <v>0</v>
      </c>
      <c r="BG111" s="217">
        <f>IF(N111="zákl. přenesená",J111,0)</f>
        <v>0</v>
      </c>
      <c r="BH111" s="217">
        <f>IF(N111="sníž. přenesená",J111,0)</f>
        <v>0</v>
      </c>
      <c r="BI111" s="217">
        <f>IF(N111="nulová",J111,0)</f>
        <v>0</v>
      </c>
      <c r="BJ111" s="18" t="s">
        <v>79</v>
      </c>
      <c r="BK111" s="217">
        <f>ROUND(I111*H111,2)</f>
        <v>0</v>
      </c>
      <c r="BL111" s="18" t="s">
        <v>144</v>
      </c>
      <c r="BM111" s="216" t="s">
        <v>168</v>
      </c>
    </row>
    <row r="112" s="2" customFormat="1">
      <c r="A112" s="39"/>
      <c r="B112" s="40"/>
      <c r="C112" s="41"/>
      <c r="D112" s="218" t="s">
        <v>146</v>
      </c>
      <c r="E112" s="41"/>
      <c r="F112" s="219" t="s">
        <v>169</v>
      </c>
      <c r="G112" s="41"/>
      <c r="H112" s="41"/>
      <c r="I112" s="220"/>
      <c r="J112" s="41"/>
      <c r="K112" s="41"/>
      <c r="L112" s="45"/>
      <c r="M112" s="221"/>
      <c r="N112" s="222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146</v>
      </c>
      <c r="AU112" s="18" t="s">
        <v>81</v>
      </c>
    </row>
    <row r="113" s="14" customFormat="1">
      <c r="A113" s="14"/>
      <c r="B113" s="234"/>
      <c r="C113" s="235"/>
      <c r="D113" s="225" t="s">
        <v>148</v>
      </c>
      <c r="E113" s="236" t="s">
        <v>19</v>
      </c>
      <c r="F113" s="237" t="s">
        <v>170</v>
      </c>
      <c r="G113" s="235"/>
      <c r="H113" s="238">
        <v>4</v>
      </c>
      <c r="I113" s="239"/>
      <c r="J113" s="235"/>
      <c r="K113" s="235"/>
      <c r="L113" s="240"/>
      <c r="M113" s="241"/>
      <c r="N113" s="242"/>
      <c r="O113" s="242"/>
      <c r="P113" s="242"/>
      <c r="Q113" s="242"/>
      <c r="R113" s="242"/>
      <c r="S113" s="242"/>
      <c r="T113" s="243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4" t="s">
        <v>148</v>
      </c>
      <c r="AU113" s="244" t="s">
        <v>81</v>
      </c>
      <c r="AV113" s="14" t="s">
        <v>81</v>
      </c>
      <c r="AW113" s="14" t="s">
        <v>33</v>
      </c>
      <c r="AX113" s="14" t="s">
        <v>79</v>
      </c>
      <c r="AY113" s="244" t="s">
        <v>137</v>
      </c>
    </row>
    <row r="114" s="2" customFormat="1" ht="16.5" customHeight="1">
      <c r="A114" s="39"/>
      <c r="B114" s="40"/>
      <c r="C114" s="245" t="s">
        <v>171</v>
      </c>
      <c r="D114" s="245" t="s">
        <v>172</v>
      </c>
      <c r="E114" s="246" t="s">
        <v>173</v>
      </c>
      <c r="F114" s="247" t="s">
        <v>174</v>
      </c>
      <c r="G114" s="248" t="s">
        <v>175</v>
      </c>
      <c r="H114" s="249">
        <v>8</v>
      </c>
      <c r="I114" s="250"/>
      <c r="J114" s="251">
        <f>ROUND(I114*H114,2)</f>
        <v>0</v>
      </c>
      <c r="K114" s="247" t="s">
        <v>143</v>
      </c>
      <c r="L114" s="252"/>
      <c r="M114" s="253" t="s">
        <v>19</v>
      </c>
      <c r="N114" s="254" t="s">
        <v>42</v>
      </c>
      <c r="O114" s="85"/>
      <c r="P114" s="214">
        <f>O114*H114</f>
        <v>0</v>
      </c>
      <c r="Q114" s="214">
        <v>1</v>
      </c>
      <c r="R114" s="214">
        <f>Q114*H114</f>
        <v>8</v>
      </c>
      <c r="S114" s="214">
        <v>0</v>
      </c>
      <c r="T114" s="215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16" t="s">
        <v>176</v>
      </c>
      <c r="AT114" s="216" t="s">
        <v>172</v>
      </c>
      <c r="AU114" s="216" t="s">
        <v>81</v>
      </c>
      <c r="AY114" s="18" t="s">
        <v>137</v>
      </c>
      <c r="BE114" s="217">
        <f>IF(N114="základní",J114,0)</f>
        <v>0</v>
      </c>
      <c r="BF114" s="217">
        <f>IF(N114="snížená",J114,0)</f>
        <v>0</v>
      </c>
      <c r="BG114" s="217">
        <f>IF(N114="zákl. přenesená",J114,0)</f>
        <v>0</v>
      </c>
      <c r="BH114" s="217">
        <f>IF(N114="sníž. přenesená",J114,0)</f>
        <v>0</v>
      </c>
      <c r="BI114" s="217">
        <f>IF(N114="nulová",J114,0)</f>
        <v>0</v>
      </c>
      <c r="BJ114" s="18" t="s">
        <v>79</v>
      </c>
      <c r="BK114" s="217">
        <f>ROUND(I114*H114,2)</f>
        <v>0</v>
      </c>
      <c r="BL114" s="18" t="s">
        <v>144</v>
      </c>
      <c r="BM114" s="216" t="s">
        <v>177</v>
      </c>
    </row>
    <row r="115" s="14" customFormat="1">
      <c r="A115" s="14"/>
      <c r="B115" s="234"/>
      <c r="C115" s="235"/>
      <c r="D115" s="225" t="s">
        <v>148</v>
      </c>
      <c r="E115" s="236" t="s">
        <v>19</v>
      </c>
      <c r="F115" s="237" t="s">
        <v>178</v>
      </c>
      <c r="G115" s="235"/>
      <c r="H115" s="238">
        <v>8</v>
      </c>
      <c r="I115" s="239"/>
      <c r="J115" s="235"/>
      <c r="K115" s="235"/>
      <c r="L115" s="240"/>
      <c r="M115" s="241"/>
      <c r="N115" s="242"/>
      <c r="O115" s="242"/>
      <c r="P115" s="242"/>
      <c r="Q115" s="242"/>
      <c r="R115" s="242"/>
      <c r="S115" s="242"/>
      <c r="T115" s="243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4" t="s">
        <v>148</v>
      </c>
      <c r="AU115" s="244" t="s">
        <v>81</v>
      </c>
      <c r="AV115" s="14" t="s">
        <v>81</v>
      </c>
      <c r="AW115" s="14" t="s">
        <v>33</v>
      </c>
      <c r="AX115" s="14" t="s">
        <v>79</v>
      </c>
      <c r="AY115" s="244" t="s">
        <v>137</v>
      </c>
    </row>
    <row r="116" s="12" customFormat="1" ht="22.8" customHeight="1">
      <c r="A116" s="12"/>
      <c r="B116" s="189"/>
      <c r="C116" s="190"/>
      <c r="D116" s="191" t="s">
        <v>70</v>
      </c>
      <c r="E116" s="203" t="s">
        <v>155</v>
      </c>
      <c r="F116" s="203" t="s">
        <v>179</v>
      </c>
      <c r="G116" s="190"/>
      <c r="H116" s="190"/>
      <c r="I116" s="193"/>
      <c r="J116" s="204">
        <f>BK116</f>
        <v>0</v>
      </c>
      <c r="K116" s="190"/>
      <c r="L116" s="195"/>
      <c r="M116" s="196"/>
      <c r="N116" s="197"/>
      <c r="O116" s="197"/>
      <c r="P116" s="198">
        <f>SUM(P117:P131)</f>
        <v>0</v>
      </c>
      <c r="Q116" s="197"/>
      <c r="R116" s="198">
        <f>SUM(R117:R131)</f>
        <v>0.47473710000000002</v>
      </c>
      <c r="S116" s="197"/>
      <c r="T116" s="199">
        <f>SUM(T117:T131)</f>
        <v>0.00044830000000000005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200" t="s">
        <v>79</v>
      </c>
      <c r="AT116" s="201" t="s">
        <v>70</v>
      </c>
      <c r="AU116" s="201" t="s">
        <v>79</v>
      </c>
      <c r="AY116" s="200" t="s">
        <v>137</v>
      </c>
      <c r="BK116" s="202">
        <f>SUM(BK117:BK131)</f>
        <v>0</v>
      </c>
    </row>
    <row r="117" s="2" customFormat="1" ht="37.8" customHeight="1">
      <c r="A117" s="39"/>
      <c r="B117" s="40"/>
      <c r="C117" s="205" t="s">
        <v>180</v>
      </c>
      <c r="D117" s="205" t="s">
        <v>139</v>
      </c>
      <c r="E117" s="206" t="s">
        <v>181</v>
      </c>
      <c r="F117" s="207" t="s">
        <v>182</v>
      </c>
      <c r="G117" s="208" t="s">
        <v>183</v>
      </c>
      <c r="H117" s="209">
        <v>4</v>
      </c>
      <c r="I117" s="210"/>
      <c r="J117" s="211">
        <f>ROUND(I117*H117,2)</f>
        <v>0</v>
      </c>
      <c r="K117" s="207" t="s">
        <v>143</v>
      </c>
      <c r="L117" s="45"/>
      <c r="M117" s="212" t="s">
        <v>19</v>
      </c>
      <c r="N117" s="213" t="s">
        <v>42</v>
      </c>
      <c r="O117" s="85"/>
      <c r="P117" s="214">
        <f>O117*H117</f>
        <v>0</v>
      </c>
      <c r="Q117" s="214">
        <v>0.0045199999999999997</v>
      </c>
      <c r="R117" s="214">
        <f>Q117*H117</f>
        <v>0.018079999999999999</v>
      </c>
      <c r="S117" s="214">
        <v>1.0000000000000001E-05</v>
      </c>
      <c r="T117" s="215">
        <f>S117*H117</f>
        <v>4.0000000000000003E-05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16" t="s">
        <v>144</v>
      </c>
      <c r="AT117" s="216" t="s">
        <v>139</v>
      </c>
      <c r="AU117" s="216" t="s">
        <v>81</v>
      </c>
      <c r="AY117" s="18" t="s">
        <v>137</v>
      </c>
      <c r="BE117" s="217">
        <f>IF(N117="základní",J117,0)</f>
        <v>0</v>
      </c>
      <c r="BF117" s="217">
        <f>IF(N117="snížená",J117,0)</f>
        <v>0</v>
      </c>
      <c r="BG117" s="217">
        <f>IF(N117="zákl. přenesená",J117,0)</f>
        <v>0</v>
      </c>
      <c r="BH117" s="217">
        <f>IF(N117="sníž. přenesená",J117,0)</f>
        <v>0</v>
      </c>
      <c r="BI117" s="217">
        <f>IF(N117="nulová",J117,0)</f>
        <v>0</v>
      </c>
      <c r="BJ117" s="18" t="s">
        <v>79</v>
      </c>
      <c r="BK117" s="217">
        <f>ROUND(I117*H117,2)</f>
        <v>0</v>
      </c>
      <c r="BL117" s="18" t="s">
        <v>144</v>
      </c>
      <c r="BM117" s="216" t="s">
        <v>184</v>
      </c>
    </row>
    <row r="118" s="2" customFormat="1">
      <c r="A118" s="39"/>
      <c r="B118" s="40"/>
      <c r="C118" s="41"/>
      <c r="D118" s="218" t="s">
        <v>146</v>
      </c>
      <c r="E118" s="41"/>
      <c r="F118" s="219" t="s">
        <v>185</v>
      </c>
      <c r="G118" s="41"/>
      <c r="H118" s="41"/>
      <c r="I118" s="220"/>
      <c r="J118" s="41"/>
      <c r="K118" s="41"/>
      <c r="L118" s="45"/>
      <c r="M118" s="221"/>
      <c r="N118" s="222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146</v>
      </c>
      <c r="AU118" s="18" t="s">
        <v>81</v>
      </c>
    </row>
    <row r="119" s="13" customFormat="1">
      <c r="A119" s="13"/>
      <c r="B119" s="223"/>
      <c r="C119" s="224"/>
      <c r="D119" s="225" t="s">
        <v>148</v>
      </c>
      <c r="E119" s="226" t="s">
        <v>19</v>
      </c>
      <c r="F119" s="227" t="s">
        <v>186</v>
      </c>
      <c r="G119" s="224"/>
      <c r="H119" s="226" t="s">
        <v>19</v>
      </c>
      <c r="I119" s="228"/>
      <c r="J119" s="224"/>
      <c r="K119" s="224"/>
      <c r="L119" s="229"/>
      <c r="M119" s="230"/>
      <c r="N119" s="231"/>
      <c r="O119" s="231"/>
      <c r="P119" s="231"/>
      <c r="Q119" s="231"/>
      <c r="R119" s="231"/>
      <c r="S119" s="231"/>
      <c r="T119" s="232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3" t="s">
        <v>148</v>
      </c>
      <c r="AU119" s="233" t="s">
        <v>81</v>
      </c>
      <c r="AV119" s="13" t="s">
        <v>79</v>
      </c>
      <c r="AW119" s="13" t="s">
        <v>33</v>
      </c>
      <c r="AX119" s="13" t="s">
        <v>71</v>
      </c>
      <c r="AY119" s="233" t="s">
        <v>137</v>
      </c>
    </row>
    <row r="120" s="14" customFormat="1">
      <c r="A120" s="14"/>
      <c r="B120" s="234"/>
      <c r="C120" s="235"/>
      <c r="D120" s="225" t="s">
        <v>148</v>
      </c>
      <c r="E120" s="236" t="s">
        <v>19</v>
      </c>
      <c r="F120" s="237" t="s">
        <v>187</v>
      </c>
      <c r="G120" s="235"/>
      <c r="H120" s="238">
        <v>4</v>
      </c>
      <c r="I120" s="239"/>
      <c r="J120" s="235"/>
      <c r="K120" s="235"/>
      <c r="L120" s="240"/>
      <c r="M120" s="241"/>
      <c r="N120" s="242"/>
      <c r="O120" s="242"/>
      <c r="P120" s="242"/>
      <c r="Q120" s="242"/>
      <c r="R120" s="242"/>
      <c r="S120" s="242"/>
      <c r="T120" s="243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4" t="s">
        <v>148</v>
      </c>
      <c r="AU120" s="244" t="s">
        <v>81</v>
      </c>
      <c r="AV120" s="14" t="s">
        <v>81</v>
      </c>
      <c r="AW120" s="14" t="s">
        <v>33</v>
      </c>
      <c r="AX120" s="14" t="s">
        <v>79</v>
      </c>
      <c r="AY120" s="244" t="s">
        <v>137</v>
      </c>
    </row>
    <row r="121" s="2" customFormat="1" ht="37.8" customHeight="1">
      <c r="A121" s="39"/>
      <c r="B121" s="40"/>
      <c r="C121" s="205" t="s">
        <v>176</v>
      </c>
      <c r="D121" s="205" t="s">
        <v>139</v>
      </c>
      <c r="E121" s="206" t="s">
        <v>188</v>
      </c>
      <c r="F121" s="207" t="s">
        <v>189</v>
      </c>
      <c r="G121" s="208" t="s">
        <v>183</v>
      </c>
      <c r="H121" s="209">
        <v>21.550000000000001</v>
      </c>
      <c r="I121" s="210"/>
      <c r="J121" s="211">
        <f>ROUND(I121*H121,2)</f>
        <v>0</v>
      </c>
      <c r="K121" s="207" t="s">
        <v>143</v>
      </c>
      <c r="L121" s="45"/>
      <c r="M121" s="212" t="s">
        <v>19</v>
      </c>
      <c r="N121" s="213" t="s">
        <v>42</v>
      </c>
      <c r="O121" s="85"/>
      <c r="P121" s="214">
        <f>O121*H121</f>
        <v>0</v>
      </c>
      <c r="Q121" s="214">
        <v>0.0090500000000000008</v>
      </c>
      <c r="R121" s="214">
        <f>Q121*H121</f>
        <v>0.19502750000000002</v>
      </c>
      <c r="S121" s="214">
        <v>1.0000000000000001E-05</v>
      </c>
      <c r="T121" s="215">
        <f>S121*H121</f>
        <v>0.00021550000000000003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16" t="s">
        <v>144</v>
      </c>
      <c r="AT121" s="216" t="s">
        <v>139</v>
      </c>
      <c r="AU121" s="216" t="s">
        <v>81</v>
      </c>
      <c r="AY121" s="18" t="s">
        <v>137</v>
      </c>
      <c r="BE121" s="217">
        <f>IF(N121="základní",J121,0)</f>
        <v>0</v>
      </c>
      <c r="BF121" s="217">
        <f>IF(N121="snížená",J121,0)</f>
        <v>0</v>
      </c>
      <c r="BG121" s="217">
        <f>IF(N121="zákl. přenesená",J121,0)</f>
        <v>0</v>
      </c>
      <c r="BH121" s="217">
        <f>IF(N121="sníž. přenesená",J121,0)</f>
        <v>0</v>
      </c>
      <c r="BI121" s="217">
        <f>IF(N121="nulová",J121,0)</f>
        <v>0</v>
      </c>
      <c r="BJ121" s="18" t="s">
        <v>79</v>
      </c>
      <c r="BK121" s="217">
        <f>ROUND(I121*H121,2)</f>
        <v>0</v>
      </c>
      <c r="BL121" s="18" t="s">
        <v>144</v>
      </c>
      <c r="BM121" s="216" t="s">
        <v>190</v>
      </c>
    </row>
    <row r="122" s="2" customFormat="1">
      <c r="A122" s="39"/>
      <c r="B122" s="40"/>
      <c r="C122" s="41"/>
      <c r="D122" s="218" t="s">
        <v>146</v>
      </c>
      <c r="E122" s="41"/>
      <c r="F122" s="219" t="s">
        <v>191</v>
      </c>
      <c r="G122" s="41"/>
      <c r="H122" s="41"/>
      <c r="I122" s="220"/>
      <c r="J122" s="41"/>
      <c r="K122" s="41"/>
      <c r="L122" s="45"/>
      <c r="M122" s="221"/>
      <c r="N122" s="222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146</v>
      </c>
      <c r="AU122" s="18" t="s">
        <v>81</v>
      </c>
    </row>
    <row r="123" s="13" customFormat="1">
      <c r="A123" s="13"/>
      <c r="B123" s="223"/>
      <c r="C123" s="224"/>
      <c r="D123" s="225" t="s">
        <v>148</v>
      </c>
      <c r="E123" s="226" t="s">
        <v>19</v>
      </c>
      <c r="F123" s="227" t="s">
        <v>192</v>
      </c>
      <c r="G123" s="224"/>
      <c r="H123" s="226" t="s">
        <v>19</v>
      </c>
      <c r="I123" s="228"/>
      <c r="J123" s="224"/>
      <c r="K123" s="224"/>
      <c r="L123" s="229"/>
      <c r="M123" s="230"/>
      <c r="N123" s="231"/>
      <c r="O123" s="231"/>
      <c r="P123" s="231"/>
      <c r="Q123" s="231"/>
      <c r="R123" s="231"/>
      <c r="S123" s="231"/>
      <c r="T123" s="232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3" t="s">
        <v>148</v>
      </c>
      <c r="AU123" s="233" t="s">
        <v>81</v>
      </c>
      <c r="AV123" s="13" t="s">
        <v>79</v>
      </c>
      <c r="AW123" s="13" t="s">
        <v>33</v>
      </c>
      <c r="AX123" s="13" t="s">
        <v>71</v>
      </c>
      <c r="AY123" s="233" t="s">
        <v>137</v>
      </c>
    </row>
    <row r="124" s="14" customFormat="1">
      <c r="A124" s="14"/>
      <c r="B124" s="234"/>
      <c r="C124" s="235"/>
      <c r="D124" s="225" t="s">
        <v>148</v>
      </c>
      <c r="E124" s="236" t="s">
        <v>19</v>
      </c>
      <c r="F124" s="237" t="s">
        <v>193</v>
      </c>
      <c r="G124" s="235"/>
      <c r="H124" s="238">
        <v>11.15</v>
      </c>
      <c r="I124" s="239"/>
      <c r="J124" s="235"/>
      <c r="K124" s="235"/>
      <c r="L124" s="240"/>
      <c r="M124" s="241"/>
      <c r="N124" s="242"/>
      <c r="O124" s="242"/>
      <c r="P124" s="242"/>
      <c r="Q124" s="242"/>
      <c r="R124" s="242"/>
      <c r="S124" s="242"/>
      <c r="T124" s="243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4" t="s">
        <v>148</v>
      </c>
      <c r="AU124" s="244" t="s">
        <v>81</v>
      </c>
      <c r="AV124" s="14" t="s">
        <v>81</v>
      </c>
      <c r="AW124" s="14" t="s">
        <v>33</v>
      </c>
      <c r="AX124" s="14" t="s">
        <v>71</v>
      </c>
      <c r="AY124" s="244" t="s">
        <v>137</v>
      </c>
    </row>
    <row r="125" s="13" customFormat="1">
      <c r="A125" s="13"/>
      <c r="B125" s="223"/>
      <c r="C125" s="224"/>
      <c r="D125" s="225" t="s">
        <v>148</v>
      </c>
      <c r="E125" s="226" t="s">
        <v>19</v>
      </c>
      <c r="F125" s="227" t="s">
        <v>186</v>
      </c>
      <c r="G125" s="224"/>
      <c r="H125" s="226" t="s">
        <v>19</v>
      </c>
      <c r="I125" s="228"/>
      <c r="J125" s="224"/>
      <c r="K125" s="224"/>
      <c r="L125" s="229"/>
      <c r="M125" s="230"/>
      <c r="N125" s="231"/>
      <c r="O125" s="231"/>
      <c r="P125" s="231"/>
      <c r="Q125" s="231"/>
      <c r="R125" s="231"/>
      <c r="S125" s="231"/>
      <c r="T125" s="232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3" t="s">
        <v>148</v>
      </c>
      <c r="AU125" s="233" t="s">
        <v>81</v>
      </c>
      <c r="AV125" s="13" t="s">
        <v>79</v>
      </c>
      <c r="AW125" s="13" t="s">
        <v>33</v>
      </c>
      <c r="AX125" s="13" t="s">
        <v>71</v>
      </c>
      <c r="AY125" s="233" t="s">
        <v>137</v>
      </c>
    </row>
    <row r="126" s="14" customFormat="1">
      <c r="A126" s="14"/>
      <c r="B126" s="234"/>
      <c r="C126" s="235"/>
      <c r="D126" s="225" t="s">
        <v>148</v>
      </c>
      <c r="E126" s="236" t="s">
        <v>19</v>
      </c>
      <c r="F126" s="237" t="s">
        <v>194</v>
      </c>
      <c r="G126" s="235"/>
      <c r="H126" s="238">
        <v>10.4</v>
      </c>
      <c r="I126" s="239"/>
      <c r="J126" s="235"/>
      <c r="K126" s="235"/>
      <c r="L126" s="240"/>
      <c r="M126" s="241"/>
      <c r="N126" s="242"/>
      <c r="O126" s="242"/>
      <c r="P126" s="242"/>
      <c r="Q126" s="242"/>
      <c r="R126" s="242"/>
      <c r="S126" s="242"/>
      <c r="T126" s="243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4" t="s">
        <v>148</v>
      </c>
      <c r="AU126" s="244" t="s">
        <v>81</v>
      </c>
      <c r="AV126" s="14" t="s">
        <v>81</v>
      </c>
      <c r="AW126" s="14" t="s">
        <v>33</v>
      </c>
      <c r="AX126" s="14" t="s">
        <v>71</v>
      </c>
      <c r="AY126" s="244" t="s">
        <v>137</v>
      </c>
    </row>
    <row r="127" s="15" customFormat="1">
      <c r="A127" s="15"/>
      <c r="B127" s="255"/>
      <c r="C127" s="256"/>
      <c r="D127" s="225" t="s">
        <v>148</v>
      </c>
      <c r="E127" s="257" t="s">
        <v>19</v>
      </c>
      <c r="F127" s="258" t="s">
        <v>195</v>
      </c>
      <c r="G127" s="256"/>
      <c r="H127" s="259">
        <v>21.550000000000001</v>
      </c>
      <c r="I127" s="260"/>
      <c r="J127" s="256"/>
      <c r="K127" s="256"/>
      <c r="L127" s="261"/>
      <c r="M127" s="262"/>
      <c r="N127" s="263"/>
      <c r="O127" s="263"/>
      <c r="P127" s="263"/>
      <c r="Q127" s="263"/>
      <c r="R127" s="263"/>
      <c r="S127" s="263"/>
      <c r="T127" s="264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65" t="s">
        <v>148</v>
      </c>
      <c r="AU127" s="265" t="s">
        <v>81</v>
      </c>
      <c r="AV127" s="15" t="s">
        <v>144</v>
      </c>
      <c r="AW127" s="15" t="s">
        <v>33</v>
      </c>
      <c r="AX127" s="15" t="s">
        <v>79</v>
      </c>
      <c r="AY127" s="265" t="s">
        <v>137</v>
      </c>
    </row>
    <row r="128" s="2" customFormat="1" ht="37.8" customHeight="1">
      <c r="A128" s="39"/>
      <c r="B128" s="40"/>
      <c r="C128" s="205" t="s">
        <v>196</v>
      </c>
      <c r="D128" s="205" t="s">
        <v>139</v>
      </c>
      <c r="E128" s="206" t="s">
        <v>197</v>
      </c>
      <c r="F128" s="207" t="s">
        <v>198</v>
      </c>
      <c r="G128" s="208" t="s">
        <v>183</v>
      </c>
      <c r="H128" s="209">
        <v>19.280000000000001</v>
      </c>
      <c r="I128" s="210"/>
      <c r="J128" s="211">
        <f>ROUND(I128*H128,2)</f>
        <v>0</v>
      </c>
      <c r="K128" s="207" t="s">
        <v>143</v>
      </c>
      <c r="L128" s="45"/>
      <c r="M128" s="212" t="s">
        <v>19</v>
      </c>
      <c r="N128" s="213" t="s">
        <v>42</v>
      </c>
      <c r="O128" s="85"/>
      <c r="P128" s="214">
        <f>O128*H128</f>
        <v>0</v>
      </c>
      <c r="Q128" s="214">
        <v>0.013570000000000001</v>
      </c>
      <c r="R128" s="214">
        <f>Q128*H128</f>
        <v>0.26162960000000002</v>
      </c>
      <c r="S128" s="214">
        <v>1.0000000000000001E-05</v>
      </c>
      <c r="T128" s="215">
        <f>S128*H128</f>
        <v>0.00019280000000000002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16" t="s">
        <v>144</v>
      </c>
      <c r="AT128" s="216" t="s">
        <v>139</v>
      </c>
      <c r="AU128" s="216" t="s">
        <v>81</v>
      </c>
      <c r="AY128" s="18" t="s">
        <v>137</v>
      </c>
      <c r="BE128" s="217">
        <f>IF(N128="základní",J128,0)</f>
        <v>0</v>
      </c>
      <c r="BF128" s="217">
        <f>IF(N128="snížená",J128,0)</f>
        <v>0</v>
      </c>
      <c r="BG128" s="217">
        <f>IF(N128="zákl. přenesená",J128,0)</f>
        <v>0</v>
      </c>
      <c r="BH128" s="217">
        <f>IF(N128="sníž. přenesená",J128,0)</f>
        <v>0</v>
      </c>
      <c r="BI128" s="217">
        <f>IF(N128="nulová",J128,0)</f>
        <v>0</v>
      </c>
      <c r="BJ128" s="18" t="s">
        <v>79</v>
      </c>
      <c r="BK128" s="217">
        <f>ROUND(I128*H128,2)</f>
        <v>0</v>
      </c>
      <c r="BL128" s="18" t="s">
        <v>144</v>
      </c>
      <c r="BM128" s="216" t="s">
        <v>199</v>
      </c>
    </row>
    <row r="129" s="2" customFormat="1">
      <c r="A129" s="39"/>
      <c r="B129" s="40"/>
      <c r="C129" s="41"/>
      <c r="D129" s="218" t="s">
        <v>146</v>
      </c>
      <c r="E129" s="41"/>
      <c r="F129" s="219" t="s">
        <v>200</v>
      </c>
      <c r="G129" s="41"/>
      <c r="H129" s="41"/>
      <c r="I129" s="220"/>
      <c r="J129" s="41"/>
      <c r="K129" s="41"/>
      <c r="L129" s="45"/>
      <c r="M129" s="221"/>
      <c r="N129" s="222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146</v>
      </c>
      <c r="AU129" s="18" t="s">
        <v>81</v>
      </c>
    </row>
    <row r="130" s="13" customFormat="1">
      <c r="A130" s="13"/>
      <c r="B130" s="223"/>
      <c r="C130" s="224"/>
      <c r="D130" s="225" t="s">
        <v>148</v>
      </c>
      <c r="E130" s="226" t="s">
        <v>19</v>
      </c>
      <c r="F130" s="227" t="s">
        <v>201</v>
      </c>
      <c r="G130" s="224"/>
      <c r="H130" s="226" t="s">
        <v>19</v>
      </c>
      <c r="I130" s="228"/>
      <c r="J130" s="224"/>
      <c r="K130" s="224"/>
      <c r="L130" s="229"/>
      <c r="M130" s="230"/>
      <c r="N130" s="231"/>
      <c r="O130" s="231"/>
      <c r="P130" s="231"/>
      <c r="Q130" s="231"/>
      <c r="R130" s="231"/>
      <c r="S130" s="231"/>
      <c r="T130" s="23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3" t="s">
        <v>148</v>
      </c>
      <c r="AU130" s="233" t="s">
        <v>81</v>
      </c>
      <c r="AV130" s="13" t="s">
        <v>79</v>
      </c>
      <c r="AW130" s="13" t="s">
        <v>33</v>
      </c>
      <c r="AX130" s="13" t="s">
        <v>71</v>
      </c>
      <c r="AY130" s="233" t="s">
        <v>137</v>
      </c>
    </row>
    <row r="131" s="14" customFormat="1">
      <c r="A131" s="14"/>
      <c r="B131" s="234"/>
      <c r="C131" s="235"/>
      <c r="D131" s="225" t="s">
        <v>148</v>
      </c>
      <c r="E131" s="236" t="s">
        <v>19</v>
      </c>
      <c r="F131" s="237" t="s">
        <v>202</v>
      </c>
      <c r="G131" s="235"/>
      <c r="H131" s="238">
        <v>19.280000000000001</v>
      </c>
      <c r="I131" s="239"/>
      <c r="J131" s="235"/>
      <c r="K131" s="235"/>
      <c r="L131" s="240"/>
      <c r="M131" s="241"/>
      <c r="N131" s="242"/>
      <c r="O131" s="242"/>
      <c r="P131" s="242"/>
      <c r="Q131" s="242"/>
      <c r="R131" s="242"/>
      <c r="S131" s="242"/>
      <c r="T131" s="243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4" t="s">
        <v>148</v>
      </c>
      <c r="AU131" s="244" t="s">
        <v>81</v>
      </c>
      <c r="AV131" s="14" t="s">
        <v>81</v>
      </c>
      <c r="AW131" s="14" t="s">
        <v>33</v>
      </c>
      <c r="AX131" s="14" t="s">
        <v>79</v>
      </c>
      <c r="AY131" s="244" t="s">
        <v>137</v>
      </c>
    </row>
    <row r="132" s="12" customFormat="1" ht="22.8" customHeight="1">
      <c r="A132" s="12"/>
      <c r="B132" s="189"/>
      <c r="C132" s="190"/>
      <c r="D132" s="191" t="s">
        <v>70</v>
      </c>
      <c r="E132" s="203" t="s">
        <v>144</v>
      </c>
      <c r="F132" s="203" t="s">
        <v>203</v>
      </c>
      <c r="G132" s="190"/>
      <c r="H132" s="190"/>
      <c r="I132" s="193"/>
      <c r="J132" s="204">
        <f>BK132</f>
        <v>0</v>
      </c>
      <c r="K132" s="190"/>
      <c r="L132" s="195"/>
      <c r="M132" s="196"/>
      <c r="N132" s="197"/>
      <c r="O132" s="197"/>
      <c r="P132" s="198">
        <f>SUM(P133:P134)</f>
        <v>0</v>
      </c>
      <c r="Q132" s="197"/>
      <c r="R132" s="198">
        <f>SUM(R133:R134)</f>
        <v>1.8907700000000001</v>
      </c>
      <c r="S132" s="197"/>
      <c r="T132" s="199">
        <f>SUM(T133:T134)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00" t="s">
        <v>79</v>
      </c>
      <c r="AT132" s="201" t="s">
        <v>70</v>
      </c>
      <c r="AU132" s="201" t="s">
        <v>79</v>
      </c>
      <c r="AY132" s="200" t="s">
        <v>137</v>
      </c>
      <c r="BK132" s="202">
        <f>SUM(BK133:BK134)</f>
        <v>0</v>
      </c>
    </row>
    <row r="133" s="2" customFormat="1" ht="33" customHeight="1">
      <c r="A133" s="39"/>
      <c r="B133" s="40"/>
      <c r="C133" s="205" t="s">
        <v>204</v>
      </c>
      <c r="D133" s="205" t="s">
        <v>139</v>
      </c>
      <c r="E133" s="206" t="s">
        <v>205</v>
      </c>
      <c r="F133" s="207" t="s">
        <v>206</v>
      </c>
      <c r="G133" s="208" t="s">
        <v>142</v>
      </c>
      <c r="H133" s="209">
        <v>1</v>
      </c>
      <c r="I133" s="210"/>
      <c r="J133" s="211">
        <f>ROUND(I133*H133,2)</f>
        <v>0</v>
      </c>
      <c r="K133" s="207" t="s">
        <v>19</v>
      </c>
      <c r="L133" s="45"/>
      <c r="M133" s="212" t="s">
        <v>19</v>
      </c>
      <c r="N133" s="213" t="s">
        <v>42</v>
      </c>
      <c r="O133" s="85"/>
      <c r="P133" s="214">
        <f>O133*H133</f>
        <v>0</v>
      </c>
      <c r="Q133" s="214">
        <v>1.8907700000000001</v>
      </c>
      <c r="R133" s="214">
        <f>Q133*H133</f>
        <v>1.8907700000000001</v>
      </c>
      <c r="S133" s="214">
        <v>0</v>
      </c>
      <c r="T133" s="215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16" t="s">
        <v>144</v>
      </c>
      <c r="AT133" s="216" t="s">
        <v>139</v>
      </c>
      <c r="AU133" s="216" t="s">
        <v>81</v>
      </c>
      <c r="AY133" s="18" t="s">
        <v>137</v>
      </c>
      <c r="BE133" s="217">
        <f>IF(N133="základní",J133,0)</f>
        <v>0</v>
      </c>
      <c r="BF133" s="217">
        <f>IF(N133="snížená",J133,0)</f>
        <v>0</v>
      </c>
      <c r="BG133" s="217">
        <f>IF(N133="zákl. přenesená",J133,0)</f>
        <v>0</v>
      </c>
      <c r="BH133" s="217">
        <f>IF(N133="sníž. přenesená",J133,0)</f>
        <v>0</v>
      </c>
      <c r="BI133" s="217">
        <f>IF(N133="nulová",J133,0)</f>
        <v>0</v>
      </c>
      <c r="BJ133" s="18" t="s">
        <v>79</v>
      </c>
      <c r="BK133" s="217">
        <f>ROUND(I133*H133,2)</f>
        <v>0</v>
      </c>
      <c r="BL133" s="18" t="s">
        <v>144</v>
      </c>
      <c r="BM133" s="216" t="s">
        <v>207</v>
      </c>
    </row>
    <row r="134" s="14" customFormat="1">
      <c r="A134" s="14"/>
      <c r="B134" s="234"/>
      <c r="C134" s="235"/>
      <c r="D134" s="225" t="s">
        <v>148</v>
      </c>
      <c r="E134" s="236" t="s">
        <v>19</v>
      </c>
      <c r="F134" s="237" t="s">
        <v>208</v>
      </c>
      <c r="G134" s="235"/>
      <c r="H134" s="238">
        <v>1</v>
      </c>
      <c r="I134" s="239"/>
      <c r="J134" s="235"/>
      <c r="K134" s="235"/>
      <c r="L134" s="240"/>
      <c r="M134" s="241"/>
      <c r="N134" s="242"/>
      <c r="O134" s="242"/>
      <c r="P134" s="242"/>
      <c r="Q134" s="242"/>
      <c r="R134" s="242"/>
      <c r="S134" s="242"/>
      <c r="T134" s="243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4" t="s">
        <v>148</v>
      </c>
      <c r="AU134" s="244" t="s">
        <v>81</v>
      </c>
      <c r="AV134" s="14" t="s">
        <v>81</v>
      </c>
      <c r="AW134" s="14" t="s">
        <v>33</v>
      </c>
      <c r="AX134" s="14" t="s">
        <v>79</v>
      </c>
      <c r="AY134" s="244" t="s">
        <v>137</v>
      </c>
    </row>
    <row r="135" s="12" customFormat="1" ht="22.8" customHeight="1">
      <c r="A135" s="12"/>
      <c r="B135" s="189"/>
      <c r="C135" s="190"/>
      <c r="D135" s="191" t="s">
        <v>70</v>
      </c>
      <c r="E135" s="203" t="s">
        <v>171</v>
      </c>
      <c r="F135" s="203" t="s">
        <v>209</v>
      </c>
      <c r="G135" s="190"/>
      <c r="H135" s="190"/>
      <c r="I135" s="193"/>
      <c r="J135" s="204">
        <f>BK135</f>
        <v>0</v>
      </c>
      <c r="K135" s="190"/>
      <c r="L135" s="195"/>
      <c r="M135" s="196"/>
      <c r="N135" s="197"/>
      <c r="O135" s="197"/>
      <c r="P135" s="198">
        <f>SUM(P136:P309)</f>
        <v>0</v>
      </c>
      <c r="Q135" s="197"/>
      <c r="R135" s="198">
        <f>SUM(R136:R309)</f>
        <v>71.348520840000006</v>
      </c>
      <c r="S135" s="197"/>
      <c r="T135" s="199">
        <f>SUM(T136:T309)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00" t="s">
        <v>79</v>
      </c>
      <c r="AT135" s="201" t="s">
        <v>70</v>
      </c>
      <c r="AU135" s="201" t="s">
        <v>79</v>
      </c>
      <c r="AY135" s="200" t="s">
        <v>137</v>
      </c>
      <c r="BK135" s="202">
        <f>SUM(BK136:BK309)</f>
        <v>0</v>
      </c>
    </row>
    <row r="136" s="2" customFormat="1" ht="24.15" customHeight="1">
      <c r="A136" s="39"/>
      <c r="B136" s="40"/>
      <c r="C136" s="205" t="s">
        <v>210</v>
      </c>
      <c r="D136" s="205" t="s">
        <v>139</v>
      </c>
      <c r="E136" s="206" t="s">
        <v>211</v>
      </c>
      <c r="F136" s="207" t="s">
        <v>212</v>
      </c>
      <c r="G136" s="208" t="s">
        <v>213</v>
      </c>
      <c r="H136" s="209">
        <v>62.5</v>
      </c>
      <c r="I136" s="210"/>
      <c r="J136" s="211">
        <f>ROUND(I136*H136,2)</f>
        <v>0</v>
      </c>
      <c r="K136" s="207" t="s">
        <v>143</v>
      </c>
      <c r="L136" s="45"/>
      <c r="M136" s="212" t="s">
        <v>19</v>
      </c>
      <c r="N136" s="213" t="s">
        <v>42</v>
      </c>
      <c r="O136" s="85"/>
      <c r="P136" s="214">
        <f>O136*H136</f>
        <v>0</v>
      </c>
      <c r="Q136" s="214">
        <v>0.00025999999999999998</v>
      </c>
      <c r="R136" s="214">
        <f>Q136*H136</f>
        <v>0.016249999999999997</v>
      </c>
      <c r="S136" s="214">
        <v>0</v>
      </c>
      <c r="T136" s="215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16" t="s">
        <v>144</v>
      </c>
      <c r="AT136" s="216" t="s">
        <v>139</v>
      </c>
      <c r="AU136" s="216" t="s">
        <v>81</v>
      </c>
      <c r="AY136" s="18" t="s">
        <v>137</v>
      </c>
      <c r="BE136" s="217">
        <f>IF(N136="základní",J136,0)</f>
        <v>0</v>
      </c>
      <c r="BF136" s="217">
        <f>IF(N136="snížená",J136,0)</f>
        <v>0</v>
      </c>
      <c r="BG136" s="217">
        <f>IF(N136="zákl. přenesená",J136,0)</f>
        <v>0</v>
      </c>
      <c r="BH136" s="217">
        <f>IF(N136="sníž. přenesená",J136,0)</f>
        <v>0</v>
      </c>
      <c r="BI136" s="217">
        <f>IF(N136="nulová",J136,0)</f>
        <v>0</v>
      </c>
      <c r="BJ136" s="18" t="s">
        <v>79</v>
      </c>
      <c r="BK136" s="217">
        <f>ROUND(I136*H136,2)</f>
        <v>0</v>
      </c>
      <c r="BL136" s="18" t="s">
        <v>144</v>
      </c>
      <c r="BM136" s="216" t="s">
        <v>214</v>
      </c>
    </row>
    <row r="137" s="2" customFormat="1">
      <c r="A137" s="39"/>
      <c r="B137" s="40"/>
      <c r="C137" s="41"/>
      <c r="D137" s="218" t="s">
        <v>146</v>
      </c>
      <c r="E137" s="41"/>
      <c r="F137" s="219" t="s">
        <v>215</v>
      </c>
      <c r="G137" s="41"/>
      <c r="H137" s="41"/>
      <c r="I137" s="220"/>
      <c r="J137" s="41"/>
      <c r="K137" s="41"/>
      <c r="L137" s="45"/>
      <c r="M137" s="221"/>
      <c r="N137" s="222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146</v>
      </c>
      <c r="AU137" s="18" t="s">
        <v>81</v>
      </c>
    </row>
    <row r="138" s="2" customFormat="1" ht="37.8" customHeight="1">
      <c r="A138" s="39"/>
      <c r="B138" s="40"/>
      <c r="C138" s="205" t="s">
        <v>8</v>
      </c>
      <c r="D138" s="205" t="s">
        <v>139</v>
      </c>
      <c r="E138" s="206" t="s">
        <v>216</v>
      </c>
      <c r="F138" s="207" t="s">
        <v>217</v>
      </c>
      <c r="G138" s="208" t="s">
        <v>213</v>
      </c>
      <c r="H138" s="209">
        <v>62.5</v>
      </c>
      <c r="I138" s="210"/>
      <c r="J138" s="211">
        <f>ROUND(I138*H138,2)</f>
        <v>0</v>
      </c>
      <c r="K138" s="207" t="s">
        <v>143</v>
      </c>
      <c r="L138" s="45"/>
      <c r="M138" s="212" t="s">
        <v>19</v>
      </c>
      <c r="N138" s="213" t="s">
        <v>42</v>
      </c>
      <c r="O138" s="85"/>
      <c r="P138" s="214">
        <f>O138*H138</f>
        <v>0</v>
      </c>
      <c r="Q138" s="214">
        <v>0.0043800000000000002</v>
      </c>
      <c r="R138" s="214">
        <f>Q138*H138</f>
        <v>0.27374999999999999</v>
      </c>
      <c r="S138" s="214">
        <v>0</v>
      </c>
      <c r="T138" s="215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16" t="s">
        <v>144</v>
      </c>
      <c r="AT138" s="216" t="s">
        <v>139</v>
      </c>
      <c r="AU138" s="216" t="s">
        <v>81</v>
      </c>
      <c r="AY138" s="18" t="s">
        <v>137</v>
      </c>
      <c r="BE138" s="217">
        <f>IF(N138="základní",J138,0)</f>
        <v>0</v>
      </c>
      <c r="BF138" s="217">
        <f>IF(N138="snížená",J138,0)</f>
        <v>0</v>
      </c>
      <c r="BG138" s="217">
        <f>IF(N138="zákl. přenesená",J138,0)</f>
        <v>0</v>
      </c>
      <c r="BH138" s="217">
        <f>IF(N138="sníž. přenesená",J138,0)</f>
        <v>0</v>
      </c>
      <c r="BI138" s="217">
        <f>IF(N138="nulová",J138,0)</f>
        <v>0</v>
      </c>
      <c r="BJ138" s="18" t="s">
        <v>79</v>
      </c>
      <c r="BK138" s="217">
        <f>ROUND(I138*H138,2)</f>
        <v>0</v>
      </c>
      <c r="BL138" s="18" t="s">
        <v>144</v>
      </c>
      <c r="BM138" s="216" t="s">
        <v>218</v>
      </c>
    </row>
    <row r="139" s="2" customFormat="1">
      <c r="A139" s="39"/>
      <c r="B139" s="40"/>
      <c r="C139" s="41"/>
      <c r="D139" s="218" t="s">
        <v>146</v>
      </c>
      <c r="E139" s="41"/>
      <c r="F139" s="219" t="s">
        <v>219</v>
      </c>
      <c r="G139" s="41"/>
      <c r="H139" s="41"/>
      <c r="I139" s="220"/>
      <c r="J139" s="41"/>
      <c r="K139" s="41"/>
      <c r="L139" s="45"/>
      <c r="M139" s="221"/>
      <c r="N139" s="222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146</v>
      </c>
      <c r="AU139" s="18" t="s">
        <v>81</v>
      </c>
    </row>
    <row r="140" s="2" customFormat="1" ht="24.15" customHeight="1">
      <c r="A140" s="39"/>
      <c r="B140" s="40"/>
      <c r="C140" s="205" t="s">
        <v>220</v>
      </c>
      <c r="D140" s="205" t="s">
        <v>139</v>
      </c>
      <c r="E140" s="206" t="s">
        <v>221</v>
      </c>
      <c r="F140" s="207" t="s">
        <v>222</v>
      </c>
      <c r="G140" s="208" t="s">
        <v>213</v>
      </c>
      <c r="H140" s="209">
        <v>62.5</v>
      </c>
      <c r="I140" s="210"/>
      <c r="J140" s="211">
        <f>ROUND(I140*H140,2)</f>
        <v>0</v>
      </c>
      <c r="K140" s="207" t="s">
        <v>143</v>
      </c>
      <c r="L140" s="45"/>
      <c r="M140" s="212" t="s">
        <v>19</v>
      </c>
      <c r="N140" s="213" t="s">
        <v>42</v>
      </c>
      <c r="O140" s="85"/>
      <c r="P140" s="214">
        <f>O140*H140</f>
        <v>0</v>
      </c>
      <c r="Q140" s="214">
        <v>0.0040000000000000001</v>
      </c>
      <c r="R140" s="214">
        <f>Q140*H140</f>
        <v>0.25</v>
      </c>
      <c r="S140" s="214">
        <v>0</v>
      </c>
      <c r="T140" s="215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16" t="s">
        <v>144</v>
      </c>
      <c r="AT140" s="216" t="s">
        <v>139</v>
      </c>
      <c r="AU140" s="216" t="s">
        <v>81</v>
      </c>
      <c r="AY140" s="18" t="s">
        <v>137</v>
      </c>
      <c r="BE140" s="217">
        <f>IF(N140="základní",J140,0)</f>
        <v>0</v>
      </c>
      <c r="BF140" s="217">
        <f>IF(N140="snížená",J140,0)</f>
        <v>0</v>
      </c>
      <c r="BG140" s="217">
        <f>IF(N140="zákl. přenesená",J140,0)</f>
        <v>0</v>
      </c>
      <c r="BH140" s="217">
        <f>IF(N140="sníž. přenesená",J140,0)</f>
        <v>0</v>
      </c>
      <c r="BI140" s="217">
        <f>IF(N140="nulová",J140,0)</f>
        <v>0</v>
      </c>
      <c r="BJ140" s="18" t="s">
        <v>79</v>
      </c>
      <c r="BK140" s="217">
        <f>ROUND(I140*H140,2)</f>
        <v>0</v>
      </c>
      <c r="BL140" s="18" t="s">
        <v>144</v>
      </c>
      <c r="BM140" s="216" t="s">
        <v>223</v>
      </c>
    </row>
    <row r="141" s="2" customFormat="1">
      <c r="A141" s="39"/>
      <c r="B141" s="40"/>
      <c r="C141" s="41"/>
      <c r="D141" s="218" t="s">
        <v>146</v>
      </c>
      <c r="E141" s="41"/>
      <c r="F141" s="219" t="s">
        <v>224</v>
      </c>
      <c r="G141" s="41"/>
      <c r="H141" s="41"/>
      <c r="I141" s="220"/>
      <c r="J141" s="41"/>
      <c r="K141" s="41"/>
      <c r="L141" s="45"/>
      <c r="M141" s="221"/>
      <c r="N141" s="222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146</v>
      </c>
      <c r="AU141" s="18" t="s">
        <v>81</v>
      </c>
    </row>
    <row r="142" s="2" customFormat="1" ht="33" customHeight="1">
      <c r="A142" s="39"/>
      <c r="B142" s="40"/>
      <c r="C142" s="205" t="s">
        <v>225</v>
      </c>
      <c r="D142" s="205" t="s">
        <v>139</v>
      </c>
      <c r="E142" s="206" t="s">
        <v>226</v>
      </c>
      <c r="F142" s="207" t="s">
        <v>227</v>
      </c>
      <c r="G142" s="208" t="s">
        <v>213</v>
      </c>
      <c r="H142" s="209">
        <v>62.5</v>
      </c>
      <c r="I142" s="210"/>
      <c r="J142" s="211">
        <f>ROUND(I142*H142,2)</f>
        <v>0</v>
      </c>
      <c r="K142" s="207" t="s">
        <v>143</v>
      </c>
      <c r="L142" s="45"/>
      <c r="M142" s="212" t="s">
        <v>19</v>
      </c>
      <c r="N142" s="213" t="s">
        <v>42</v>
      </c>
      <c r="O142" s="85"/>
      <c r="P142" s="214">
        <f>O142*H142</f>
        <v>0</v>
      </c>
      <c r="Q142" s="214">
        <v>0.0051999999999999998</v>
      </c>
      <c r="R142" s="214">
        <f>Q142*H142</f>
        <v>0.32500000000000001</v>
      </c>
      <c r="S142" s="214">
        <v>0</v>
      </c>
      <c r="T142" s="215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16" t="s">
        <v>144</v>
      </c>
      <c r="AT142" s="216" t="s">
        <v>139</v>
      </c>
      <c r="AU142" s="216" t="s">
        <v>81</v>
      </c>
      <c r="AY142" s="18" t="s">
        <v>137</v>
      </c>
      <c r="BE142" s="217">
        <f>IF(N142="základní",J142,0)</f>
        <v>0</v>
      </c>
      <c r="BF142" s="217">
        <f>IF(N142="snížená",J142,0)</f>
        <v>0</v>
      </c>
      <c r="BG142" s="217">
        <f>IF(N142="zákl. přenesená",J142,0)</f>
        <v>0</v>
      </c>
      <c r="BH142" s="217">
        <f>IF(N142="sníž. přenesená",J142,0)</f>
        <v>0</v>
      </c>
      <c r="BI142" s="217">
        <f>IF(N142="nulová",J142,0)</f>
        <v>0</v>
      </c>
      <c r="BJ142" s="18" t="s">
        <v>79</v>
      </c>
      <c r="BK142" s="217">
        <f>ROUND(I142*H142,2)</f>
        <v>0</v>
      </c>
      <c r="BL142" s="18" t="s">
        <v>144</v>
      </c>
      <c r="BM142" s="216" t="s">
        <v>228</v>
      </c>
    </row>
    <row r="143" s="2" customFormat="1">
      <c r="A143" s="39"/>
      <c r="B143" s="40"/>
      <c r="C143" s="41"/>
      <c r="D143" s="218" t="s">
        <v>146</v>
      </c>
      <c r="E143" s="41"/>
      <c r="F143" s="219" t="s">
        <v>229</v>
      </c>
      <c r="G143" s="41"/>
      <c r="H143" s="41"/>
      <c r="I143" s="220"/>
      <c r="J143" s="41"/>
      <c r="K143" s="41"/>
      <c r="L143" s="45"/>
      <c r="M143" s="221"/>
      <c r="N143" s="222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146</v>
      </c>
      <c r="AU143" s="18" t="s">
        <v>81</v>
      </c>
    </row>
    <row r="144" s="13" customFormat="1">
      <c r="A144" s="13"/>
      <c r="B144" s="223"/>
      <c r="C144" s="224"/>
      <c r="D144" s="225" t="s">
        <v>148</v>
      </c>
      <c r="E144" s="226" t="s">
        <v>19</v>
      </c>
      <c r="F144" s="227" t="s">
        <v>230</v>
      </c>
      <c r="G144" s="224"/>
      <c r="H144" s="226" t="s">
        <v>19</v>
      </c>
      <c r="I144" s="228"/>
      <c r="J144" s="224"/>
      <c r="K144" s="224"/>
      <c r="L144" s="229"/>
      <c r="M144" s="230"/>
      <c r="N144" s="231"/>
      <c r="O144" s="231"/>
      <c r="P144" s="231"/>
      <c r="Q144" s="231"/>
      <c r="R144" s="231"/>
      <c r="S144" s="231"/>
      <c r="T144" s="23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3" t="s">
        <v>148</v>
      </c>
      <c r="AU144" s="233" t="s">
        <v>81</v>
      </c>
      <c r="AV144" s="13" t="s">
        <v>79</v>
      </c>
      <c r="AW144" s="13" t="s">
        <v>33</v>
      </c>
      <c r="AX144" s="13" t="s">
        <v>71</v>
      </c>
      <c r="AY144" s="233" t="s">
        <v>137</v>
      </c>
    </row>
    <row r="145" s="14" customFormat="1">
      <c r="A145" s="14"/>
      <c r="B145" s="234"/>
      <c r="C145" s="235"/>
      <c r="D145" s="225" t="s">
        <v>148</v>
      </c>
      <c r="E145" s="236" t="s">
        <v>19</v>
      </c>
      <c r="F145" s="237" t="s">
        <v>231</v>
      </c>
      <c r="G145" s="235"/>
      <c r="H145" s="238">
        <v>4.0199999999999996</v>
      </c>
      <c r="I145" s="239"/>
      <c r="J145" s="235"/>
      <c r="K145" s="235"/>
      <c r="L145" s="240"/>
      <c r="M145" s="241"/>
      <c r="N145" s="242"/>
      <c r="O145" s="242"/>
      <c r="P145" s="242"/>
      <c r="Q145" s="242"/>
      <c r="R145" s="242"/>
      <c r="S145" s="242"/>
      <c r="T145" s="243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4" t="s">
        <v>148</v>
      </c>
      <c r="AU145" s="244" t="s">
        <v>81</v>
      </c>
      <c r="AV145" s="14" t="s">
        <v>81</v>
      </c>
      <c r="AW145" s="14" t="s">
        <v>33</v>
      </c>
      <c r="AX145" s="14" t="s">
        <v>71</v>
      </c>
      <c r="AY145" s="244" t="s">
        <v>137</v>
      </c>
    </row>
    <row r="146" s="13" customFormat="1">
      <c r="A146" s="13"/>
      <c r="B146" s="223"/>
      <c r="C146" s="224"/>
      <c r="D146" s="225" t="s">
        <v>148</v>
      </c>
      <c r="E146" s="226" t="s">
        <v>19</v>
      </c>
      <c r="F146" s="227" t="s">
        <v>232</v>
      </c>
      <c r="G146" s="224"/>
      <c r="H146" s="226" t="s">
        <v>19</v>
      </c>
      <c r="I146" s="228"/>
      <c r="J146" s="224"/>
      <c r="K146" s="224"/>
      <c r="L146" s="229"/>
      <c r="M146" s="230"/>
      <c r="N146" s="231"/>
      <c r="O146" s="231"/>
      <c r="P146" s="231"/>
      <c r="Q146" s="231"/>
      <c r="R146" s="231"/>
      <c r="S146" s="231"/>
      <c r="T146" s="23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3" t="s">
        <v>148</v>
      </c>
      <c r="AU146" s="233" t="s">
        <v>81</v>
      </c>
      <c r="AV146" s="13" t="s">
        <v>79</v>
      </c>
      <c r="AW146" s="13" t="s">
        <v>33</v>
      </c>
      <c r="AX146" s="13" t="s">
        <v>71</v>
      </c>
      <c r="AY146" s="233" t="s">
        <v>137</v>
      </c>
    </row>
    <row r="147" s="14" customFormat="1">
      <c r="A147" s="14"/>
      <c r="B147" s="234"/>
      <c r="C147" s="235"/>
      <c r="D147" s="225" t="s">
        <v>148</v>
      </c>
      <c r="E147" s="236" t="s">
        <v>19</v>
      </c>
      <c r="F147" s="237" t="s">
        <v>233</v>
      </c>
      <c r="G147" s="235"/>
      <c r="H147" s="238">
        <v>29.149999999999999</v>
      </c>
      <c r="I147" s="239"/>
      <c r="J147" s="235"/>
      <c r="K147" s="235"/>
      <c r="L147" s="240"/>
      <c r="M147" s="241"/>
      <c r="N147" s="242"/>
      <c r="O147" s="242"/>
      <c r="P147" s="242"/>
      <c r="Q147" s="242"/>
      <c r="R147" s="242"/>
      <c r="S147" s="242"/>
      <c r="T147" s="243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4" t="s">
        <v>148</v>
      </c>
      <c r="AU147" s="244" t="s">
        <v>81</v>
      </c>
      <c r="AV147" s="14" t="s">
        <v>81</v>
      </c>
      <c r="AW147" s="14" t="s">
        <v>33</v>
      </c>
      <c r="AX147" s="14" t="s">
        <v>71</v>
      </c>
      <c r="AY147" s="244" t="s">
        <v>137</v>
      </c>
    </row>
    <row r="148" s="13" customFormat="1">
      <c r="A148" s="13"/>
      <c r="B148" s="223"/>
      <c r="C148" s="224"/>
      <c r="D148" s="225" t="s">
        <v>148</v>
      </c>
      <c r="E148" s="226" t="s">
        <v>19</v>
      </c>
      <c r="F148" s="227" t="s">
        <v>234</v>
      </c>
      <c r="G148" s="224"/>
      <c r="H148" s="226" t="s">
        <v>19</v>
      </c>
      <c r="I148" s="228"/>
      <c r="J148" s="224"/>
      <c r="K148" s="224"/>
      <c r="L148" s="229"/>
      <c r="M148" s="230"/>
      <c r="N148" s="231"/>
      <c r="O148" s="231"/>
      <c r="P148" s="231"/>
      <c r="Q148" s="231"/>
      <c r="R148" s="231"/>
      <c r="S148" s="231"/>
      <c r="T148" s="23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3" t="s">
        <v>148</v>
      </c>
      <c r="AU148" s="233" t="s">
        <v>81</v>
      </c>
      <c r="AV148" s="13" t="s">
        <v>79</v>
      </c>
      <c r="AW148" s="13" t="s">
        <v>33</v>
      </c>
      <c r="AX148" s="13" t="s">
        <v>71</v>
      </c>
      <c r="AY148" s="233" t="s">
        <v>137</v>
      </c>
    </row>
    <row r="149" s="14" customFormat="1">
      <c r="A149" s="14"/>
      <c r="B149" s="234"/>
      <c r="C149" s="235"/>
      <c r="D149" s="225" t="s">
        <v>148</v>
      </c>
      <c r="E149" s="236" t="s">
        <v>19</v>
      </c>
      <c r="F149" s="237" t="s">
        <v>235</v>
      </c>
      <c r="G149" s="235"/>
      <c r="H149" s="238">
        <v>29.329999999999998</v>
      </c>
      <c r="I149" s="239"/>
      <c r="J149" s="235"/>
      <c r="K149" s="235"/>
      <c r="L149" s="240"/>
      <c r="M149" s="241"/>
      <c r="N149" s="242"/>
      <c r="O149" s="242"/>
      <c r="P149" s="242"/>
      <c r="Q149" s="242"/>
      <c r="R149" s="242"/>
      <c r="S149" s="242"/>
      <c r="T149" s="243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4" t="s">
        <v>148</v>
      </c>
      <c r="AU149" s="244" t="s">
        <v>81</v>
      </c>
      <c r="AV149" s="14" t="s">
        <v>81</v>
      </c>
      <c r="AW149" s="14" t="s">
        <v>33</v>
      </c>
      <c r="AX149" s="14" t="s">
        <v>71</v>
      </c>
      <c r="AY149" s="244" t="s">
        <v>137</v>
      </c>
    </row>
    <row r="150" s="15" customFormat="1">
      <c r="A150" s="15"/>
      <c r="B150" s="255"/>
      <c r="C150" s="256"/>
      <c r="D150" s="225" t="s">
        <v>148</v>
      </c>
      <c r="E150" s="257" t="s">
        <v>19</v>
      </c>
      <c r="F150" s="258" t="s">
        <v>195</v>
      </c>
      <c r="G150" s="256"/>
      <c r="H150" s="259">
        <v>62.5</v>
      </c>
      <c r="I150" s="260"/>
      <c r="J150" s="256"/>
      <c r="K150" s="256"/>
      <c r="L150" s="261"/>
      <c r="M150" s="262"/>
      <c r="N150" s="263"/>
      <c r="O150" s="263"/>
      <c r="P150" s="263"/>
      <c r="Q150" s="263"/>
      <c r="R150" s="263"/>
      <c r="S150" s="263"/>
      <c r="T150" s="264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65" t="s">
        <v>148</v>
      </c>
      <c r="AU150" s="265" t="s">
        <v>81</v>
      </c>
      <c r="AV150" s="15" t="s">
        <v>144</v>
      </c>
      <c r="AW150" s="15" t="s">
        <v>33</v>
      </c>
      <c r="AX150" s="15" t="s">
        <v>79</v>
      </c>
      <c r="AY150" s="265" t="s">
        <v>137</v>
      </c>
    </row>
    <row r="151" s="2" customFormat="1" ht="44.25" customHeight="1">
      <c r="A151" s="39"/>
      <c r="B151" s="40"/>
      <c r="C151" s="205" t="s">
        <v>236</v>
      </c>
      <c r="D151" s="205" t="s">
        <v>139</v>
      </c>
      <c r="E151" s="206" t="s">
        <v>237</v>
      </c>
      <c r="F151" s="207" t="s">
        <v>238</v>
      </c>
      <c r="G151" s="208" t="s">
        <v>213</v>
      </c>
      <c r="H151" s="209">
        <v>539.48500000000001</v>
      </c>
      <c r="I151" s="210"/>
      <c r="J151" s="211">
        <f>ROUND(I151*H151,2)</f>
        <v>0</v>
      </c>
      <c r="K151" s="207" t="s">
        <v>143</v>
      </c>
      <c r="L151" s="45"/>
      <c r="M151" s="212" t="s">
        <v>19</v>
      </c>
      <c r="N151" s="213" t="s">
        <v>42</v>
      </c>
      <c r="O151" s="85"/>
      <c r="P151" s="214">
        <f>O151*H151</f>
        <v>0</v>
      </c>
      <c r="Q151" s="214">
        <v>0.0057999999999999996</v>
      </c>
      <c r="R151" s="214">
        <f>Q151*H151</f>
        <v>3.129013</v>
      </c>
      <c r="S151" s="214">
        <v>0</v>
      </c>
      <c r="T151" s="215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16" t="s">
        <v>144</v>
      </c>
      <c r="AT151" s="216" t="s">
        <v>139</v>
      </c>
      <c r="AU151" s="216" t="s">
        <v>81</v>
      </c>
      <c r="AY151" s="18" t="s">
        <v>137</v>
      </c>
      <c r="BE151" s="217">
        <f>IF(N151="základní",J151,0)</f>
        <v>0</v>
      </c>
      <c r="BF151" s="217">
        <f>IF(N151="snížená",J151,0)</f>
        <v>0</v>
      </c>
      <c r="BG151" s="217">
        <f>IF(N151="zákl. přenesená",J151,0)</f>
        <v>0</v>
      </c>
      <c r="BH151" s="217">
        <f>IF(N151="sníž. přenesená",J151,0)</f>
        <v>0</v>
      </c>
      <c r="BI151" s="217">
        <f>IF(N151="nulová",J151,0)</f>
        <v>0</v>
      </c>
      <c r="BJ151" s="18" t="s">
        <v>79</v>
      </c>
      <c r="BK151" s="217">
        <f>ROUND(I151*H151,2)</f>
        <v>0</v>
      </c>
      <c r="BL151" s="18" t="s">
        <v>144</v>
      </c>
      <c r="BM151" s="216" t="s">
        <v>239</v>
      </c>
    </row>
    <row r="152" s="2" customFormat="1">
      <c r="A152" s="39"/>
      <c r="B152" s="40"/>
      <c r="C152" s="41"/>
      <c r="D152" s="218" t="s">
        <v>146</v>
      </c>
      <c r="E152" s="41"/>
      <c r="F152" s="219" t="s">
        <v>240</v>
      </c>
      <c r="G152" s="41"/>
      <c r="H152" s="41"/>
      <c r="I152" s="220"/>
      <c r="J152" s="41"/>
      <c r="K152" s="41"/>
      <c r="L152" s="45"/>
      <c r="M152" s="221"/>
      <c r="N152" s="222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146</v>
      </c>
      <c r="AU152" s="18" t="s">
        <v>81</v>
      </c>
    </row>
    <row r="153" s="13" customFormat="1">
      <c r="A153" s="13"/>
      <c r="B153" s="223"/>
      <c r="C153" s="224"/>
      <c r="D153" s="225" t="s">
        <v>148</v>
      </c>
      <c r="E153" s="226" t="s">
        <v>19</v>
      </c>
      <c r="F153" s="227" t="s">
        <v>230</v>
      </c>
      <c r="G153" s="224"/>
      <c r="H153" s="226" t="s">
        <v>19</v>
      </c>
      <c r="I153" s="228"/>
      <c r="J153" s="224"/>
      <c r="K153" s="224"/>
      <c r="L153" s="229"/>
      <c r="M153" s="230"/>
      <c r="N153" s="231"/>
      <c r="O153" s="231"/>
      <c r="P153" s="231"/>
      <c r="Q153" s="231"/>
      <c r="R153" s="231"/>
      <c r="S153" s="231"/>
      <c r="T153" s="23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3" t="s">
        <v>148</v>
      </c>
      <c r="AU153" s="233" t="s">
        <v>81</v>
      </c>
      <c r="AV153" s="13" t="s">
        <v>79</v>
      </c>
      <c r="AW153" s="13" t="s">
        <v>33</v>
      </c>
      <c r="AX153" s="13" t="s">
        <v>71</v>
      </c>
      <c r="AY153" s="233" t="s">
        <v>137</v>
      </c>
    </row>
    <row r="154" s="14" customFormat="1">
      <c r="A154" s="14"/>
      <c r="B154" s="234"/>
      <c r="C154" s="235"/>
      <c r="D154" s="225" t="s">
        <v>148</v>
      </c>
      <c r="E154" s="236" t="s">
        <v>19</v>
      </c>
      <c r="F154" s="237" t="s">
        <v>241</v>
      </c>
      <c r="G154" s="235"/>
      <c r="H154" s="238">
        <v>123.94</v>
      </c>
      <c r="I154" s="239"/>
      <c r="J154" s="235"/>
      <c r="K154" s="235"/>
      <c r="L154" s="240"/>
      <c r="M154" s="241"/>
      <c r="N154" s="242"/>
      <c r="O154" s="242"/>
      <c r="P154" s="242"/>
      <c r="Q154" s="242"/>
      <c r="R154" s="242"/>
      <c r="S154" s="242"/>
      <c r="T154" s="243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4" t="s">
        <v>148</v>
      </c>
      <c r="AU154" s="244" t="s">
        <v>81</v>
      </c>
      <c r="AV154" s="14" t="s">
        <v>81</v>
      </c>
      <c r="AW154" s="14" t="s">
        <v>33</v>
      </c>
      <c r="AX154" s="14" t="s">
        <v>71</v>
      </c>
      <c r="AY154" s="244" t="s">
        <v>137</v>
      </c>
    </row>
    <row r="155" s="13" customFormat="1">
      <c r="A155" s="13"/>
      <c r="B155" s="223"/>
      <c r="C155" s="224"/>
      <c r="D155" s="225" t="s">
        <v>148</v>
      </c>
      <c r="E155" s="226" t="s">
        <v>19</v>
      </c>
      <c r="F155" s="227" t="s">
        <v>232</v>
      </c>
      <c r="G155" s="224"/>
      <c r="H155" s="226" t="s">
        <v>19</v>
      </c>
      <c r="I155" s="228"/>
      <c r="J155" s="224"/>
      <c r="K155" s="224"/>
      <c r="L155" s="229"/>
      <c r="M155" s="230"/>
      <c r="N155" s="231"/>
      <c r="O155" s="231"/>
      <c r="P155" s="231"/>
      <c r="Q155" s="231"/>
      <c r="R155" s="231"/>
      <c r="S155" s="231"/>
      <c r="T155" s="23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3" t="s">
        <v>148</v>
      </c>
      <c r="AU155" s="233" t="s">
        <v>81</v>
      </c>
      <c r="AV155" s="13" t="s">
        <v>79</v>
      </c>
      <c r="AW155" s="13" t="s">
        <v>33</v>
      </c>
      <c r="AX155" s="13" t="s">
        <v>71</v>
      </c>
      <c r="AY155" s="233" t="s">
        <v>137</v>
      </c>
    </row>
    <row r="156" s="14" customFormat="1">
      <c r="A156" s="14"/>
      <c r="B156" s="234"/>
      <c r="C156" s="235"/>
      <c r="D156" s="225" t="s">
        <v>148</v>
      </c>
      <c r="E156" s="236" t="s">
        <v>19</v>
      </c>
      <c r="F156" s="237" t="s">
        <v>242</v>
      </c>
      <c r="G156" s="235"/>
      <c r="H156" s="238">
        <v>193.19499999999999</v>
      </c>
      <c r="I156" s="239"/>
      <c r="J156" s="235"/>
      <c r="K156" s="235"/>
      <c r="L156" s="240"/>
      <c r="M156" s="241"/>
      <c r="N156" s="242"/>
      <c r="O156" s="242"/>
      <c r="P156" s="242"/>
      <c r="Q156" s="242"/>
      <c r="R156" s="242"/>
      <c r="S156" s="242"/>
      <c r="T156" s="243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4" t="s">
        <v>148</v>
      </c>
      <c r="AU156" s="244" t="s">
        <v>81</v>
      </c>
      <c r="AV156" s="14" t="s">
        <v>81</v>
      </c>
      <c r="AW156" s="14" t="s">
        <v>33</v>
      </c>
      <c r="AX156" s="14" t="s">
        <v>71</v>
      </c>
      <c r="AY156" s="244" t="s">
        <v>137</v>
      </c>
    </row>
    <row r="157" s="13" customFormat="1">
      <c r="A157" s="13"/>
      <c r="B157" s="223"/>
      <c r="C157" s="224"/>
      <c r="D157" s="225" t="s">
        <v>148</v>
      </c>
      <c r="E157" s="226" t="s">
        <v>19</v>
      </c>
      <c r="F157" s="227" t="s">
        <v>234</v>
      </c>
      <c r="G157" s="224"/>
      <c r="H157" s="226" t="s">
        <v>19</v>
      </c>
      <c r="I157" s="228"/>
      <c r="J157" s="224"/>
      <c r="K157" s="224"/>
      <c r="L157" s="229"/>
      <c r="M157" s="230"/>
      <c r="N157" s="231"/>
      <c r="O157" s="231"/>
      <c r="P157" s="231"/>
      <c r="Q157" s="231"/>
      <c r="R157" s="231"/>
      <c r="S157" s="231"/>
      <c r="T157" s="23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3" t="s">
        <v>148</v>
      </c>
      <c r="AU157" s="233" t="s">
        <v>81</v>
      </c>
      <c r="AV157" s="13" t="s">
        <v>79</v>
      </c>
      <c r="AW157" s="13" t="s">
        <v>33</v>
      </c>
      <c r="AX157" s="13" t="s">
        <v>71</v>
      </c>
      <c r="AY157" s="233" t="s">
        <v>137</v>
      </c>
    </row>
    <row r="158" s="14" customFormat="1">
      <c r="A158" s="14"/>
      <c r="B158" s="234"/>
      <c r="C158" s="235"/>
      <c r="D158" s="225" t="s">
        <v>148</v>
      </c>
      <c r="E158" s="236" t="s">
        <v>19</v>
      </c>
      <c r="F158" s="237" t="s">
        <v>243</v>
      </c>
      <c r="G158" s="235"/>
      <c r="H158" s="238">
        <v>197.91</v>
      </c>
      <c r="I158" s="239"/>
      <c r="J158" s="235"/>
      <c r="K158" s="235"/>
      <c r="L158" s="240"/>
      <c r="M158" s="241"/>
      <c r="N158" s="242"/>
      <c r="O158" s="242"/>
      <c r="P158" s="242"/>
      <c r="Q158" s="242"/>
      <c r="R158" s="242"/>
      <c r="S158" s="242"/>
      <c r="T158" s="243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4" t="s">
        <v>148</v>
      </c>
      <c r="AU158" s="244" t="s">
        <v>81</v>
      </c>
      <c r="AV158" s="14" t="s">
        <v>81</v>
      </c>
      <c r="AW158" s="14" t="s">
        <v>33</v>
      </c>
      <c r="AX158" s="14" t="s">
        <v>71</v>
      </c>
      <c r="AY158" s="244" t="s">
        <v>137</v>
      </c>
    </row>
    <row r="159" s="13" customFormat="1">
      <c r="A159" s="13"/>
      <c r="B159" s="223"/>
      <c r="C159" s="224"/>
      <c r="D159" s="225" t="s">
        <v>148</v>
      </c>
      <c r="E159" s="226" t="s">
        <v>19</v>
      </c>
      <c r="F159" s="227" t="s">
        <v>244</v>
      </c>
      <c r="G159" s="224"/>
      <c r="H159" s="226" t="s">
        <v>19</v>
      </c>
      <c r="I159" s="228"/>
      <c r="J159" s="224"/>
      <c r="K159" s="224"/>
      <c r="L159" s="229"/>
      <c r="M159" s="230"/>
      <c r="N159" s="231"/>
      <c r="O159" s="231"/>
      <c r="P159" s="231"/>
      <c r="Q159" s="231"/>
      <c r="R159" s="231"/>
      <c r="S159" s="231"/>
      <c r="T159" s="23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3" t="s">
        <v>148</v>
      </c>
      <c r="AU159" s="233" t="s">
        <v>81</v>
      </c>
      <c r="AV159" s="13" t="s">
        <v>79</v>
      </c>
      <c r="AW159" s="13" t="s">
        <v>33</v>
      </c>
      <c r="AX159" s="13" t="s">
        <v>71</v>
      </c>
      <c r="AY159" s="233" t="s">
        <v>137</v>
      </c>
    </row>
    <row r="160" s="14" customFormat="1">
      <c r="A160" s="14"/>
      <c r="B160" s="234"/>
      <c r="C160" s="235"/>
      <c r="D160" s="225" t="s">
        <v>148</v>
      </c>
      <c r="E160" s="236" t="s">
        <v>19</v>
      </c>
      <c r="F160" s="237" t="s">
        <v>245</v>
      </c>
      <c r="G160" s="235"/>
      <c r="H160" s="238">
        <v>24.440000000000001</v>
      </c>
      <c r="I160" s="239"/>
      <c r="J160" s="235"/>
      <c r="K160" s="235"/>
      <c r="L160" s="240"/>
      <c r="M160" s="241"/>
      <c r="N160" s="242"/>
      <c r="O160" s="242"/>
      <c r="P160" s="242"/>
      <c r="Q160" s="242"/>
      <c r="R160" s="242"/>
      <c r="S160" s="242"/>
      <c r="T160" s="243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4" t="s">
        <v>148</v>
      </c>
      <c r="AU160" s="244" t="s">
        <v>81</v>
      </c>
      <c r="AV160" s="14" t="s">
        <v>81</v>
      </c>
      <c r="AW160" s="14" t="s">
        <v>33</v>
      </c>
      <c r="AX160" s="14" t="s">
        <v>71</v>
      </c>
      <c r="AY160" s="244" t="s">
        <v>137</v>
      </c>
    </row>
    <row r="161" s="15" customFormat="1">
      <c r="A161" s="15"/>
      <c r="B161" s="255"/>
      <c r="C161" s="256"/>
      <c r="D161" s="225" t="s">
        <v>148</v>
      </c>
      <c r="E161" s="257" t="s">
        <v>19</v>
      </c>
      <c r="F161" s="258" t="s">
        <v>195</v>
      </c>
      <c r="G161" s="256"/>
      <c r="H161" s="259">
        <v>539.48500000000001</v>
      </c>
      <c r="I161" s="260"/>
      <c r="J161" s="256"/>
      <c r="K161" s="256"/>
      <c r="L161" s="261"/>
      <c r="M161" s="262"/>
      <c r="N161" s="263"/>
      <c r="O161" s="263"/>
      <c r="P161" s="263"/>
      <c r="Q161" s="263"/>
      <c r="R161" s="263"/>
      <c r="S161" s="263"/>
      <c r="T161" s="264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65" t="s">
        <v>148</v>
      </c>
      <c r="AU161" s="265" t="s">
        <v>81</v>
      </c>
      <c r="AV161" s="15" t="s">
        <v>144</v>
      </c>
      <c r="AW161" s="15" t="s">
        <v>33</v>
      </c>
      <c r="AX161" s="15" t="s">
        <v>79</v>
      </c>
      <c r="AY161" s="265" t="s">
        <v>137</v>
      </c>
    </row>
    <row r="162" s="2" customFormat="1" ht="33" customHeight="1">
      <c r="A162" s="39"/>
      <c r="B162" s="40"/>
      <c r="C162" s="205" t="s">
        <v>246</v>
      </c>
      <c r="D162" s="205" t="s">
        <v>139</v>
      </c>
      <c r="E162" s="206" t="s">
        <v>247</v>
      </c>
      <c r="F162" s="207" t="s">
        <v>248</v>
      </c>
      <c r="G162" s="208" t="s">
        <v>213</v>
      </c>
      <c r="H162" s="209">
        <v>241.37200000000001</v>
      </c>
      <c r="I162" s="210"/>
      <c r="J162" s="211">
        <f>ROUND(I162*H162,2)</f>
        <v>0</v>
      </c>
      <c r="K162" s="207" t="s">
        <v>143</v>
      </c>
      <c r="L162" s="45"/>
      <c r="M162" s="212" t="s">
        <v>19</v>
      </c>
      <c r="N162" s="213" t="s">
        <v>42</v>
      </c>
      <c r="O162" s="85"/>
      <c r="P162" s="214">
        <f>O162*H162</f>
        <v>0</v>
      </c>
      <c r="Q162" s="214">
        <v>0.0073499999999999998</v>
      </c>
      <c r="R162" s="214">
        <f>Q162*H162</f>
        <v>1.7740842000000001</v>
      </c>
      <c r="S162" s="214">
        <v>0</v>
      </c>
      <c r="T162" s="215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16" t="s">
        <v>144</v>
      </c>
      <c r="AT162" s="216" t="s">
        <v>139</v>
      </c>
      <c r="AU162" s="216" t="s">
        <v>81</v>
      </c>
      <c r="AY162" s="18" t="s">
        <v>137</v>
      </c>
      <c r="BE162" s="217">
        <f>IF(N162="základní",J162,0)</f>
        <v>0</v>
      </c>
      <c r="BF162" s="217">
        <f>IF(N162="snížená",J162,0)</f>
        <v>0</v>
      </c>
      <c r="BG162" s="217">
        <f>IF(N162="zákl. přenesená",J162,0)</f>
        <v>0</v>
      </c>
      <c r="BH162" s="217">
        <f>IF(N162="sníž. přenesená",J162,0)</f>
        <v>0</v>
      </c>
      <c r="BI162" s="217">
        <f>IF(N162="nulová",J162,0)</f>
        <v>0</v>
      </c>
      <c r="BJ162" s="18" t="s">
        <v>79</v>
      </c>
      <c r="BK162" s="217">
        <f>ROUND(I162*H162,2)</f>
        <v>0</v>
      </c>
      <c r="BL162" s="18" t="s">
        <v>144</v>
      </c>
      <c r="BM162" s="216" t="s">
        <v>249</v>
      </c>
    </row>
    <row r="163" s="2" customFormat="1">
      <c r="A163" s="39"/>
      <c r="B163" s="40"/>
      <c r="C163" s="41"/>
      <c r="D163" s="218" t="s">
        <v>146</v>
      </c>
      <c r="E163" s="41"/>
      <c r="F163" s="219" t="s">
        <v>250</v>
      </c>
      <c r="G163" s="41"/>
      <c r="H163" s="41"/>
      <c r="I163" s="220"/>
      <c r="J163" s="41"/>
      <c r="K163" s="41"/>
      <c r="L163" s="45"/>
      <c r="M163" s="221"/>
      <c r="N163" s="222"/>
      <c r="O163" s="85"/>
      <c r="P163" s="85"/>
      <c r="Q163" s="85"/>
      <c r="R163" s="85"/>
      <c r="S163" s="85"/>
      <c r="T163" s="86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146</v>
      </c>
      <c r="AU163" s="18" t="s">
        <v>81</v>
      </c>
    </row>
    <row r="164" s="2" customFormat="1" ht="24.15" customHeight="1">
      <c r="A164" s="39"/>
      <c r="B164" s="40"/>
      <c r="C164" s="205" t="s">
        <v>251</v>
      </c>
      <c r="D164" s="205" t="s">
        <v>139</v>
      </c>
      <c r="E164" s="206" t="s">
        <v>252</v>
      </c>
      <c r="F164" s="207" t="s">
        <v>253</v>
      </c>
      <c r="G164" s="208" t="s">
        <v>213</v>
      </c>
      <c r="H164" s="209">
        <v>126.461</v>
      </c>
      <c r="I164" s="210"/>
      <c r="J164" s="211">
        <f>ROUND(I164*H164,2)</f>
        <v>0</v>
      </c>
      <c r="K164" s="207" t="s">
        <v>143</v>
      </c>
      <c r="L164" s="45"/>
      <c r="M164" s="212" t="s">
        <v>19</v>
      </c>
      <c r="N164" s="213" t="s">
        <v>42</v>
      </c>
      <c r="O164" s="85"/>
      <c r="P164" s="214">
        <f>O164*H164</f>
        <v>0</v>
      </c>
      <c r="Q164" s="214">
        <v>0.00025999999999999998</v>
      </c>
      <c r="R164" s="214">
        <f>Q164*H164</f>
        <v>0.032879859999999997</v>
      </c>
      <c r="S164" s="214">
        <v>0</v>
      </c>
      <c r="T164" s="215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16" t="s">
        <v>144</v>
      </c>
      <c r="AT164" s="216" t="s">
        <v>139</v>
      </c>
      <c r="AU164" s="216" t="s">
        <v>81</v>
      </c>
      <c r="AY164" s="18" t="s">
        <v>137</v>
      </c>
      <c r="BE164" s="217">
        <f>IF(N164="základní",J164,0)</f>
        <v>0</v>
      </c>
      <c r="BF164" s="217">
        <f>IF(N164="snížená",J164,0)</f>
        <v>0</v>
      </c>
      <c r="BG164" s="217">
        <f>IF(N164="zákl. přenesená",J164,0)</f>
        <v>0</v>
      </c>
      <c r="BH164" s="217">
        <f>IF(N164="sníž. přenesená",J164,0)</f>
        <v>0</v>
      </c>
      <c r="BI164" s="217">
        <f>IF(N164="nulová",J164,0)</f>
        <v>0</v>
      </c>
      <c r="BJ164" s="18" t="s">
        <v>79</v>
      </c>
      <c r="BK164" s="217">
        <f>ROUND(I164*H164,2)</f>
        <v>0</v>
      </c>
      <c r="BL164" s="18" t="s">
        <v>144</v>
      </c>
      <c r="BM164" s="216" t="s">
        <v>254</v>
      </c>
    </row>
    <row r="165" s="2" customFormat="1">
      <c r="A165" s="39"/>
      <c r="B165" s="40"/>
      <c r="C165" s="41"/>
      <c r="D165" s="218" t="s">
        <v>146</v>
      </c>
      <c r="E165" s="41"/>
      <c r="F165" s="219" t="s">
        <v>255</v>
      </c>
      <c r="G165" s="41"/>
      <c r="H165" s="41"/>
      <c r="I165" s="220"/>
      <c r="J165" s="41"/>
      <c r="K165" s="41"/>
      <c r="L165" s="45"/>
      <c r="M165" s="221"/>
      <c r="N165" s="222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146</v>
      </c>
      <c r="AU165" s="18" t="s">
        <v>81</v>
      </c>
    </row>
    <row r="166" s="2" customFormat="1" ht="21.75" customHeight="1">
      <c r="A166" s="39"/>
      <c r="B166" s="40"/>
      <c r="C166" s="205" t="s">
        <v>256</v>
      </c>
      <c r="D166" s="205" t="s">
        <v>139</v>
      </c>
      <c r="E166" s="206" t="s">
        <v>257</v>
      </c>
      <c r="F166" s="207" t="s">
        <v>258</v>
      </c>
      <c r="G166" s="208" t="s">
        <v>213</v>
      </c>
      <c r="H166" s="209">
        <v>22.5</v>
      </c>
      <c r="I166" s="210"/>
      <c r="J166" s="211">
        <f>ROUND(I166*H166,2)</f>
        <v>0</v>
      </c>
      <c r="K166" s="207" t="s">
        <v>143</v>
      </c>
      <c r="L166" s="45"/>
      <c r="M166" s="212" t="s">
        <v>19</v>
      </c>
      <c r="N166" s="213" t="s">
        <v>42</v>
      </c>
      <c r="O166" s="85"/>
      <c r="P166" s="214">
        <f>O166*H166</f>
        <v>0</v>
      </c>
      <c r="Q166" s="214">
        <v>0.056000000000000001</v>
      </c>
      <c r="R166" s="214">
        <f>Q166*H166</f>
        <v>1.26</v>
      </c>
      <c r="S166" s="214">
        <v>0</v>
      </c>
      <c r="T166" s="215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16" t="s">
        <v>144</v>
      </c>
      <c r="AT166" s="216" t="s">
        <v>139</v>
      </c>
      <c r="AU166" s="216" t="s">
        <v>81</v>
      </c>
      <c r="AY166" s="18" t="s">
        <v>137</v>
      </c>
      <c r="BE166" s="217">
        <f>IF(N166="základní",J166,0)</f>
        <v>0</v>
      </c>
      <c r="BF166" s="217">
        <f>IF(N166="snížená",J166,0)</f>
        <v>0</v>
      </c>
      <c r="BG166" s="217">
        <f>IF(N166="zákl. přenesená",J166,0)</f>
        <v>0</v>
      </c>
      <c r="BH166" s="217">
        <f>IF(N166="sníž. přenesená",J166,0)</f>
        <v>0</v>
      </c>
      <c r="BI166" s="217">
        <f>IF(N166="nulová",J166,0)</f>
        <v>0</v>
      </c>
      <c r="BJ166" s="18" t="s">
        <v>79</v>
      </c>
      <c r="BK166" s="217">
        <f>ROUND(I166*H166,2)</f>
        <v>0</v>
      </c>
      <c r="BL166" s="18" t="s">
        <v>144</v>
      </c>
      <c r="BM166" s="216" t="s">
        <v>259</v>
      </c>
    </row>
    <row r="167" s="2" customFormat="1">
      <c r="A167" s="39"/>
      <c r="B167" s="40"/>
      <c r="C167" s="41"/>
      <c r="D167" s="218" t="s">
        <v>146</v>
      </c>
      <c r="E167" s="41"/>
      <c r="F167" s="219" t="s">
        <v>260</v>
      </c>
      <c r="G167" s="41"/>
      <c r="H167" s="41"/>
      <c r="I167" s="220"/>
      <c r="J167" s="41"/>
      <c r="K167" s="41"/>
      <c r="L167" s="45"/>
      <c r="M167" s="221"/>
      <c r="N167" s="222"/>
      <c r="O167" s="85"/>
      <c r="P167" s="85"/>
      <c r="Q167" s="85"/>
      <c r="R167" s="85"/>
      <c r="S167" s="85"/>
      <c r="T167" s="86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146</v>
      </c>
      <c r="AU167" s="18" t="s">
        <v>81</v>
      </c>
    </row>
    <row r="168" s="13" customFormat="1">
      <c r="A168" s="13"/>
      <c r="B168" s="223"/>
      <c r="C168" s="224"/>
      <c r="D168" s="225" t="s">
        <v>148</v>
      </c>
      <c r="E168" s="226" t="s">
        <v>19</v>
      </c>
      <c r="F168" s="227" t="s">
        <v>86</v>
      </c>
      <c r="G168" s="224"/>
      <c r="H168" s="226" t="s">
        <v>19</v>
      </c>
      <c r="I168" s="228"/>
      <c r="J168" s="224"/>
      <c r="K168" s="224"/>
      <c r="L168" s="229"/>
      <c r="M168" s="230"/>
      <c r="N168" s="231"/>
      <c r="O168" s="231"/>
      <c r="P168" s="231"/>
      <c r="Q168" s="231"/>
      <c r="R168" s="231"/>
      <c r="S168" s="231"/>
      <c r="T168" s="23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3" t="s">
        <v>148</v>
      </c>
      <c r="AU168" s="233" t="s">
        <v>81</v>
      </c>
      <c r="AV168" s="13" t="s">
        <v>79</v>
      </c>
      <c r="AW168" s="13" t="s">
        <v>33</v>
      </c>
      <c r="AX168" s="13" t="s">
        <v>71</v>
      </c>
      <c r="AY168" s="233" t="s">
        <v>137</v>
      </c>
    </row>
    <row r="169" s="14" customFormat="1">
      <c r="A169" s="14"/>
      <c r="B169" s="234"/>
      <c r="C169" s="235"/>
      <c r="D169" s="225" t="s">
        <v>148</v>
      </c>
      <c r="E169" s="236" t="s">
        <v>19</v>
      </c>
      <c r="F169" s="237" t="s">
        <v>261</v>
      </c>
      <c r="G169" s="235"/>
      <c r="H169" s="238">
        <v>13.5</v>
      </c>
      <c r="I169" s="239"/>
      <c r="J169" s="235"/>
      <c r="K169" s="235"/>
      <c r="L169" s="240"/>
      <c r="M169" s="241"/>
      <c r="N169" s="242"/>
      <c r="O169" s="242"/>
      <c r="P169" s="242"/>
      <c r="Q169" s="242"/>
      <c r="R169" s="242"/>
      <c r="S169" s="242"/>
      <c r="T169" s="243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4" t="s">
        <v>148</v>
      </c>
      <c r="AU169" s="244" t="s">
        <v>81</v>
      </c>
      <c r="AV169" s="14" t="s">
        <v>81</v>
      </c>
      <c r="AW169" s="14" t="s">
        <v>33</v>
      </c>
      <c r="AX169" s="14" t="s">
        <v>71</v>
      </c>
      <c r="AY169" s="244" t="s">
        <v>137</v>
      </c>
    </row>
    <row r="170" s="14" customFormat="1">
      <c r="A170" s="14"/>
      <c r="B170" s="234"/>
      <c r="C170" s="235"/>
      <c r="D170" s="225" t="s">
        <v>148</v>
      </c>
      <c r="E170" s="236" t="s">
        <v>19</v>
      </c>
      <c r="F170" s="237" t="s">
        <v>262</v>
      </c>
      <c r="G170" s="235"/>
      <c r="H170" s="238">
        <v>9</v>
      </c>
      <c r="I170" s="239"/>
      <c r="J170" s="235"/>
      <c r="K170" s="235"/>
      <c r="L170" s="240"/>
      <c r="M170" s="241"/>
      <c r="N170" s="242"/>
      <c r="O170" s="242"/>
      <c r="P170" s="242"/>
      <c r="Q170" s="242"/>
      <c r="R170" s="242"/>
      <c r="S170" s="242"/>
      <c r="T170" s="243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4" t="s">
        <v>148</v>
      </c>
      <c r="AU170" s="244" t="s">
        <v>81</v>
      </c>
      <c r="AV170" s="14" t="s">
        <v>81</v>
      </c>
      <c r="AW170" s="14" t="s">
        <v>33</v>
      </c>
      <c r="AX170" s="14" t="s">
        <v>71</v>
      </c>
      <c r="AY170" s="244" t="s">
        <v>137</v>
      </c>
    </row>
    <row r="171" s="15" customFormat="1">
      <c r="A171" s="15"/>
      <c r="B171" s="255"/>
      <c r="C171" s="256"/>
      <c r="D171" s="225" t="s">
        <v>148</v>
      </c>
      <c r="E171" s="257" t="s">
        <v>19</v>
      </c>
      <c r="F171" s="258" t="s">
        <v>195</v>
      </c>
      <c r="G171" s="256"/>
      <c r="H171" s="259">
        <v>22.5</v>
      </c>
      <c r="I171" s="260"/>
      <c r="J171" s="256"/>
      <c r="K171" s="256"/>
      <c r="L171" s="261"/>
      <c r="M171" s="262"/>
      <c r="N171" s="263"/>
      <c r="O171" s="263"/>
      <c r="P171" s="263"/>
      <c r="Q171" s="263"/>
      <c r="R171" s="263"/>
      <c r="S171" s="263"/>
      <c r="T171" s="264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65" t="s">
        <v>148</v>
      </c>
      <c r="AU171" s="265" t="s">
        <v>81</v>
      </c>
      <c r="AV171" s="15" t="s">
        <v>144</v>
      </c>
      <c r="AW171" s="15" t="s">
        <v>33</v>
      </c>
      <c r="AX171" s="15" t="s">
        <v>79</v>
      </c>
      <c r="AY171" s="265" t="s">
        <v>137</v>
      </c>
    </row>
    <row r="172" s="2" customFormat="1" ht="37.8" customHeight="1">
      <c r="A172" s="39"/>
      <c r="B172" s="40"/>
      <c r="C172" s="205" t="s">
        <v>263</v>
      </c>
      <c r="D172" s="205" t="s">
        <v>139</v>
      </c>
      <c r="E172" s="206" t="s">
        <v>264</v>
      </c>
      <c r="F172" s="207" t="s">
        <v>265</v>
      </c>
      <c r="G172" s="208" t="s">
        <v>213</v>
      </c>
      <c r="H172" s="209">
        <v>126.461</v>
      </c>
      <c r="I172" s="210"/>
      <c r="J172" s="211">
        <f>ROUND(I172*H172,2)</f>
        <v>0</v>
      </c>
      <c r="K172" s="207" t="s">
        <v>143</v>
      </c>
      <c r="L172" s="45"/>
      <c r="M172" s="212" t="s">
        <v>19</v>
      </c>
      <c r="N172" s="213" t="s">
        <v>42</v>
      </c>
      <c r="O172" s="85"/>
      <c r="P172" s="214">
        <f>O172*H172</f>
        <v>0</v>
      </c>
      <c r="Q172" s="214">
        <v>0.0043800000000000002</v>
      </c>
      <c r="R172" s="214">
        <f>Q172*H172</f>
        <v>0.55389918000000005</v>
      </c>
      <c r="S172" s="214">
        <v>0</v>
      </c>
      <c r="T172" s="215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16" t="s">
        <v>144</v>
      </c>
      <c r="AT172" s="216" t="s">
        <v>139</v>
      </c>
      <c r="AU172" s="216" t="s">
        <v>81</v>
      </c>
      <c r="AY172" s="18" t="s">
        <v>137</v>
      </c>
      <c r="BE172" s="217">
        <f>IF(N172="základní",J172,0)</f>
        <v>0</v>
      </c>
      <c r="BF172" s="217">
        <f>IF(N172="snížená",J172,0)</f>
        <v>0</v>
      </c>
      <c r="BG172" s="217">
        <f>IF(N172="zákl. přenesená",J172,0)</f>
        <v>0</v>
      </c>
      <c r="BH172" s="217">
        <f>IF(N172="sníž. přenesená",J172,0)</f>
        <v>0</v>
      </c>
      <c r="BI172" s="217">
        <f>IF(N172="nulová",J172,0)</f>
        <v>0</v>
      </c>
      <c r="BJ172" s="18" t="s">
        <v>79</v>
      </c>
      <c r="BK172" s="217">
        <f>ROUND(I172*H172,2)</f>
        <v>0</v>
      </c>
      <c r="BL172" s="18" t="s">
        <v>144</v>
      </c>
      <c r="BM172" s="216" t="s">
        <v>266</v>
      </c>
    </row>
    <row r="173" s="2" customFormat="1">
      <c r="A173" s="39"/>
      <c r="B173" s="40"/>
      <c r="C173" s="41"/>
      <c r="D173" s="218" t="s">
        <v>146</v>
      </c>
      <c r="E173" s="41"/>
      <c r="F173" s="219" t="s">
        <v>267</v>
      </c>
      <c r="G173" s="41"/>
      <c r="H173" s="41"/>
      <c r="I173" s="220"/>
      <c r="J173" s="41"/>
      <c r="K173" s="41"/>
      <c r="L173" s="45"/>
      <c r="M173" s="221"/>
      <c r="N173" s="222"/>
      <c r="O173" s="85"/>
      <c r="P173" s="85"/>
      <c r="Q173" s="85"/>
      <c r="R173" s="85"/>
      <c r="S173" s="85"/>
      <c r="T173" s="86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146</v>
      </c>
      <c r="AU173" s="18" t="s">
        <v>81</v>
      </c>
    </row>
    <row r="174" s="2" customFormat="1" ht="24.15" customHeight="1">
      <c r="A174" s="39"/>
      <c r="B174" s="40"/>
      <c r="C174" s="205" t="s">
        <v>268</v>
      </c>
      <c r="D174" s="205" t="s">
        <v>139</v>
      </c>
      <c r="E174" s="206" t="s">
        <v>269</v>
      </c>
      <c r="F174" s="207" t="s">
        <v>270</v>
      </c>
      <c r="G174" s="208" t="s">
        <v>213</v>
      </c>
      <c r="H174" s="209">
        <v>126.461</v>
      </c>
      <c r="I174" s="210"/>
      <c r="J174" s="211">
        <f>ROUND(I174*H174,2)</f>
        <v>0</v>
      </c>
      <c r="K174" s="207" t="s">
        <v>143</v>
      </c>
      <c r="L174" s="45"/>
      <c r="M174" s="212" t="s">
        <v>19</v>
      </c>
      <c r="N174" s="213" t="s">
        <v>42</v>
      </c>
      <c r="O174" s="85"/>
      <c r="P174" s="214">
        <f>O174*H174</f>
        <v>0</v>
      </c>
      <c r="Q174" s="214">
        <v>0.0040000000000000001</v>
      </c>
      <c r="R174" s="214">
        <f>Q174*H174</f>
        <v>0.50584399999999996</v>
      </c>
      <c r="S174" s="214">
        <v>0</v>
      </c>
      <c r="T174" s="215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16" t="s">
        <v>144</v>
      </c>
      <c r="AT174" s="216" t="s">
        <v>139</v>
      </c>
      <c r="AU174" s="216" t="s">
        <v>81</v>
      </c>
      <c r="AY174" s="18" t="s">
        <v>137</v>
      </c>
      <c r="BE174" s="217">
        <f>IF(N174="základní",J174,0)</f>
        <v>0</v>
      </c>
      <c r="BF174" s="217">
        <f>IF(N174="snížená",J174,0)</f>
        <v>0</v>
      </c>
      <c r="BG174" s="217">
        <f>IF(N174="zákl. přenesená",J174,0)</f>
        <v>0</v>
      </c>
      <c r="BH174" s="217">
        <f>IF(N174="sníž. přenesená",J174,0)</f>
        <v>0</v>
      </c>
      <c r="BI174" s="217">
        <f>IF(N174="nulová",J174,0)</f>
        <v>0</v>
      </c>
      <c r="BJ174" s="18" t="s">
        <v>79</v>
      </c>
      <c r="BK174" s="217">
        <f>ROUND(I174*H174,2)</f>
        <v>0</v>
      </c>
      <c r="BL174" s="18" t="s">
        <v>144</v>
      </c>
      <c r="BM174" s="216" t="s">
        <v>271</v>
      </c>
    </row>
    <row r="175" s="2" customFormat="1">
      <c r="A175" s="39"/>
      <c r="B175" s="40"/>
      <c r="C175" s="41"/>
      <c r="D175" s="218" t="s">
        <v>146</v>
      </c>
      <c r="E175" s="41"/>
      <c r="F175" s="219" t="s">
        <v>272</v>
      </c>
      <c r="G175" s="41"/>
      <c r="H175" s="41"/>
      <c r="I175" s="220"/>
      <c r="J175" s="41"/>
      <c r="K175" s="41"/>
      <c r="L175" s="45"/>
      <c r="M175" s="221"/>
      <c r="N175" s="222"/>
      <c r="O175" s="85"/>
      <c r="P175" s="85"/>
      <c r="Q175" s="85"/>
      <c r="R175" s="85"/>
      <c r="S175" s="85"/>
      <c r="T175" s="86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146</v>
      </c>
      <c r="AU175" s="18" t="s">
        <v>81</v>
      </c>
    </row>
    <row r="176" s="2" customFormat="1" ht="24.15" customHeight="1">
      <c r="A176" s="39"/>
      <c r="B176" s="40"/>
      <c r="C176" s="205" t="s">
        <v>7</v>
      </c>
      <c r="D176" s="205" t="s">
        <v>139</v>
      </c>
      <c r="E176" s="206" t="s">
        <v>273</v>
      </c>
      <c r="F176" s="207" t="s">
        <v>274</v>
      </c>
      <c r="G176" s="208" t="s">
        <v>213</v>
      </c>
      <c r="H176" s="209">
        <v>13.5</v>
      </c>
      <c r="I176" s="210"/>
      <c r="J176" s="211">
        <f>ROUND(I176*H176,2)</f>
        <v>0</v>
      </c>
      <c r="K176" s="207" t="s">
        <v>143</v>
      </c>
      <c r="L176" s="45"/>
      <c r="M176" s="212" t="s">
        <v>19</v>
      </c>
      <c r="N176" s="213" t="s">
        <v>42</v>
      </c>
      <c r="O176" s="85"/>
      <c r="P176" s="214">
        <f>O176*H176</f>
        <v>0</v>
      </c>
      <c r="Q176" s="214">
        <v>0.040629999999999999</v>
      </c>
      <c r="R176" s="214">
        <f>Q176*H176</f>
        <v>0.54850500000000002</v>
      </c>
      <c r="S176" s="214">
        <v>0</v>
      </c>
      <c r="T176" s="215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16" t="s">
        <v>144</v>
      </c>
      <c r="AT176" s="216" t="s">
        <v>139</v>
      </c>
      <c r="AU176" s="216" t="s">
        <v>81</v>
      </c>
      <c r="AY176" s="18" t="s">
        <v>137</v>
      </c>
      <c r="BE176" s="217">
        <f>IF(N176="základní",J176,0)</f>
        <v>0</v>
      </c>
      <c r="BF176" s="217">
        <f>IF(N176="snížená",J176,0)</f>
        <v>0</v>
      </c>
      <c r="BG176" s="217">
        <f>IF(N176="zákl. přenesená",J176,0)</f>
        <v>0</v>
      </c>
      <c r="BH176" s="217">
        <f>IF(N176="sníž. přenesená",J176,0)</f>
        <v>0</v>
      </c>
      <c r="BI176" s="217">
        <f>IF(N176="nulová",J176,0)</f>
        <v>0</v>
      </c>
      <c r="BJ176" s="18" t="s">
        <v>79</v>
      </c>
      <c r="BK176" s="217">
        <f>ROUND(I176*H176,2)</f>
        <v>0</v>
      </c>
      <c r="BL176" s="18" t="s">
        <v>144</v>
      </c>
      <c r="BM176" s="216" t="s">
        <v>275</v>
      </c>
    </row>
    <row r="177" s="2" customFormat="1">
      <c r="A177" s="39"/>
      <c r="B177" s="40"/>
      <c r="C177" s="41"/>
      <c r="D177" s="218" t="s">
        <v>146</v>
      </c>
      <c r="E177" s="41"/>
      <c r="F177" s="219" t="s">
        <v>276</v>
      </c>
      <c r="G177" s="41"/>
      <c r="H177" s="41"/>
      <c r="I177" s="220"/>
      <c r="J177" s="41"/>
      <c r="K177" s="41"/>
      <c r="L177" s="45"/>
      <c r="M177" s="221"/>
      <c r="N177" s="222"/>
      <c r="O177" s="85"/>
      <c r="P177" s="85"/>
      <c r="Q177" s="85"/>
      <c r="R177" s="85"/>
      <c r="S177" s="85"/>
      <c r="T177" s="86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146</v>
      </c>
      <c r="AU177" s="18" t="s">
        <v>81</v>
      </c>
    </row>
    <row r="178" s="13" customFormat="1">
      <c r="A178" s="13"/>
      <c r="B178" s="223"/>
      <c r="C178" s="224"/>
      <c r="D178" s="225" t="s">
        <v>148</v>
      </c>
      <c r="E178" s="226" t="s">
        <v>19</v>
      </c>
      <c r="F178" s="227" t="s">
        <v>86</v>
      </c>
      <c r="G178" s="224"/>
      <c r="H178" s="226" t="s">
        <v>19</v>
      </c>
      <c r="I178" s="228"/>
      <c r="J178" s="224"/>
      <c r="K178" s="224"/>
      <c r="L178" s="229"/>
      <c r="M178" s="230"/>
      <c r="N178" s="231"/>
      <c r="O178" s="231"/>
      <c r="P178" s="231"/>
      <c r="Q178" s="231"/>
      <c r="R178" s="231"/>
      <c r="S178" s="231"/>
      <c r="T178" s="232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3" t="s">
        <v>148</v>
      </c>
      <c r="AU178" s="233" t="s">
        <v>81</v>
      </c>
      <c r="AV178" s="13" t="s">
        <v>79</v>
      </c>
      <c r="AW178" s="13" t="s">
        <v>33</v>
      </c>
      <c r="AX178" s="13" t="s">
        <v>71</v>
      </c>
      <c r="AY178" s="233" t="s">
        <v>137</v>
      </c>
    </row>
    <row r="179" s="14" customFormat="1">
      <c r="A179" s="14"/>
      <c r="B179" s="234"/>
      <c r="C179" s="235"/>
      <c r="D179" s="225" t="s">
        <v>148</v>
      </c>
      <c r="E179" s="236" t="s">
        <v>19</v>
      </c>
      <c r="F179" s="237" t="s">
        <v>261</v>
      </c>
      <c r="G179" s="235"/>
      <c r="H179" s="238">
        <v>13.5</v>
      </c>
      <c r="I179" s="239"/>
      <c r="J179" s="235"/>
      <c r="K179" s="235"/>
      <c r="L179" s="240"/>
      <c r="M179" s="241"/>
      <c r="N179" s="242"/>
      <c r="O179" s="242"/>
      <c r="P179" s="242"/>
      <c r="Q179" s="242"/>
      <c r="R179" s="242"/>
      <c r="S179" s="242"/>
      <c r="T179" s="243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4" t="s">
        <v>148</v>
      </c>
      <c r="AU179" s="244" t="s">
        <v>81</v>
      </c>
      <c r="AV179" s="14" t="s">
        <v>81</v>
      </c>
      <c r="AW179" s="14" t="s">
        <v>33</v>
      </c>
      <c r="AX179" s="14" t="s">
        <v>79</v>
      </c>
      <c r="AY179" s="244" t="s">
        <v>137</v>
      </c>
    </row>
    <row r="180" s="2" customFormat="1" ht="24.15" customHeight="1">
      <c r="A180" s="39"/>
      <c r="B180" s="40"/>
      <c r="C180" s="205" t="s">
        <v>277</v>
      </c>
      <c r="D180" s="205" t="s">
        <v>139</v>
      </c>
      <c r="E180" s="206" t="s">
        <v>278</v>
      </c>
      <c r="F180" s="207" t="s">
        <v>279</v>
      </c>
      <c r="G180" s="208" t="s">
        <v>213</v>
      </c>
      <c r="H180" s="209">
        <v>9</v>
      </c>
      <c r="I180" s="210"/>
      <c r="J180" s="211">
        <f>ROUND(I180*H180,2)</f>
        <v>0</v>
      </c>
      <c r="K180" s="207" t="s">
        <v>143</v>
      </c>
      <c r="L180" s="45"/>
      <c r="M180" s="212" t="s">
        <v>19</v>
      </c>
      <c r="N180" s="213" t="s">
        <v>42</v>
      </c>
      <c r="O180" s="85"/>
      <c r="P180" s="214">
        <f>O180*H180</f>
        <v>0</v>
      </c>
      <c r="Q180" s="214">
        <v>0.040629999999999999</v>
      </c>
      <c r="R180" s="214">
        <f>Q180*H180</f>
        <v>0.36567</v>
      </c>
      <c r="S180" s="214">
        <v>0</v>
      </c>
      <c r="T180" s="215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16" t="s">
        <v>144</v>
      </c>
      <c r="AT180" s="216" t="s">
        <v>139</v>
      </c>
      <c r="AU180" s="216" t="s">
        <v>81</v>
      </c>
      <c r="AY180" s="18" t="s">
        <v>137</v>
      </c>
      <c r="BE180" s="217">
        <f>IF(N180="základní",J180,0)</f>
        <v>0</v>
      </c>
      <c r="BF180" s="217">
        <f>IF(N180="snížená",J180,0)</f>
        <v>0</v>
      </c>
      <c r="BG180" s="217">
        <f>IF(N180="zákl. přenesená",J180,0)</f>
        <v>0</v>
      </c>
      <c r="BH180" s="217">
        <f>IF(N180="sníž. přenesená",J180,0)</f>
        <v>0</v>
      </c>
      <c r="BI180" s="217">
        <f>IF(N180="nulová",J180,0)</f>
        <v>0</v>
      </c>
      <c r="BJ180" s="18" t="s">
        <v>79</v>
      </c>
      <c r="BK180" s="217">
        <f>ROUND(I180*H180,2)</f>
        <v>0</v>
      </c>
      <c r="BL180" s="18" t="s">
        <v>144</v>
      </c>
      <c r="BM180" s="216" t="s">
        <v>280</v>
      </c>
    </row>
    <row r="181" s="2" customFormat="1">
      <c r="A181" s="39"/>
      <c r="B181" s="40"/>
      <c r="C181" s="41"/>
      <c r="D181" s="218" t="s">
        <v>146</v>
      </c>
      <c r="E181" s="41"/>
      <c r="F181" s="219" t="s">
        <v>281</v>
      </c>
      <c r="G181" s="41"/>
      <c r="H181" s="41"/>
      <c r="I181" s="220"/>
      <c r="J181" s="41"/>
      <c r="K181" s="41"/>
      <c r="L181" s="45"/>
      <c r="M181" s="221"/>
      <c r="N181" s="222"/>
      <c r="O181" s="85"/>
      <c r="P181" s="85"/>
      <c r="Q181" s="85"/>
      <c r="R181" s="85"/>
      <c r="S181" s="85"/>
      <c r="T181" s="86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146</v>
      </c>
      <c r="AU181" s="18" t="s">
        <v>81</v>
      </c>
    </row>
    <row r="182" s="13" customFormat="1">
      <c r="A182" s="13"/>
      <c r="B182" s="223"/>
      <c r="C182" s="224"/>
      <c r="D182" s="225" t="s">
        <v>148</v>
      </c>
      <c r="E182" s="226" t="s">
        <v>19</v>
      </c>
      <c r="F182" s="227" t="s">
        <v>86</v>
      </c>
      <c r="G182" s="224"/>
      <c r="H182" s="226" t="s">
        <v>19</v>
      </c>
      <c r="I182" s="228"/>
      <c r="J182" s="224"/>
      <c r="K182" s="224"/>
      <c r="L182" s="229"/>
      <c r="M182" s="230"/>
      <c r="N182" s="231"/>
      <c r="O182" s="231"/>
      <c r="P182" s="231"/>
      <c r="Q182" s="231"/>
      <c r="R182" s="231"/>
      <c r="S182" s="231"/>
      <c r="T182" s="232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3" t="s">
        <v>148</v>
      </c>
      <c r="AU182" s="233" t="s">
        <v>81</v>
      </c>
      <c r="AV182" s="13" t="s">
        <v>79</v>
      </c>
      <c r="AW182" s="13" t="s">
        <v>33</v>
      </c>
      <c r="AX182" s="13" t="s">
        <v>71</v>
      </c>
      <c r="AY182" s="233" t="s">
        <v>137</v>
      </c>
    </row>
    <row r="183" s="14" customFormat="1">
      <c r="A183" s="14"/>
      <c r="B183" s="234"/>
      <c r="C183" s="235"/>
      <c r="D183" s="225" t="s">
        <v>148</v>
      </c>
      <c r="E183" s="236" t="s">
        <v>19</v>
      </c>
      <c r="F183" s="237" t="s">
        <v>262</v>
      </c>
      <c r="G183" s="235"/>
      <c r="H183" s="238">
        <v>9</v>
      </c>
      <c r="I183" s="239"/>
      <c r="J183" s="235"/>
      <c r="K183" s="235"/>
      <c r="L183" s="240"/>
      <c r="M183" s="241"/>
      <c r="N183" s="242"/>
      <c r="O183" s="242"/>
      <c r="P183" s="242"/>
      <c r="Q183" s="242"/>
      <c r="R183" s="242"/>
      <c r="S183" s="242"/>
      <c r="T183" s="243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4" t="s">
        <v>148</v>
      </c>
      <c r="AU183" s="244" t="s">
        <v>81</v>
      </c>
      <c r="AV183" s="14" t="s">
        <v>81</v>
      </c>
      <c r="AW183" s="14" t="s">
        <v>33</v>
      </c>
      <c r="AX183" s="14" t="s">
        <v>79</v>
      </c>
      <c r="AY183" s="244" t="s">
        <v>137</v>
      </c>
    </row>
    <row r="184" s="2" customFormat="1" ht="37.8" customHeight="1">
      <c r="A184" s="39"/>
      <c r="B184" s="40"/>
      <c r="C184" s="205" t="s">
        <v>282</v>
      </c>
      <c r="D184" s="205" t="s">
        <v>139</v>
      </c>
      <c r="E184" s="206" t="s">
        <v>283</v>
      </c>
      <c r="F184" s="207" t="s">
        <v>284</v>
      </c>
      <c r="G184" s="208" t="s">
        <v>213</v>
      </c>
      <c r="H184" s="209">
        <v>126.461</v>
      </c>
      <c r="I184" s="210"/>
      <c r="J184" s="211">
        <f>ROUND(I184*H184,2)</f>
        <v>0</v>
      </c>
      <c r="K184" s="207" t="s">
        <v>143</v>
      </c>
      <c r="L184" s="45"/>
      <c r="M184" s="212" t="s">
        <v>19</v>
      </c>
      <c r="N184" s="213" t="s">
        <v>42</v>
      </c>
      <c r="O184" s="85"/>
      <c r="P184" s="214">
        <f>O184*H184</f>
        <v>0</v>
      </c>
      <c r="Q184" s="214">
        <v>0.015599999999999999</v>
      </c>
      <c r="R184" s="214">
        <f>Q184*H184</f>
        <v>1.9727915999999999</v>
      </c>
      <c r="S184" s="214">
        <v>0</v>
      </c>
      <c r="T184" s="215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16" t="s">
        <v>144</v>
      </c>
      <c r="AT184" s="216" t="s">
        <v>139</v>
      </c>
      <c r="AU184" s="216" t="s">
        <v>81</v>
      </c>
      <c r="AY184" s="18" t="s">
        <v>137</v>
      </c>
      <c r="BE184" s="217">
        <f>IF(N184="základní",J184,0)</f>
        <v>0</v>
      </c>
      <c r="BF184" s="217">
        <f>IF(N184="snížená",J184,0)</f>
        <v>0</v>
      </c>
      <c r="BG184" s="217">
        <f>IF(N184="zákl. přenesená",J184,0)</f>
        <v>0</v>
      </c>
      <c r="BH184" s="217">
        <f>IF(N184="sníž. přenesená",J184,0)</f>
        <v>0</v>
      </c>
      <c r="BI184" s="217">
        <f>IF(N184="nulová",J184,0)</f>
        <v>0</v>
      </c>
      <c r="BJ184" s="18" t="s">
        <v>79</v>
      </c>
      <c r="BK184" s="217">
        <f>ROUND(I184*H184,2)</f>
        <v>0</v>
      </c>
      <c r="BL184" s="18" t="s">
        <v>144</v>
      </c>
      <c r="BM184" s="216" t="s">
        <v>285</v>
      </c>
    </row>
    <row r="185" s="2" customFormat="1">
      <c r="A185" s="39"/>
      <c r="B185" s="40"/>
      <c r="C185" s="41"/>
      <c r="D185" s="218" t="s">
        <v>146</v>
      </c>
      <c r="E185" s="41"/>
      <c r="F185" s="219" t="s">
        <v>286</v>
      </c>
      <c r="G185" s="41"/>
      <c r="H185" s="41"/>
      <c r="I185" s="220"/>
      <c r="J185" s="41"/>
      <c r="K185" s="41"/>
      <c r="L185" s="45"/>
      <c r="M185" s="221"/>
      <c r="N185" s="222"/>
      <c r="O185" s="85"/>
      <c r="P185" s="85"/>
      <c r="Q185" s="85"/>
      <c r="R185" s="85"/>
      <c r="S185" s="85"/>
      <c r="T185" s="86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146</v>
      </c>
      <c r="AU185" s="18" t="s">
        <v>81</v>
      </c>
    </row>
    <row r="186" s="13" customFormat="1">
      <c r="A186" s="13"/>
      <c r="B186" s="223"/>
      <c r="C186" s="224"/>
      <c r="D186" s="225" t="s">
        <v>148</v>
      </c>
      <c r="E186" s="226" t="s">
        <v>19</v>
      </c>
      <c r="F186" s="227" t="s">
        <v>230</v>
      </c>
      <c r="G186" s="224"/>
      <c r="H186" s="226" t="s">
        <v>19</v>
      </c>
      <c r="I186" s="228"/>
      <c r="J186" s="224"/>
      <c r="K186" s="224"/>
      <c r="L186" s="229"/>
      <c r="M186" s="230"/>
      <c r="N186" s="231"/>
      <c r="O186" s="231"/>
      <c r="P186" s="231"/>
      <c r="Q186" s="231"/>
      <c r="R186" s="231"/>
      <c r="S186" s="231"/>
      <c r="T186" s="232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3" t="s">
        <v>148</v>
      </c>
      <c r="AU186" s="233" t="s">
        <v>81</v>
      </c>
      <c r="AV186" s="13" t="s">
        <v>79</v>
      </c>
      <c r="AW186" s="13" t="s">
        <v>33</v>
      </c>
      <c r="AX186" s="13" t="s">
        <v>71</v>
      </c>
      <c r="AY186" s="233" t="s">
        <v>137</v>
      </c>
    </row>
    <row r="187" s="14" customFormat="1">
      <c r="A187" s="14"/>
      <c r="B187" s="234"/>
      <c r="C187" s="235"/>
      <c r="D187" s="225" t="s">
        <v>148</v>
      </c>
      <c r="E187" s="236" t="s">
        <v>19</v>
      </c>
      <c r="F187" s="237" t="s">
        <v>287</v>
      </c>
      <c r="G187" s="235"/>
      <c r="H187" s="238">
        <v>2.4300000000000002</v>
      </c>
      <c r="I187" s="239"/>
      <c r="J187" s="235"/>
      <c r="K187" s="235"/>
      <c r="L187" s="240"/>
      <c r="M187" s="241"/>
      <c r="N187" s="242"/>
      <c r="O187" s="242"/>
      <c r="P187" s="242"/>
      <c r="Q187" s="242"/>
      <c r="R187" s="242"/>
      <c r="S187" s="242"/>
      <c r="T187" s="243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4" t="s">
        <v>148</v>
      </c>
      <c r="AU187" s="244" t="s">
        <v>81</v>
      </c>
      <c r="AV187" s="14" t="s">
        <v>81</v>
      </c>
      <c r="AW187" s="14" t="s">
        <v>33</v>
      </c>
      <c r="AX187" s="14" t="s">
        <v>71</v>
      </c>
      <c r="AY187" s="244" t="s">
        <v>137</v>
      </c>
    </row>
    <row r="188" s="14" customFormat="1">
      <c r="A188" s="14"/>
      <c r="B188" s="234"/>
      <c r="C188" s="235"/>
      <c r="D188" s="225" t="s">
        <v>148</v>
      </c>
      <c r="E188" s="236" t="s">
        <v>19</v>
      </c>
      <c r="F188" s="237" t="s">
        <v>288</v>
      </c>
      <c r="G188" s="235"/>
      <c r="H188" s="238">
        <v>0.76000000000000001</v>
      </c>
      <c r="I188" s="239"/>
      <c r="J188" s="235"/>
      <c r="K188" s="235"/>
      <c r="L188" s="240"/>
      <c r="M188" s="241"/>
      <c r="N188" s="242"/>
      <c r="O188" s="242"/>
      <c r="P188" s="242"/>
      <c r="Q188" s="242"/>
      <c r="R188" s="242"/>
      <c r="S188" s="242"/>
      <c r="T188" s="243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4" t="s">
        <v>148</v>
      </c>
      <c r="AU188" s="244" t="s">
        <v>81</v>
      </c>
      <c r="AV188" s="14" t="s">
        <v>81</v>
      </c>
      <c r="AW188" s="14" t="s">
        <v>33</v>
      </c>
      <c r="AX188" s="14" t="s">
        <v>71</v>
      </c>
      <c r="AY188" s="244" t="s">
        <v>137</v>
      </c>
    </row>
    <row r="189" s="16" customFormat="1">
      <c r="A189" s="16"/>
      <c r="B189" s="266"/>
      <c r="C189" s="267"/>
      <c r="D189" s="225" t="s">
        <v>148</v>
      </c>
      <c r="E189" s="268" t="s">
        <v>19</v>
      </c>
      <c r="F189" s="269" t="s">
        <v>289</v>
      </c>
      <c r="G189" s="267"/>
      <c r="H189" s="270">
        <v>3.1899999999999999</v>
      </c>
      <c r="I189" s="271"/>
      <c r="J189" s="267"/>
      <c r="K189" s="267"/>
      <c r="L189" s="272"/>
      <c r="M189" s="273"/>
      <c r="N189" s="274"/>
      <c r="O189" s="274"/>
      <c r="P189" s="274"/>
      <c r="Q189" s="274"/>
      <c r="R189" s="274"/>
      <c r="S189" s="274"/>
      <c r="T189" s="275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T189" s="276" t="s">
        <v>148</v>
      </c>
      <c r="AU189" s="276" t="s">
        <v>81</v>
      </c>
      <c r="AV189" s="16" t="s">
        <v>155</v>
      </c>
      <c r="AW189" s="16" t="s">
        <v>33</v>
      </c>
      <c r="AX189" s="16" t="s">
        <v>71</v>
      </c>
      <c r="AY189" s="276" t="s">
        <v>137</v>
      </c>
    </row>
    <row r="190" s="13" customFormat="1">
      <c r="A190" s="13"/>
      <c r="B190" s="223"/>
      <c r="C190" s="224"/>
      <c r="D190" s="225" t="s">
        <v>148</v>
      </c>
      <c r="E190" s="226" t="s">
        <v>19</v>
      </c>
      <c r="F190" s="227" t="s">
        <v>232</v>
      </c>
      <c r="G190" s="224"/>
      <c r="H190" s="226" t="s">
        <v>19</v>
      </c>
      <c r="I190" s="228"/>
      <c r="J190" s="224"/>
      <c r="K190" s="224"/>
      <c r="L190" s="229"/>
      <c r="M190" s="230"/>
      <c r="N190" s="231"/>
      <c r="O190" s="231"/>
      <c r="P190" s="231"/>
      <c r="Q190" s="231"/>
      <c r="R190" s="231"/>
      <c r="S190" s="231"/>
      <c r="T190" s="232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3" t="s">
        <v>148</v>
      </c>
      <c r="AU190" s="233" t="s">
        <v>81</v>
      </c>
      <c r="AV190" s="13" t="s">
        <v>79</v>
      </c>
      <c r="AW190" s="13" t="s">
        <v>33</v>
      </c>
      <c r="AX190" s="13" t="s">
        <v>71</v>
      </c>
      <c r="AY190" s="233" t="s">
        <v>137</v>
      </c>
    </row>
    <row r="191" s="14" customFormat="1">
      <c r="A191" s="14"/>
      <c r="B191" s="234"/>
      <c r="C191" s="235"/>
      <c r="D191" s="225" t="s">
        <v>148</v>
      </c>
      <c r="E191" s="236" t="s">
        <v>19</v>
      </c>
      <c r="F191" s="237" t="s">
        <v>290</v>
      </c>
      <c r="G191" s="235"/>
      <c r="H191" s="238">
        <v>43.779000000000003</v>
      </c>
      <c r="I191" s="239"/>
      <c r="J191" s="235"/>
      <c r="K191" s="235"/>
      <c r="L191" s="240"/>
      <c r="M191" s="241"/>
      <c r="N191" s="242"/>
      <c r="O191" s="242"/>
      <c r="P191" s="242"/>
      <c r="Q191" s="242"/>
      <c r="R191" s="242"/>
      <c r="S191" s="242"/>
      <c r="T191" s="243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4" t="s">
        <v>148</v>
      </c>
      <c r="AU191" s="244" t="s">
        <v>81</v>
      </c>
      <c r="AV191" s="14" t="s">
        <v>81</v>
      </c>
      <c r="AW191" s="14" t="s">
        <v>33</v>
      </c>
      <c r="AX191" s="14" t="s">
        <v>71</v>
      </c>
      <c r="AY191" s="244" t="s">
        <v>137</v>
      </c>
    </row>
    <row r="192" s="14" customFormat="1">
      <c r="A192" s="14"/>
      <c r="B192" s="234"/>
      <c r="C192" s="235"/>
      <c r="D192" s="225" t="s">
        <v>148</v>
      </c>
      <c r="E192" s="236" t="s">
        <v>19</v>
      </c>
      <c r="F192" s="237" t="s">
        <v>291</v>
      </c>
      <c r="G192" s="235"/>
      <c r="H192" s="238">
        <v>27.314</v>
      </c>
      <c r="I192" s="239"/>
      <c r="J192" s="235"/>
      <c r="K192" s="235"/>
      <c r="L192" s="240"/>
      <c r="M192" s="241"/>
      <c r="N192" s="242"/>
      <c r="O192" s="242"/>
      <c r="P192" s="242"/>
      <c r="Q192" s="242"/>
      <c r="R192" s="242"/>
      <c r="S192" s="242"/>
      <c r="T192" s="243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4" t="s">
        <v>148</v>
      </c>
      <c r="AU192" s="244" t="s">
        <v>81</v>
      </c>
      <c r="AV192" s="14" t="s">
        <v>81</v>
      </c>
      <c r="AW192" s="14" t="s">
        <v>33</v>
      </c>
      <c r="AX192" s="14" t="s">
        <v>71</v>
      </c>
      <c r="AY192" s="244" t="s">
        <v>137</v>
      </c>
    </row>
    <row r="193" s="13" customFormat="1">
      <c r="A193" s="13"/>
      <c r="B193" s="223"/>
      <c r="C193" s="224"/>
      <c r="D193" s="225" t="s">
        <v>148</v>
      </c>
      <c r="E193" s="226" t="s">
        <v>19</v>
      </c>
      <c r="F193" s="227" t="s">
        <v>234</v>
      </c>
      <c r="G193" s="224"/>
      <c r="H193" s="226" t="s">
        <v>19</v>
      </c>
      <c r="I193" s="228"/>
      <c r="J193" s="224"/>
      <c r="K193" s="224"/>
      <c r="L193" s="229"/>
      <c r="M193" s="230"/>
      <c r="N193" s="231"/>
      <c r="O193" s="231"/>
      <c r="P193" s="231"/>
      <c r="Q193" s="231"/>
      <c r="R193" s="231"/>
      <c r="S193" s="231"/>
      <c r="T193" s="232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3" t="s">
        <v>148</v>
      </c>
      <c r="AU193" s="233" t="s">
        <v>81</v>
      </c>
      <c r="AV193" s="13" t="s">
        <v>79</v>
      </c>
      <c r="AW193" s="13" t="s">
        <v>33</v>
      </c>
      <c r="AX193" s="13" t="s">
        <v>71</v>
      </c>
      <c r="AY193" s="233" t="s">
        <v>137</v>
      </c>
    </row>
    <row r="194" s="14" customFormat="1">
      <c r="A194" s="14"/>
      <c r="B194" s="234"/>
      <c r="C194" s="235"/>
      <c r="D194" s="225" t="s">
        <v>148</v>
      </c>
      <c r="E194" s="236" t="s">
        <v>19</v>
      </c>
      <c r="F194" s="237" t="s">
        <v>292</v>
      </c>
      <c r="G194" s="235"/>
      <c r="H194" s="238">
        <v>30.82</v>
      </c>
      <c r="I194" s="239"/>
      <c r="J194" s="235"/>
      <c r="K194" s="235"/>
      <c r="L194" s="240"/>
      <c r="M194" s="241"/>
      <c r="N194" s="242"/>
      <c r="O194" s="242"/>
      <c r="P194" s="242"/>
      <c r="Q194" s="242"/>
      <c r="R194" s="242"/>
      <c r="S194" s="242"/>
      <c r="T194" s="243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4" t="s">
        <v>148</v>
      </c>
      <c r="AU194" s="244" t="s">
        <v>81</v>
      </c>
      <c r="AV194" s="14" t="s">
        <v>81</v>
      </c>
      <c r="AW194" s="14" t="s">
        <v>33</v>
      </c>
      <c r="AX194" s="14" t="s">
        <v>71</v>
      </c>
      <c r="AY194" s="244" t="s">
        <v>137</v>
      </c>
    </row>
    <row r="195" s="14" customFormat="1">
      <c r="A195" s="14"/>
      <c r="B195" s="234"/>
      <c r="C195" s="235"/>
      <c r="D195" s="225" t="s">
        <v>148</v>
      </c>
      <c r="E195" s="236" t="s">
        <v>19</v>
      </c>
      <c r="F195" s="237" t="s">
        <v>293</v>
      </c>
      <c r="G195" s="235"/>
      <c r="H195" s="238">
        <v>21.358000000000001</v>
      </c>
      <c r="I195" s="239"/>
      <c r="J195" s="235"/>
      <c r="K195" s="235"/>
      <c r="L195" s="240"/>
      <c r="M195" s="241"/>
      <c r="N195" s="242"/>
      <c r="O195" s="242"/>
      <c r="P195" s="242"/>
      <c r="Q195" s="242"/>
      <c r="R195" s="242"/>
      <c r="S195" s="242"/>
      <c r="T195" s="243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4" t="s">
        <v>148</v>
      </c>
      <c r="AU195" s="244" t="s">
        <v>81</v>
      </c>
      <c r="AV195" s="14" t="s">
        <v>81</v>
      </c>
      <c r="AW195" s="14" t="s">
        <v>33</v>
      </c>
      <c r="AX195" s="14" t="s">
        <v>71</v>
      </c>
      <c r="AY195" s="244" t="s">
        <v>137</v>
      </c>
    </row>
    <row r="196" s="15" customFormat="1">
      <c r="A196" s="15"/>
      <c r="B196" s="255"/>
      <c r="C196" s="256"/>
      <c r="D196" s="225" t="s">
        <v>148</v>
      </c>
      <c r="E196" s="257" t="s">
        <v>19</v>
      </c>
      <c r="F196" s="258" t="s">
        <v>195</v>
      </c>
      <c r="G196" s="256"/>
      <c r="H196" s="259">
        <v>126.461</v>
      </c>
      <c r="I196" s="260"/>
      <c r="J196" s="256"/>
      <c r="K196" s="256"/>
      <c r="L196" s="261"/>
      <c r="M196" s="262"/>
      <c r="N196" s="263"/>
      <c r="O196" s="263"/>
      <c r="P196" s="263"/>
      <c r="Q196" s="263"/>
      <c r="R196" s="263"/>
      <c r="S196" s="263"/>
      <c r="T196" s="264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65" t="s">
        <v>148</v>
      </c>
      <c r="AU196" s="265" t="s">
        <v>81</v>
      </c>
      <c r="AV196" s="15" t="s">
        <v>144</v>
      </c>
      <c r="AW196" s="15" t="s">
        <v>33</v>
      </c>
      <c r="AX196" s="15" t="s">
        <v>79</v>
      </c>
      <c r="AY196" s="265" t="s">
        <v>137</v>
      </c>
    </row>
    <row r="197" s="2" customFormat="1" ht="44.25" customHeight="1">
      <c r="A197" s="39"/>
      <c r="B197" s="40"/>
      <c r="C197" s="205" t="s">
        <v>294</v>
      </c>
      <c r="D197" s="205" t="s">
        <v>139</v>
      </c>
      <c r="E197" s="206" t="s">
        <v>295</v>
      </c>
      <c r="F197" s="207" t="s">
        <v>296</v>
      </c>
      <c r="G197" s="208" t="s">
        <v>213</v>
      </c>
      <c r="H197" s="209">
        <v>1484.6510000000001</v>
      </c>
      <c r="I197" s="210"/>
      <c r="J197" s="211">
        <f>ROUND(I197*H197,2)</f>
        <v>0</v>
      </c>
      <c r="K197" s="207" t="s">
        <v>143</v>
      </c>
      <c r="L197" s="45"/>
      <c r="M197" s="212" t="s">
        <v>19</v>
      </c>
      <c r="N197" s="213" t="s">
        <v>42</v>
      </c>
      <c r="O197" s="85"/>
      <c r="P197" s="214">
        <f>O197*H197</f>
        <v>0</v>
      </c>
      <c r="Q197" s="214">
        <v>0.017399999999999999</v>
      </c>
      <c r="R197" s="214">
        <f>Q197*H197</f>
        <v>25.832927399999999</v>
      </c>
      <c r="S197" s="214">
        <v>0</v>
      </c>
      <c r="T197" s="215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16" t="s">
        <v>144</v>
      </c>
      <c r="AT197" s="216" t="s">
        <v>139</v>
      </c>
      <c r="AU197" s="216" t="s">
        <v>81</v>
      </c>
      <c r="AY197" s="18" t="s">
        <v>137</v>
      </c>
      <c r="BE197" s="217">
        <f>IF(N197="základní",J197,0)</f>
        <v>0</v>
      </c>
      <c r="BF197" s="217">
        <f>IF(N197="snížená",J197,0)</f>
        <v>0</v>
      </c>
      <c r="BG197" s="217">
        <f>IF(N197="zákl. přenesená",J197,0)</f>
        <v>0</v>
      </c>
      <c r="BH197" s="217">
        <f>IF(N197="sníž. přenesená",J197,0)</f>
        <v>0</v>
      </c>
      <c r="BI197" s="217">
        <f>IF(N197="nulová",J197,0)</f>
        <v>0</v>
      </c>
      <c r="BJ197" s="18" t="s">
        <v>79</v>
      </c>
      <c r="BK197" s="217">
        <f>ROUND(I197*H197,2)</f>
        <v>0</v>
      </c>
      <c r="BL197" s="18" t="s">
        <v>144</v>
      </c>
      <c r="BM197" s="216" t="s">
        <v>297</v>
      </c>
    </row>
    <row r="198" s="2" customFormat="1">
      <c r="A198" s="39"/>
      <c r="B198" s="40"/>
      <c r="C198" s="41"/>
      <c r="D198" s="218" t="s">
        <v>146</v>
      </c>
      <c r="E198" s="41"/>
      <c r="F198" s="219" t="s">
        <v>298</v>
      </c>
      <c r="G198" s="41"/>
      <c r="H198" s="41"/>
      <c r="I198" s="220"/>
      <c r="J198" s="41"/>
      <c r="K198" s="41"/>
      <c r="L198" s="45"/>
      <c r="M198" s="221"/>
      <c r="N198" s="222"/>
      <c r="O198" s="85"/>
      <c r="P198" s="85"/>
      <c r="Q198" s="85"/>
      <c r="R198" s="85"/>
      <c r="S198" s="85"/>
      <c r="T198" s="86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18" t="s">
        <v>146</v>
      </c>
      <c r="AU198" s="18" t="s">
        <v>81</v>
      </c>
    </row>
    <row r="199" s="13" customFormat="1">
      <c r="A199" s="13"/>
      <c r="B199" s="223"/>
      <c r="C199" s="224"/>
      <c r="D199" s="225" t="s">
        <v>148</v>
      </c>
      <c r="E199" s="226" t="s">
        <v>19</v>
      </c>
      <c r="F199" s="227" t="s">
        <v>230</v>
      </c>
      <c r="G199" s="224"/>
      <c r="H199" s="226" t="s">
        <v>19</v>
      </c>
      <c r="I199" s="228"/>
      <c r="J199" s="224"/>
      <c r="K199" s="224"/>
      <c r="L199" s="229"/>
      <c r="M199" s="230"/>
      <c r="N199" s="231"/>
      <c r="O199" s="231"/>
      <c r="P199" s="231"/>
      <c r="Q199" s="231"/>
      <c r="R199" s="231"/>
      <c r="S199" s="231"/>
      <c r="T199" s="232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3" t="s">
        <v>148</v>
      </c>
      <c r="AU199" s="233" t="s">
        <v>81</v>
      </c>
      <c r="AV199" s="13" t="s">
        <v>79</v>
      </c>
      <c r="AW199" s="13" t="s">
        <v>33</v>
      </c>
      <c r="AX199" s="13" t="s">
        <v>71</v>
      </c>
      <c r="AY199" s="233" t="s">
        <v>137</v>
      </c>
    </row>
    <row r="200" s="14" customFormat="1">
      <c r="A200" s="14"/>
      <c r="B200" s="234"/>
      <c r="C200" s="235"/>
      <c r="D200" s="225" t="s">
        <v>148</v>
      </c>
      <c r="E200" s="236" t="s">
        <v>19</v>
      </c>
      <c r="F200" s="237" t="s">
        <v>299</v>
      </c>
      <c r="G200" s="235"/>
      <c r="H200" s="238">
        <v>42.771999999999998</v>
      </c>
      <c r="I200" s="239"/>
      <c r="J200" s="235"/>
      <c r="K200" s="235"/>
      <c r="L200" s="240"/>
      <c r="M200" s="241"/>
      <c r="N200" s="242"/>
      <c r="O200" s="242"/>
      <c r="P200" s="242"/>
      <c r="Q200" s="242"/>
      <c r="R200" s="242"/>
      <c r="S200" s="242"/>
      <c r="T200" s="243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44" t="s">
        <v>148</v>
      </c>
      <c r="AU200" s="244" t="s">
        <v>81</v>
      </c>
      <c r="AV200" s="14" t="s">
        <v>81</v>
      </c>
      <c r="AW200" s="14" t="s">
        <v>33</v>
      </c>
      <c r="AX200" s="14" t="s">
        <v>71</v>
      </c>
      <c r="AY200" s="244" t="s">
        <v>137</v>
      </c>
    </row>
    <row r="201" s="14" customFormat="1">
      <c r="A201" s="14"/>
      <c r="B201" s="234"/>
      <c r="C201" s="235"/>
      <c r="D201" s="225" t="s">
        <v>148</v>
      </c>
      <c r="E201" s="236" t="s">
        <v>19</v>
      </c>
      <c r="F201" s="237" t="s">
        <v>300</v>
      </c>
      <c r="G201" s="235"/>
      <c r="H201" s="238">
        <v>153.24100000000001</v>
      </c>
      <c r="I201" s="239"/>
      <c r="J201" s="235"/>
      <c r="K201" s="235"/>
      <c r="L201" s="240"/>
      <c r="M201" s="241"/>
      <c r="N201" s="242"/>
      <c r="O201" s="242"/>
      <c r="P201" s="242"/>
      <c r="Q201" s="242"/>
      <c r="R201" s="242"/>
      <c r="S201" s="242"/>
      <c r="T201" s="243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4" t="s">
        <v>148</v>
      </c>
      <c r="AU201" s="244" t="s">
        <v>81</v>
      </c>
      <c r="AV201" s="14" t="s">
        <v>81</v>
      </c>
      <c r="AW201" s="14" t="s">
        <v>33</v>
      </c>
      <c r="AX201" s="14" t="s">
        <v>71</v>
      </c>
      <c r="AY201" s="244" t="s">
        <v>137</v>
      </c>
    </row>
    <row r="202" s="14" customFormat="1">
      <c r="A202" s="14"/>
      <c r="B202" s="234"/>
      <c r="C202" s="235"/>
      <c r="D202" s="225" t="s">
        <v>148</v>
      </c>
      <c r="E202" s="236" t="s">
        <v>19</v>
      </c>
      <c r="F202" s="237" t="s">
        <v>301</v>
      </c>
      <c r="G202" s="235"/>
      <c r="H202" s="238">
        <v>42.508000000000003</v>
      </c>
      <c r="I202" s="239"/>
      <c r="J202" s="235"/>
      <c r="K202" s="235"/>
      <c r="L202" s="240"/>
      <c r="M202" s="241"/>
      <c r="N202" s="242"/>
      <c r="O202" s="242"/>
      <c r="P202" s="242"/>
      <c r="Q202" s="242"/>
      <c r="R202" s="242"/>
      <c r="S202" s="242"/>
      <c r="T202" s="243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4" t="s">
        <v>148</v>
      </c>
      <c r="AU202" s="244" t="s">
        <v>81</v>
      </c>
      <c r="AV202" s="14" t="s">
        <v>81</v>
      </c>
      <c r="AW202" s="14" t="s">
        <v>33</v>
      </c>
      <c r="AX202" s="14" t="s">
        <v>71</v>
      </c>
      <c r="AY202" s="244" t="s">
        <v>137</v>
      </c>
    </row>
    <row r="203" s="13" customFormat="1">
      <c r="A203" s="13"/>
      <c r="B203" s="223"/>
      <c r="C203" s="224"/>
      <c r="D203" s="225" t="s">
        <v>148</v>
      </c>
      <c r="E203" s="226" t="s">
        <v>19</v>
      </c>
      <c r="F203" s="227" t="s">
        <v>232</v>
      </c>
      <c r="G203" s="224"/>
      <c r="H203" s="226" t="s">
        <v>19</v>
      </c>
      <c r="I203" s="228"/>
      <c r="J203" s="224"/>
      <c r="K203" s="224"/>
      <c r="L203" s="229"/>
      <c r="M203" s="230"/>
      <c r="N203" s="231"/>
      <c r="O203" s="231"/>
      <c r="P203" s="231"/>
      <c r="Q203" s="231"/>
      <c r="R203" s="231"/>
      <c r="S203" s="231"/>
      <c r="T203" s="232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3" t="s">
        <v>148</v>
      </c>
      <c r="AU203" s="233" t="s">
        <v>81</v>
      </c>
      <c r="AV203" s="13" t="s">
        <v>79</v>
      </c>
      <c r="AW203" s="13" t="s">
        <v>33</v>
      </c>
      <c r="AX203" s="13" t="s">
        <v>71</v>
      </c>
      <c r="AY203" s="233" t="s">
        <v>137</v>
      </c>
    </row>
    <row r="204" s="14" customFormat="1">
      <c r="A204" s="14"/>
      <c r="B204" s="234"/>
      <c r="C204" s="235"/>
      <c r="D204" s="225" t="s">
        <v>148</v>
      </c>
      <c r="E204" s="236" t="s">
        <v>19</v>
      </c>
      <c r="F204" s="237" t="s">
        <v>302</v>
      </c>
      <c r="G204" s="235"/>
      <c r="H204" s="238">
        <v>614.56500000000005</v>
      </c>
      <c r="I204" s="239"/>
      <c r="J204" s="235"/>
      <c r="K204" s="235"/>
      <c r="L204" s="240"/>
      <c r="M204" s="241"/>
      <c r="N204" s="242"/>
      <c r="O204" s="242"/>
      <c r="P204" s="242"/>
      <c r="Q204" s="242"/>
      <c r="R204" s="242"/>
      <c r="S204" s="242"/>
      <c r="T204" s="243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44" t="s">
        <v>148</v>
      </c>
      <c r="AU204" s="244" t="s">
        <v>81</v>
      </c>
      <c r="AV204" s="14" t="s">
        <v>81</v>
      </c>
      <c r="AW204" s="14" t="s">
        <v>33</v>
      </c>
      <c r="AX204" s="14" t="s">
        <v>71</v>
      </c>
      <c r="AY204" s="244" t="s">
        <v>137</v>
      </c>
    </row>
    <row r="205" s="14" customFormat="1">
      <c r="A205" s="14"/>
      <c r="B205" s="234"/>
      <c r="C205" s="235"/>
      <c r="D205" s="225" t="s">
        <v>148</v>
      </c>
      <c r="E205" s="236" t="s">
        <v>19</v>
      </c>
      <c r="F205" s="237" t="s">
        <v>303</v>
      </c>
      <c r="G205" s="235"/>
      <c r="H205" s="238">
        <v>-18.91</v>
      </c>
      <c r="I205" s="239"/>
      <c r="J205" s="235"/>
      <c r="K205" s="235"/>
      <c r="L205" s="240"/>
      <c r="M205" s="241"/>
      <c r="N205" s="242"/>
      <c r="O205" s="242"/>
      <c r="P205" s="242"/>
      <c r="Q205" s="242"/>
      <c r="R205" s="242"/>
      <c r="S205" s="242"/>
      <c r="T205" s="243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4" t="s">
        <v>148</v>
      </c>
      <c r="AU205" s="244" t="s">
        <v>81</v>
      </c>
      <c r="AV205" s="14" t="s">
        <v>81</v>
      </c>
      <c r="AW205" s="14" t="s">
        <v>33</v>
      </c>
      <c r="AX205" s="14" t="s">
        <v>71</v>
      </c>
      <c r="AY205" s="244" t="s">
        <v>137</v>
      </c>
    </row>
    <row r="206" s="14" customFormat="1">
      <c r="A206" s="14"/>
      <c r="B206" s="234"/>
      <c r="C206" s="235"/>
      <c r="D206" s="225" t="s">
        <v>148</v>
      </c>
      <c r="E206" s="236" t="s">
        <v>19</v>
      </c>
      <c r="F206" s="237" t="s">
        <v>304</v>
      </c>
      <c r="G206" s="235"/>
      <c r="H206" s="238">
        <v>-32.366</v>
      </c>
      <c r="I206" s="239"/>
      <c r="J206" s="235"/>
      <c r="K206" s="235"/>
      <c r="L206" s="240"/>
      <c r="M206" s="241"/>
      <c r="N206" s="242"/>
      <c r="O206" s="242"/>
      <c r="P206" s="242"/>
      <c r="Q206" s="242"/>
      <c r="R206" s="242"/>
      <c r="S206" s="242"/>
      <c r="T206" s="243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4" t="s">
        <v>148</v>
      </c>
      <c r="AU206" s="244" t="s">
        <v>81</v>
      </c>
      <c r="AV206" s="14" t="s">
        <v>81</v>
      </c>
      <c r="AW206" s="14" t="s">
        <v>33</v>
      </c>
      <c r="AX206" s="14" t="s">
        <v>71</v>
      </c>
      <c r="AY206" s="244" t="s">
        <v>137</v>
      </c>
    </row>
    <row r="207" s="14" customFormat="1">
      <c r="A207" s="14"/>
      <c r="B207" s="234"/>
      <c r="C207" s="235"/>
      <c r="D207" s="225" t="s">
        <v>148</v>
      </c>
      <c r="E207" s="236" t="s">
        <v>19</v>
      </c>
      <c r="F207" s="237" t="s">
        <v>305</v>
      </c>
      <c r="G207" s="235"/>
      <c r="H207" s="238">
        <v>11.821</v>
      </c>
      <c r="I207" s="239"/>
      <c r="J207" s="235"/>
      <c r="K207" s="235"/>
      <c r="L207" s="240"/>
      <c r="M207" s="241"/>
      <c r="N207" s="242"/>
      <c r="O207" s="242"/>
      <c r="P207" s="242"/>
      <c r="Q207" s="242"/>
      <c r="R207" s="242"/>
      <c r="S207" s="242"/>
      <c r="T207" s="243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4" t="s">
        <v>148</v>
      </c>
      <c r="AU207" s="244" t="s">
        <v>81</v>
      </c>
      <c r="AV207" s="14" t="s">
        <v>81</v>
      </c>
      <c r="AW207" s="14" t="s">
        <v>33</v>
      </c>
      <c r="AX207" s="14" t="s">
        <v>71</v>
      </c>
      <c r="AY207" s="244" t="s">
        <v>137</v>
      </c>
    </row>
    <row r="208" s="13" customFormat="1">
      <c r="A208" s="13"/>
      <c r="B208" s="223"/>
      <c r="C208" s="224"/>
      <c r="D208" s="225" t="s">
        <v>148</v>
      </c>
      <c r="E208" s="226" t="s">
        <v>19</v>
      </c>
      <c r="F208" s="227" t="s">
        <v>234</v>
      </c>
      <c r="G208" s="224"/>
      <c r="H208" s="226" t="s">
        <v>19</v>
      </c>
      <c r="I208" s="228"/>
      <c r="J208" s="224"/>
      <c r="K208" s="224"/>
      <c r="L208" s="229"/>
      <c r="M208" s="230"/>
      <c r="N208" s="231"/>
      <c r="O208" s="231"/>
      <c r="P208" s="231"/>
      <c r="Q208" s="231"/>
      <c r="R208" s="231"/>
      <c r="S208" s="231"/>
      <c r="T208" s="232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3" t="s">
        <v>148</v>
      </c>
      <c r="AU208" s="233" t="s">
        <v>81</v>
      </c>
      <c r="AV208" s="13" t="s">
        <v>79</v>
      </c>
      <c r="AW208" s="13" t="s">
        <v>33</v>
      </c>
      <c r="AX208" s="13" t="s">
        <v>71</v>
      </c>
      <c r="AY208" s="233" t="s">
        <v>137</v>
      </c>
    </row>
    <row r="209" s="14" customFormat="1">
      <c r="A209" s="14"/>
      <c r="B209" s="234"/>
      <c r="C209" s="235"/>
      <c r="D209" s="225" t="s">
        <v>148</v>
      </c>
      <c r="E209" s="236" t="s">
        <v>19</v>
      </c>
      <c r="F209" s="237" t="s">
        <v>306</v>
      </c>
      <c r="G209" s="235"/>
      <c r="H209" s="238">
        <v>474.315</v>
      </c>
      <c r="I209" s="239"/>
      <c r="J209" s="235"/>
      <c r="K209" s="235"/>
      <c r="L209" s="240"/>
      <c r="M209" s="241"/>
      <c r="N209" s="242"/>
      <c r="O209" s="242"/>
      <c r="P209" s="242"/>
      <c r="Q209" s="242"/>
      <c r="R209" s="242"/>
      <c r="S209" s="242"/>
      <c r="T209" s="243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4" t="s">
        <v>148</v>
      </c>
      <c r="AU209" s="244" t="s">
        <v>81</v>
      </c>
      <c r="AV209" s="14" t="s">
        <v>81</v>
      </c>
      <c r="AW209" s="14" t="s">
        <v>33</v>
      </c>
      <c r="AX209" s="14" t="s">
        <v>71</v>
      </c>
      <c r="AY209" s="244" t="s">
        <v>137</v>
      </c>
    </row>
    <row r="210" s="14" customFormat="1">
      <c r="A210" s="14"/>
      <c r="B210" s="234"/>
      <c r="C210" s="235"/>
      <c r="D210" s="225" t="s">
        <v>148</v>
      </c>
      <c r="E210" s="236" t="s">
        <v>19</v>
      </c>
      <c r="F210" s="237" t="s">
        <v>307</v>
      </c>
      <c r="G210" s="235"/>
      <c r="H210" s="238">
        <v>-17.350000000000001</v>
      </c>
      <c r="I210" s="239"/>
      <c r="J210" s="235"/>
      <c r="K210" s="235"/>
      <c r="L210" s="240"/>
      <c r="M210" s="241"/>
      <c r="N210" s="242"/>
      <c r="O210" s="242"/>
      <c r="P210" s="242"/>
      <c r="Q210" s="242"/>
      <c r="R210" s="242"/>
      <c r="S210" s="242"/>
      <c r="T210" s="243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4" t="s">
        <v>148</v>
      </c>
      <c r="AU210" s="244" t="s">
        <v>81</v>
      </c>
      <c r="AV210" s="14" t="s">
        <v>81</v>
      </c>
      <c r="AW210" s="14" t="s">
        <v>33</v>
      </c>
      <c r="AX210" s="14" t="s">
        <v>71</v>
      </c>
      <c r="AY210" s="244" t="s">
        <v>137</v>
      </c>
    </row>
    <row r="211" s="14" customFormat="1">
      <c r="A211" s="14"/>
      <c r="B211" s="234"/>
      <c r="C211" s="235"/>
      <c r="D211" s="225" t="s">
        <v>148</v>
      </c>
      <c r="E211" s="236" t="s">
        <v>19</v>
      </c>
      <c r="F211" s="237" t="s">
        <v>308</v>
      </c>
      <c r="G211" s="235"/>
      <c r="H211" s="238">
        <v>-30.439</v>
      </c>
      <c r="I211" s="239"/>
      <c r="J211" s="235"/>
      <c r="K211" s="235"/>
      <c r="L211" s="240"/>
      <c r="M211" s="241"/>
      <c r="N211" s="242"/>
      <c r="O211" s="242"/>
      <c r="P211" s="242"/>
      <c r="Q211" s="242"/>
      <c r="R211" s="242"/>
      <c r="S211" s="242"/>
      <c r="T211" s="243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4" t="s">
        <v>148</v>
      </c>
      <c r="AU211" s="244" t="s">
        <v>81</v>
      </c>
      <c r="AV211" s="14" t="s">
        <v>81</v>
      </c>
      <c r="AW211" s="14" t="s">
        <v>33</v>
      </c>
      <c r="AX211" s="14" t="s">
        <v>71</v>
      </c>
      <c r="AY211" s="244" t="s">
        <v>137</v>
      </c>
    </row>
    <row r="212" s="14" customFormat="1">
      <c r="A212" s="14"/>
      <c r="B212" s="234"/>
      <c r="C212" s="235"/>
      <c r="D212" s="225" t="s">
        <v>148</v>
      </c>
      <c r="E212" s="236" t="s">
        <v>19</v>
      </c>
      <c r="F212" s="237" t="s">
        <v>305</v>
      </c>
      <c r="G212" s="235"/>
      <c r="H212" s="238">
        <v>11.821</v>
      </c>
      <c r="I212" s="239"/>
      <c r="J212" s="235"/>
      <c r="K212" s="235"/>
      <c r="L212" s="240"/>
      <c r="M212" s="241"/>
      <c r="N212" s="242"/>
      <c r="O212" s="242"/>
      <c r="P212" s="242"/>
      <c r="Q212" s="242"/>
      <c r="R212" s="242"/>
      <c r="S212" s="242"/>
      <c r="T212" s="243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4" t="s">
        <v>148</v>
      </c>
      <c r="AU212" s="244" t="s">
        <v>81</v>
      </c>
      <c r="AV212" s="14" t="s">
        <v>81</v>
      </c>
      <c r="AW212" s="14" t="s">
        <v>33</v>
      </c>
      <c r="AX212" s="14" t="s">
        <v>71</v>
      </c>
      <c r="AY212" s="244" t="s">
        <v>137</v>
      </c>
    </row>
    <row r="213" s="13" customFormat="1">
      <c r="A213" s="13"/>
      <c r="B213" s="223"/>
      <c r="C213" s="224"/>
      <c r="D213" s="225" t="s">
        <v>148</v>
      </c>
      <c r="E213" s="226" t="s">
        <v>19</v>
      </c>
      <c r="F213" s="227" t="s">
        <v>244</v>
      </c>
      <c r="G213" s="224"/>
      <c r="H213" s="226" t="s">
        <v>19</v>
      </c>
      <c r="I213" s="228"/>
      <c r="J213" s="224"/>
      <c r="K213" s="224"/>
      <c r="L213" s="229"/>
      <c r="M213" s="230"/>
      <c r="N213" s="231"/>
      <c r="O213" s="231"/>
      <c r="P213" s="231"/>
      <c r="Q213" s="231"/>
      <c r="R213" s="231"/>
      <c r="S213" s="231"/>
      <c r="T213" s="232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3" t="s">
        <v>148</v>
      </c>
      <c r="AU213" s="233" t="s">
        <v>81</v>
      </c>
      <c r="AV213" s="13" t="s">
        <v>79</v>
      </c>
      <c r="AW213" s="13" t="s">
        <v>33</v>
      </c>
      <c r="AX213" s="13" t="s">
        <v>71</v>
      </c>
      <c r="AY213" s="233" t="s">
        <v>137</v>
      </c>
    </row>
    <row r="214" s="14" customFormat="1">
      <c r="A214" s="14"/>
      <c r="B214" s="234"/>
      <c r="C214" s="235"/>
      <c r="D214" s="225" t="s">
        <v>148</v>
      </c>
      <c r="E214" s="236" t="s">
        <v>19</v>
      </c>
      <c r="F214" s="237" t="s">
        <v>309</v>
      </c>
      <c r="G214" s="235"/>
      <c r="H214" s="238">
        <v>232.673</v>
      </c>
      <c r="I214" s="239"/>
      <c r="J214" s="235"/>
      <c r="K214" s="235"/>
      <c r="L214" s="240"/>
      <c r="M214" s="241"/>
      <c r="N214" s="242"/>
      <c r="O214" s="242"/>
      <c r="P214" s="242"/>
      <c r="Q214" s="242"/>
      <c r="R214" s="242"/>
      <c r="S214" s="242"/>
      <c r="T214" s="243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4" t="s">
        <v>148</v>
      </c>
      <c r="AU214" s="244" t="s">
        <v>81</v>
      </c>
      <c r="AV214" s="14" t="s">
        <v>81</v>
      </c>
      <c r="AW214" s="14" t="s">
        <v>33</v>
      </c>
      <c r="AX214" s="14" t="s">
        <v>71</v>
      </c>
      <c r="AY214" s="244" t="s">
        <v>137</v>
      </c>
    </row>
    <row r="215" s="15" customFormat="1">
      <c r="A215" s="15"/>
      <c r="B215" s="255"/>
      <c r="C215" s="256"/>
      <c r="D215" s="225" t="s">
        <v>148</v>
      </c>
      <c r="E215" s="257" t="s">
        <v>19</v>
      </c>
      <c r="F215" s="258" t="s">
        <v>195</v>
      </c>
      <c r="G215" s="256"/>
      <c r="H215" s="259">
        <v>1484.6510000000001</v>
      </c>
      <c r="I215" s="260"/>
      <c r="J215" s="256"/>
      <c r="K215" s="256"/>
      <c r="L215" s="261"/>
      <c r="M215" s="262"/>
      <c r="N215" s="263"/>
      <c r="O215" s="263"/>
      <c r="P215" s="263"/>
      <c r="Q215" s="263"/>
      <c r="R215" s="263"/>
      <c r="S215" s="263"/>
      <c r="T215" s="264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65" t="s">
        <v>148</v>
      </c>
      <c r="AU215" s="265" t="s">
        <v>81</v>
      </c>
      <c r="AV215" s="15" t="s">
        <v>144</v>
      </c>
      <c r="AW215" s="15" t="s">
        <v>33</v>
      </c>
      <c r="AX215" s="15" t="s">
        <v>79</v>
      </c>
      <c r="AY215" s="265" t="s">
        <v>137</v>
      </c>
    </row>
    <row r="216" s="2" customFormat="1" ht="49.05" customHeight="1">
      <c r="A216" s="39"/>
      <c r="B216" s="40"/>
      <c r="C216" s="205" t="s">
        <v>310</v>
      </c>
      <c r="D216" s="205" t="s">
        <v>139</v>
      </c>
      <c r="E216" s="206" t="s">
        <v>311</v>
      </c>
      <c r="F216" s="207" t="s">
        <v>312</v>
      </c>
      <c r="G216" s="208" t="s">
        <v>213</v>
      </c>
      <c r="H216" s="209">
        <v>1611.1120000000001</v>
      </c>
      <c r="I216" s="210"/>
      <c r="J216" s="211">
        <f>ROUND(I216*H216,2)</f>
        <v>0</v>
      </c>
      <c r="K216" s="207" t="s">
        <v>143</v>
      </c>
      <c r="L216" s="45"/>
      <c r="M216" s="212" t="s">
        <v>19</v>
      </c>
      <c r="N216" s="213" t="s">
        <v>42</v>
      </c>
      <c r="O216" s="85"/>
      <c r="P216" s="214">
        <f>O216*H216</f>
        <v>0</v>
      </c>
      <c r="Q216" s="214">
        <v>0.0061999999999999998</v>
      </c>
      <c r="R216" s="214">
        <f>Q216*H216</f>
        <v>9.9888943999999995</v>
      </c>
      <c r="S216" s="214">
        <v>0</v>
      </c>
      <c r="T216" s="215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16" t="s">
        <v>144</v>
      </c>
      <c r="AT216" s="216" t="s">
        <v>139</v>
      </c>
      <c r="AU216" s="216" t="s">
        <v>81</v>
      </c>
      <c r="AY216" s="18" t="s">
        <v>137</v>
      </c>
      <c r="BE216" s="217">
        <f>IF(N216="základní",J216,0)</f>
        <v>0</v>
      </c>
      <c r="BF216" s="217">
        <f>IF(N216="snížená",J216,0)</f>
        <v>0</v>
      </c>
      <c r="BG216" s="217">
        <f>IF(N216="zákl. přenesená",J216,0)</f>
        <v>0</v>
      </c>
      <c r="BH216" s="217">
        <f>IF(N216="sníž. přenesená",J216,0)</f>
        <v>0</v>
      </c>
      <c r="BI216" s="217">
        <f>IF(N216="nulová",J216,0)</f>
        <v>0</v>
      </c>
      <c r="BJ216" s="18" t="s">
        <v>79</v>
      </c>
      <c r="BK216" s="217">
        <f>ROUND(I216*H216,2)</f>
        <v>0</v>
      </c>
      <c r="BL216" s="18" t="s">
        <v>144</v>
      </c>
      <c r="BM216" s="216" t="s">
        <v>313</v>
      </c>
    </row>
    <row r="217" s="2" customFormat="1">
      <c r="A217" s="39"/>
      <c r="B217" s="40"/>
      <c r="C217" s="41"/>
      <c r="D217" s="218" t="s">
        <v>146</v>
      </c>
      <c r="E217" s="41"/>
      <c r="F217" s="219" t="s">
        <v>314</v>
      </c>
      <c r="G217" s="41"/>
      <c r="H217" s="41"/>
      <c r="I217" s="220"/>
      <c r="J217" s="41"/>
      <c r="K217" s="41"/>
      <c r="L217" s="45"/>
      <c r="M217" s="221"/>
      <c r="N217" s="222"/>
      <c r="O217" s="85"/>
      <c r="P217" s="85"/>
      <c r="Q217" s="85"/>
      <c r="R217" s="85"/>
      <c r="S217" s="85"/>
      <c r="T217" s="86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18" t="s">
        <v>146</v>
      </c>
      <c r="AU217" s="18" t="s">
        <v>81</v>
      </c>
    </row>
    <row r="218" s="14" customFormat="1">
      <c r="A218" s="14"/>
      <c r="B218" s="234"/>
      <c r="C218" s="235"/>
      <c r="D218" s="225" t="s">
        <v>148</v>
      </c>
      <c r="E218" s="236" t="s">
        <v>19</v>
      </c>
      <c r="F218" s="237" t="s">
        <v>315</v>
      </c>
      <c r="G218" s="235"/>
      <c r="H218" s="238">
        <v>1611.1120000000001</v>
      </c>
      <c r="I218" s="239"/>
      <c r="J218" s="235"/>
      <c r="K218" s="235"/>
      <c r="L218" s="240"/>
      <c r="M218" s="241"/>
      <c r="N218" s="242"/>
      <c r="O218" s="242"/>
      <c r="P218" s="242"/>
      <c r="Q218" s="242"/>
      <c r="R218" s="242"/>
      <c r="S218" s="242"/>
      <c r="T218" s="243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4" t="s">
        <v>148</v>
      </c>
      <c r="AU218" s="244" t="s">
        <v>81</v>
      </c>
      <c r="AV218" s="14" t="s">
        <v>81</v>
      </c>
      <c r="AW218" s="14" t="s">
        <v>33</v>
      </c>
      <c r="AX218" s="14" t="s">
        <v>79</v>
      </c>
      <c r="AY218" s="244" t="s">
        <v>137</v>
      </c>
    </row>
    <row r="219" s="2" customFormat="1" ht="37.8" customHeight="1">
      <c r="A219" s="39"/>
      <c r="B219" s="40"/>
      <c r="C219" s="205" t="s">
        <v>316</v>
      </c>
      <c r="D219" s="205" t="s">
        <v>139</v>
      </c>
      <c r="E219" s="206" t="s">
        <v>317</v>
      </c>
      <c r="F219" s="207" t="s">
        <v>318</v>
      </c>
      <c r="G219" s="208" t="s">
        <v>319</v>
      </c>
      <c r="H219" s="209">
        <v>4</v>
      </c>
      <c r="I219" s="210"/>
      <c r="J219" s="211">
        <f>ROUND(I219*H219,2)</f>
        <v>0</v>
      </c>
      <c r="K219" s="207" t="s">
        <v>143</v>
      </c>
      <c r="L219" s="45"/>
      <c r="M219" s="212" t="s">
        <v>19</v>
      </c>
      <c r="N219" s="213" t="s">
        <v>42</v>
      </c>
      <c r="O219" s="85"/>
      <c r="P219" s="214">
        <f>O219*H219</f>
        <v>0</v>
      </c>
      <c r="Q219" s="214">
        <v>0.043799999999999999</v>
      </c>
      <c r="R219" s="214">
        <f>Q219*H219</f>
        <v>0.1752</v>
      </c>
      <c r="S219" s="214">
        <v>0</v>
      </c>
      <c r="T219" s="215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16" t="s">
        <v>144</v>
      </c>
      <c r="AT219" s="216" t="s">
        <v>139</v>
      </c>
      <c r="AU219" s="216" t="s">
        <v>81</v>
      </c>
      <c r="AY219" s="18" t="s">
        <v>137</v>
      </c>
      <c r="BE219" s="217">
        <f>IF(N219="základní",J219,0)</f>
        <v>0</v>
      </c>
      <c r="BF219" s="217">
        <f>IF(N219="snížená",J219,0)</f>
        <v>0</v>
      </c>
      <c r="BG219" s="217">
        <f>IF(N219="zákl. přenesená",J219,0)</f>
        <v>0</v>
      </c>
      <c r="BH219" s="217">
        <f>IF(N219="sníž. přenesená",J219,0)</f>
        <v>0</v>
      </c>
      <c r="BI219" s="217">
        <f>IF(N219="nulová",J219,0)</f>
        <v>0</v>
      </c>
      <c r="BJ219" s="18" t="s">
        <v>79</v>
      </c>
      <c r="BK219" s="217">
        <f>ROUND(I219*H219,2)</f>
        <v>0</v>
      </c>
      <c r="BL219" s="18" t="s">
        <v>144</v>
      </c>
      <c r="BM219" s="216" t="s">
        <v>320</v>
      </c>
    </row>
    <row r="220" s="2" customFormat="1">
      <c r="A220" s="39"/>
      <c r="B220" s="40"/>
      <c r="C220" s="41"/>
      <c r="D220" s="218" t="s">
        <v>146</v>
      </c>
      <c r="E220" s="41"/>
      <c r="F220" s="219" t="s">
        <v>321</v>
      </c>
      <c r="G220" s="41"/>
      <c r="H220" s="41"/>
      <c r="I220" s="220"/>
      <c r="J220" s="41"/>
      <c r="K220" s="41"/>
      <c r="L220" s="45"/>
      <c r="M220" s="221"/>
      <c r="N220" s="222"/>
      <c r="O220" s="85"/>
      <c r="P220" s="85"/>
      <c r="Q220" s="85"/>
      <c r="R220" s="85"/>
      <c r="S220" s="85"/>
      <c r="T220" s="86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146</v>
      </c>
      <c r="AU220" s="18" t="s">
        <v>81</v>
      </c>
    </row>
    <row r="221" s="13" customFormat="1">
      <c r="A221" s="13"/>
      <c r="B221" s="223"/>
      <c r="C221" s="224"/>
      <c r="D221" s="225" t="s">
        <v>148</v>
      </c>
      <c r="E221" s="226" t="s">
        <v>19</v>
      </c>
      <c r="F221" s="227" t="s">
        <v>322</v>
      </c>
      <c r="G221" s="224"/>
      <c r="H221" s="226" t="s">
        <v>19</v>
      </c>
      <c r="I221" s="228"/>
      <c r="J221" s="224"/>
      <c r="K221" s="224"/>
      <c r="L221" s="229"/>
      <c r="M221" s="230"/>
      <c r="N221" s="231"/>
      <c r="O221" s="231"/>
      <c r="P221" s="231"/>
      <c r="Q221" s="231"/>
      <c r="R221" s="231"/>
      <c r="S221" s="231"/>
      <c r="T221" s="232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3" t="s">
        <v>148</v>
      </c>
      <c r="AU221" s="233" t="s">
        <v>81</v>
      </c>
      <c r="AV221" s="13" t="s">
        <v>79</v>
      </c>
      <c r="AW221" s="13" t="s">
        <v>33</v>
      </c>
      <c r="AX221" s="13" t="s">
        <v>71</v>
      </c>
      <c r="AY221" s="233" t="s">
        <v>137</v>
      </c>
    </row>
    <row r="222" s="14" customFormat="1">
      <c r="A222" s="14"/>
      <c r="B222" s="234"/>
      <c r="C222" s="235"/>
      <c r="D222" s="225" t="s">
        <v>148</v>
      </c>
      <c r="E222" s="236" t="s">
        <v>19</v>
      </c>
      <c r="F222" s="237" t="s">
        <v>323</v>
      </c>
      <c r="G222" s="235"/>
      <c r="H222" s="238">
        <v>4</v>
      </c>
      <c r="I222" s="239"/>
      <c r="J222" s="235"/>
      <c r="K222" s="235"/>
      <c r="L222" s="240"/>
      <c r="M222" s="241"/>
      <c r="N222" s="242"/>
      <c r="O222" s="242"/>
      <c r="P222" s="242"/>
      <c r="Q222" s="242"/>
      <c r="R222" s="242"/>
      <c r="S222" s="242"/>
      <c r="T222" s="243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44" t="s">
        <v>148</v>
      </c>
      <c r="AU222" s="244" t="s">
        <v>81</v>
      </c>
      <c r="AV222" s="14" t="s">
        <v>81</v>
      </c>
      <c r="AW222" s="14" t="s">
        <v>33</v>
      </c>
      <c r="AX222" s="14" t="s">
        <v>79</v>
      </c>
      <c r="AY222" s="244" t="s">
        <v>137</v>
      </c>
    </row>
    <row r="223" s="2" customFormat="1" ht="37.8" customHeight="1">
      <c r="A223" s="39"/>
      <c r="B223" s="40"/>
      <c r="C223" s="205" t="s">
        <v>324</v>
      </c>
      <c r="D223" s="205" t="s">
        <v>139</v>
      </c>
      <c r="E223" s="206" t="s">
        <v>325</v>
      </c>
      <c r="F223" s="207" t="s">
        <v>326</v>
      </c>
      <c r="G223" s="208" t="s">
        <v>319</v>
      </c>
      <c r="H223" s="209">
        <v>4</v>
      </c>
      <c r="I223" s="210"/>
      <c r="J223" s="211">
        <f>ROUND(I223*H223,2)</f>
        <v>0</v>
      </c>
      <c r="K223" s="207" t="s">
        <v>143</v>
      </c>
      <c r="L223" s="45"/>
      <c r="M223" s="212" t="s">
        <v>19</v>
      </c>
      <c r="N223" s="213" t="s">
        <v>42</v>
      </c>
      <c r="O223" s="85"/>
      <c r="P223" s="214">
        <f>O223*H223</f>
        <v>0</v>
      </c>
      <c r="Q223" s="214">
        <v>0.1658</v>
      </c>
      <c r="R223" s="214">
        <f>Q223*H223</f>
        <v>0.66320000000000001</v>
      </c>
      <c r="S223" s="214">
        <v>0</v>
      </c>
      <c r="T223" s="215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16" t="s">
        <v>144</v>
      </c>
      <c r="AT223" s="216" t="s">
        <v>139</v>
      </c>
      <c r="AU223" s="216" t="s">
        <v>81</v>
      </c>
      <c r="AY223" s="18" t="s">
        <v>137</v>
      </c>
      <c r="BE223" s="217">
        <f>IF(N223="základní",J223,0)</f>
        <v>0</v>
      </c>
      <c r="BF223" s="217">
        <f>IF(N223="snížená",J223,0)</f>
        <v>0</v>
      </c>
      <c r="BG223" s="217">
        <f>IF(N223="zákl. přenesená",J223,0)</f>
        <v>0</v>
      </c>
      <c r="BH223" s="217">
        <f>IF(N223="sníž. přenesená",J223,0)</f>
        <v>0</v>
      </c>
      <c r="BI223" s="217">
        <f>IF(N223="nulová",J223,0)</f>
        <v>0</v>
      </c>
      <c r="BJ223" s="18" t="s">
        <v>79</v>
      </c>
      <c r="BK223" s="217">
        <f>ROUND(I223*H223,2)</f>
        <v>0</v>
      </c>
      <c r="BL223" s="18" t="s">
        <v>144</v>
      </c>
      <c r="BM223" s="216" t="s">
        <v>327</v>
      </c>
    </row>
    <row r="224" s="2" customFormat="1">
      <c r="A224" s="39"/>
      <c r="B224" s="40"/>
      <c r="C224" s="41"/>
      <c r="D224" s="218" t="s">
        <v>146</v>
      </c>
      <c r="E224" s="41"/>
      <c r="F224" s="219" t="s">
        <v>328</v>
      </c>
      <c r="G224" s="41"/>
      <c r="H224" s="41"/>
      <c r="I224" s="220"/>
      <c r="J224" s="41"/>
      <c r="K224" s="41"/>
      <c r="L224" s="45"/>
      <c r="M224" s="221"/>
      <c r="N224" s="222"/>
      <c r="O224" s="85"/>
      <c r="P224" s="85"/>
      <c r="Q224" s="85"/>
      <c r="R224" s="85"/>
      <c r="S224" s="85"/>
      <c r="T224" s="86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T224" s="18" t="s">
        <v>146</v>
      </c>
      <c r="AU224" s="18" t="s">
        <v>81</v>
      </c>
    </row>
    <row r="225" s="13" customFormat="1">
      <c r="A225" s="13"/>
      <c r="B225" s="223"/>
      <c r="C225" s="224"/>
      <c r="D225" s="225" t="s">
        <v>148</v>
      </c>
      <c r="E225" s="226" t="s">
        <v>19</v>
      </c>
      <c r="F225" s="227" t="s">
        <v>322</v>
      </c>
      <c r="G225" s="224"/>
      <c r="H225" s="226" t="s">
        <v>19</v>
      </c>
      <c r="I225" s="228"/>
      <c r="J225" s="224"/>
      <c r="K225" s="224"/>
      <c r="L225" s="229"/>
      <c r="M225" s="230"/>
      <c r="N225" s="231"/>
      <c r="O225" s="231"/>
      <c r="P225" s="231"/>
      <c r="Q225" s="231"/>
      <c r="R225" s="231"/>
      <c r="S225" s="231"/>
      <c r="T225" s="232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3" t="s">
        <v>148</v>
      </c>
      <c r="AU225" s="233" t="s">
        <v>81</v>
      </c>
      <c r="AV225" s="13" t="s">
        <v>79</v>
      </c>
      <c r="AW225" s="13" t="s">
        <v>33</v>
      </c>
      <c r="AX225" s="13" t="s">
        <v>71</v>
      </c>
      <c r="AY225" s="233" t="s">
        <v>137</v>
      </c>
    </row>
    <row r="226" s="14" customFormat="1">
      <c r="A226" s="14"/>
      <c r="B226" s="234"/>
      <c r="C226" s="235"/>
      <c r="D226" s="225" t="s">
        <v>148</v>
      </c>
      <c r="E226" s="236" t="s">
        <v>19</v>
      </c>
      <c r="F226" s="237" t="s">
        <v>323</v>
      </c>
      <c r="G226" s="235"/>
      <c r="H226" s="238">
        <v>4</v>
      </c>
      <c r="I226" s="239"/>
      <c r="J226" s="235"/>
      <c r="K226" s="235"/>
      <c r="L226" s="240"/>
      <c r="M226" s="241"/>
      <c r="N226" s="242"/>
      <c r="O226" s="242"/>
      <c r="P226" s="242"/>
      <c r="Q226" s="242"/>
      <c r="R226" s="242"/>
      <c r="S226" s="242"/>
      <c r="T226" s="243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44" t="s">
        <v>148</v>
      </c>
      <c r="AU226" s="244" t="s">
        <v>81</v>
      </c>
      <c r="AV226" s="14" t="s">
        <v>81</v>
      </c>
      <c r="AW226" s="14" t="s">
        <v>33</v>
      </c>
      <c r="AX226" s="14" t="s">
        <v>79</v>
      </c>
      <c r="AY226" s="244" t="s">
        <v>137</v>
      </c>
    </row>
    <row r="227" s="2" customFormat="1" ht="16.5" customHeight="1">
      <c r="A227" s="39"/>
      <c r="B227" s="40"/>
      <c r="C227" s="205" t="s">
        <v>329</v>
      </c>
      <c r="D227" s="205" t="s">
        <v>139</v>
      </c>
      <c r="E227" s="206" t="s">
        <v>330</v>
      </c>
      <c r="F227" s="207" t="s">
        <v>331</v>
      </c>
      <c r="G227" s="208" t="s">
        <v>213</v>
      </c>
      <c r="H227" s="209">
        <v>60.442</v>
      </c>
      <c r="I227" s="210"/>
      <c r="J227" s="211">
        <f>ROUND(I227*H227,2)</f>
        <v>0</v>
      </c>
      <c r="K227" s="207" t="s">
        <v>19</v>
      </c>
      <c r="L227" s="45"/>
      <c r="M227" s="212" t="s">
        <v>19</v>
      </c>
      <c r="N227" s="213" t="s">
        <v>42</v>
      </c>
      <c r="O227" s="85"/>
      <c r="P227" s="214">
        <f>O227*H227</f>
        <v>0</v>
      </c>
      <c r="Q227" s="214">
        <v>0.048000000000000001</v>
      </c>
      <c r="R227" s="214">
        <f>Q227*H227</f>
        <v>2.9012160000000002</v>
      </c>
      <c r="S227" s="214">
        <v>0</v>
      </c>
      <c r="T227" s="215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16" t="s">
        <v>144</v>
      </c>
      <c r="AT227" s="216" t="s">
        <v>139</v>
      </c>
      <c r="AU227" s="216" t="s">
        <v>81</v>
      </c>
      <c r="AY227" s="18" t="s">
        <v>137</v>
      </c>
      <c r="BE227" s="217">
        <f>IF(N227="základní",J227,0)</f>
        <v>0</v>
      </c>
      <c r="BF227" s="217">
        <f>IF(N227="snížená",J227,0)</f>
        <v>0</v>
      </c>
      <c r="BG227" s="217">
        <f>IF(N227="zákl. přenesená",J227,0)</f>
        <v>0</v>
      </c>
      <c r="BH227" s="217">
        <f>IF(N227="sníž. přenesená",J227,0)</f>
        <v>0</v>
      </c>
      <c r="BI227" s="217">
        <f>IF(N227="nulová",J227,0)</f>
        <v>0</v>
      </c>
      <c r="BJ227" s="18" t="s">
        <v>79</v>
      </c>
      <c r="BK227" s="217">
        <f>ROUND(I227*H227,2)</f>
        <v>0</v>
      </c>
      <c r="BL227" s="18" t="s">
        <v>144</v>
      </c>
      <c r="BM227" s="216" t="s">
        <v>332</v>
      </c>
    </row>
    <row r="228" s="2" customFormat="1">
      <c r="A228" s="39"/>
      <c r="B228" s="40"/>
      <c r="C228" s="41"/>
      <c r="D228" s="225" t="s">
        <v>333</v>
      </c>
      <c r="E228" s="41"/>
      <c r="F228" s="277" t="s">
        <v>334</v>
      </c>
      <c r="G228" s="41"/>
      <c r="H228" s="41"/>
      <c r="I228" s="220"/>
      <c r="J228" s="41"/>
      <c r="K228" s="41"/>
      <c r="L228" s="45"/>
      <c r="M228" s="221"/>
      <c r="N228" s="222"/>
      <c r="O228" s="85"/>
      <c r="P228" s="85"/>
      <c r="Q228" s="85"/>
      <c r="R228" s="85"/>
      <c r="S228" s="85"/>
      <c r="T228" s="86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8" t="s">
        <v>333</v>
      </c>
      <c r="AU228" s="18" t="s">
        <v>81</v>
      </c>
    </row>
    <row r="229" s="13" customFormat="1">
      <c r="A229" s="13"/>
      <c r="B229" s="223"/>
      <c r="C229" s="224"/>
      <c r="D229" s="225" t="s">
        <v>148</v>
      </c>
      <c r="E229" s="226" t="s">
        <v>19</v>
      </c>
      <c r="F229" s="227" t="s">
        <v>335</v>
      </c>
      <c r="G229" s="224"/>
      <c r="H229" s="226" t="s">
        <v>19</v>
      </c>
      <c r="I229" s="228"/>
      <c r="J229" s="224"/>
      <c r="K229" s="224"/>
      <c r="L229" s="229"/>
      <c r="M229" s="230"/>
      <c r="N229" s="231"/>
      <c r="O229" s="231"/>
      <c r="P229" s="231"/>
      <c r="Q229" s="231"/>
      <c r="R229" s="231"/>
      <c r="S229" s="231"/>
      <c r="T229" s="232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3" t="s">
        <v>148</v>
      </c>
      <c r="AU229" s="233" t="s">
        <v>81</v>
      </c>
      <c r="AV229" s="13" t="s">
        <v>79</v>
      </c>
      <c r="AW229" s="13" t="s">
        <v>33</v>
      </c>
      <c r="AX229" s="13" t="s">
        <v>71</v>
      </c>
      <c r="AY229" s="233" t="s">
        <v>137</v>
      </c>
    </row>
    <row r="230" s="13" customFormat="1">
      <c r="A230" s="13"/>
      <c r="B230" s="223"/>
      <c r="C230" s="224"/>
      <c r="D230" s="225" t="s">
        <v>148</v>
      </c>
      <c r="E230" s="226" t="s">
        <v>19</v>
      </c>
      <c r="F230" s="227" t="s">
        <v>336</v>
      </c>
      <c r="G230" s="224"/>
      <c r="H230" s="226" t="s">
        <v>19</v>
      </c>
      <c r="I230" s="228"/>
      <c r="J230" s="224"/>
      <c r="K230" s="224"/>
      <c r="L230" s="229"/>
      <c r="M230" s="230"/>
      <c r="N230" s="231"/>
      <c r="O230" s="231"/>
      <c r="P230" s="231"/>
      <c r="Q230" s="231"/>
      <c r="R230" s="231"/>
      <c r="S230" s="231"/>
      <c r="T230" s="232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3" t="s">
        <v>148</v>
      </c>
      <c r="AU230" s="233" t="s">
        <v>81</v>
      </c>
      <c r="AV230" s="13" t="s">
        <v>79</v>
      </c>
      <c r="AW230" s="13" t="s">
        <v>33</v>
      </c>
      <c r="AX230" s="13" t="s">
        <v>71</v>
      </c>
      <c r="AY230" s="233" t="s">
        <v>137</v>
      </c>
    </row>
    <row r="231" s="14" customFormat="1">
      <c r="A231" s="14"/>
      <c r="B231" s="234"/>
      <c r="C231" s="235"/>
      <c r="D231" s="225" t="s">
        <v>148</v>
      </c>
      <c r="E231" s="236" t="s">
        <v>19</v>
      </c>
      <c r="F231" s="237" t="s">
        <v>337</v>
      </c>
      <c r="G231" s="235"/>
      <c r="H231" s="238">
        <v>41.929000000000002</v>
      </c>
      <c r="I231" s="239"/>
      <c r="J231" s="235"/>
      <c r="K231" s="235"/>
      <c r="L231" s="240"/>
      <c r="M231" s="241"/>
      <c r="N231" s="242"/>
      <c r="O231" s="242"/>
      <c r="P231" s="242"/>
      <c r="Q231" s="242"/>
      <c r="R231" s="242"/>
      <c r="S231" s="242"/>
      <c r="T231" s="243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4" t="s">
        <v>148</v>
      </c>
      <c r="AU231" s="244" t="s">
        <v>81</v>
      </c>
      <c r="AV231" s="14" t="s">
        <v>81</v>
      </c>
      <c r="AW231" s="14" t="s">
        <v>33</v>
      </c>
      <c r="AX231" s="14" t="s">
        <v>71</v>
      </c>
      <c r="AY231" s="244" t="s">
        <v>137</v>
      </c>
    </row>
    <row r="232" s="13" customFormat="1">
      <c r="A232" s="13"/>
      <c r="B232" s="223"/>
      <c r="C232" s="224"/>
      <c r="D232" s="225" t="s">
        <v>148</v>
      </c>
      <c r="E232" s="226" t="s">
        <v>19</v>
      </c>
      <c r="F232" s="227" t="s">
        <v>338</v>
      </c>
      <c r="G232" s="224"/>
      <c r="H232" s="226" t="s">
        <v>19</v>
      </c>
      <c r="I232" s="228"/>
      <c r="J232" s="224"/>
      <c r="K232" s="224"/>
      <c r="L232" s="229"/>
      <c r="M232" s="230"/>
      <c r="N232" s="231"/>
      <c r="O232" s="231"/>
      <c r="P232" s="231"/>
      <c r="Q232" s="231"/>
      <c r="R232" s="231"/>
      <c r="S232" s="231"/>
      <c r="T232" s="232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3" t="s">
        <v>148</v>
      </c>
      <c r="AU232" s="233" t="s">
        <v>81</v>
      </c>
      <c r="AV232" s="13" t="s">
        <v>79</v>
      </c>
      <c r="AW232" s="13" t="s">
        <v>33</v>
      </c>
      <c r="AX232" s="13" t="s">
        <v>71</v>
      </c>
      <c r="AY232" s="233" t="s">
        <v>137</v>
      </c>
    </row>
    <row r="233" s="14" customFormat="1">
      <c r="A233" s="14"/>
      <c r="B233" s="234"/>
      <c r="C233" s="235"/>
      <c r="D233" s="225" t="s">
        <v>148</v>
      </c>
      <c r="E233" s="236" t="s">
        <v>19</v>
      </c>
      <c r="F233" s="237" t="s">
        <v>339</v>
      </c>
      <c r="G233" s="235"/>
      <c r="H233" s="238">
        <v>18.513000000000002</v>
      </c>
      <c r="I233" s="239"/>
      <c r="J233" s="235"/>
      <c r="K233" s="235"/>
      <c r="L233" s="240"/>
      <c r="M233" s="241"/>
      <c r="N233" s="242"/>
      <c r="O233" s="242"/>
      <c r="P233" s="242"/>
      <c r="Q233" s="242"/>
      <c r="R233" s="242"/>
      <c r="S233" s="242"/>
      <c r="T233" s="243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44" t="s">
        <v>148</v>
      </c>
      <c r="AU233" s="244" t="s">
        <v>81</v>
      </c>
      <c r="AV233" s="14" t="s">
        <v>81</v>
      </c>
      <c r="AW233" s="14" t="s">
        <v>33</v>
      </c>
      <c r="AX233" s="14" t="s">
        <v>71</v>
      </c>
      <c r="AY233" s="244" t="s">
        <v>137</v>
      </c>
    </row>
    <row r="234" s="15" customFormat="1">
      <c r="A234" s="15"/>
      <c r="B234" s="255"/>
      <c r="C234" s="256"/>
      <c r="D234" s="225" t="s">
        <v>148</v>
      </c>
      <c r="E234" s="257" t="s">
        <v>19</v>
      </c>
      <c r="F234" s="258" t="s">
        <v>195</v>
      </c>
      <c r="G234" s="256"/>
      <c r="H234" s="259">
        <v>60.442</v>
      </c>
      <c r="I234" s="260"/>
      <c r="J234" s="256"/>
      <c r="K234" s="256"/>
      <c r="L234" s="261"/>
      <c r="M234" s="262"/>
      <c r="N234" s="263"/>
      <c r="O234" s="263"/>
      <c r="P234" s="263"/>
      <c r="Q234" s="263"/>
      <c r="R234" s="263"/>
      <c r="S234" s="263"/>
      <c r="T234" s="264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65" t="s">
        <v>148</v>
      </c>
      <c r="AU234" s="265" t="s">
        <v>81</v>
      </c>
      <c r="AV234" s="15" t="s">
        <v>144</v>
      </c>
      <c r="AW234" s="15" t="s">
        <v>33</v>
      </c>
      <c r="AX234" s="15" t="s">
        <v>79</v>
      </c>
      <c r="AY234" s="265" t="s">
        <v>137</v>
      </c>
    </row>
    <row r="235" s="2" customFormat="1" ht="37.8" customHeight="1">
      <c r="A235" s="39"/>
      <c r="B235" s="40"/>
      <c r="C235" s="205" t="s">
        <v>340</v>
      </c>
      <c r="D235" s="205" t="s">
        <v>139</v>
      </c>
      <c r="E235" s="206" t="s">
        <v>341</v>
      </c>
      <c r="F235" s="207" t="s">
        <v>342</v>
      </c>
      <c r="G235" s="208" t="s">
        <v>213</v>
      </c>
      <c r="H235" s="209">
        <v>241.37200000000001</v>
      </c>
      <c r="I235" s="210"/>
      <c r="J235" s="211">
        <f>ROUND(I235*H235,2)</f>
        <v>0</v>
      </c>
      <c r="K235" s="207" t="s">
        <v>143</v>
      </c>
      <c r="L235" s="45"/>
      <c r="M235" s="212" t="s">
        <v>19</v>
      </c>
      <c r="N235" s="213" t="s">
        <v>42</v>
      </c>
      <c r="O235" s="85"/>
      <c r="P235" s="214">
        <f>O235*H235</f>
        <v>0</v>
      </c>
      <c r="Q235" s="214">
        <v>0.021000000000000001</v>
      </c>
      <c r="R235" s="214">
        <f>Q235*H235</f>
        <v>5.0688120000000003</v>
      </c>
      <c r="S235" s="214">
        <v>0</v>
      </c>
      <c r="T235" s="215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16" t="s">
        <v>144</v>
      </c>
      <c r="AT235" s="216" t="s">
        <v>139</v>
      </c>
      <c r="AU235" s="216" t="s">
        <v>81</v>
      </c>
      <c r="AY235" s="18" t="s">
        <v>137</v>
      </c>
      <c r="BE235" s="217">
        <f>IF(N235="základní",J235,0)</f>
        <v>0</v>
      </c>
      <c r="BF235" s="217">
        <f>IF(N235="snížená",J235,0)</f>
        <v>0</v>
      </c>
      <c r="BG235" s="217">
        <f>IF(N235="zákl. přenesená",J235,0)</f>
        <v>0</v>
      </c>
      <c r="BH235" s="217">
        <f>IF(N235="sníž. přenesená",J235,0)</f>
        <v>0</v>
      </c>
      <c r="BI235" s="217">
        <f>IF(N235="nulová",J235,0)</f>
        <v>0</v>
      </c>
      <c r="BJ235" s="18" t="s">
        <v>79</v>
      </c>
      <c r="BK235" s="217">
        <f>ROUND(I235*H235,2)</f>
        <v>0</v>
      </c>
      <c r="BL235" s="18" t="s">
        <v>144</v>
      </c>
      <c r="BM235" s="216" t="s">
        <v>343</v>
      </c>
    </row>
    <row r="236" s="2" customFormat="1">
      <c r="A236" s="39"/>
      <c r="B236" s="40"/>
      <c r="C236" s="41"/>
      <c r="D236" s="218" t="s">
        <v>146</v>
      </c>
      <c r="E236" s="41"/>
      <c r="F236" s="219" t="s">
        <v>344</v>
      </c>
      <c r="G236" s="41"/>
      <c r="H236" s="41"/>
      <c r="I236" s="220"/>
      <c r="J236" s="41"/>
      <c r="K236" s="41"/>
      <c r="L236" s="45"/>
      <c r="M236" s="221"/>
      <c r="N236" s="222"/>
      <c r="O236" s="85"/>
      <c r="P236" s="85"/>
      <c r="Q236" s="85"/>
      <c r="R236" s="85"/>
      <c r="S236" s="85"/>
      <c r="T236" s="86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18" t="s">
        <v>146</v>
      </c>
      <c r="AU236" s="18" t="s">
        <v>81</v>
      </c>
    </row>
    <row r="237" s="2" customFormat="1">
      <c r="A237" s="39"/>
      <c r="B237" s="40"/>
      <c r="C237" s="41"/>
      <c r="D237" s="225" t="s">
        <v>333</v>
      </c>
      <c r="E237" s="41"/>
      <c r="F237" s="277" t="s">
        <v>345</v>
      </c>
      <c r="G237" s="41"/>
      <c r="H237" s="41"/>
      <c r="I237" s="220"/>
      <c r="J237" s="41"/>
      <c r="K237" s="41"/>
      <c r="L237" s="45"/>
      <c r="M237" s="221"/>
      <c r="N237" s="222"/>
      <c r="O237" s="85"/>
      <c r="P237" s="85"/>
      <c r="Q237" s="85"/>
      <c r="R237" s="85"/>
      <c r="S237" s="85"/>
      <c r="T237" s="86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18" t="s">
        <v>333</v>
      </c>
      <c r="AU237" s="18" t="s">
        <v>81</v>
      </c>
    </row>
    <row r="238" s="13" customFormat="1">
      <c r="A238" s="13"/>
      <c r="B238" s="223"/>
      <c r="C238" s="224"/>
      <c r="D238" s="225" t="s">
        <v>148</v>
      </c>
      <c r="E238" s="226" t="s">
        <v>19</v>
      </c>
      <c r="F238" s="227" t="s">
        <v>346</v>
      </c>
      <c r="G238" s="224"/>
      <c r="H238" s="226" t="s">
        <v>19</v>
      </c>
      <c r="I238" s="228"/>
      <c r="J238" s="224"/>
      <c r="K238" s="224"/>
      <c r="L238" s="229"/>
      <c r="M238" s="230"/>
      <c r="N238" s="231"/>
      <c r="O238" s="231"/>
      <c r="P238" s="231"/>
      <c r="Q238" s="231"/>
      <c r="R238" s="231"/>
      <c r="S238" s="231"/>
      <c r="T238" s="232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3" t="s">
        <v>148</v>
      </c>
      <c r="AU238" s="233" t="s">
        <v>81</v>
      </c>
      <c r="AV238" s="13" t="s">
        <v>79</v>
      </c>
      <c r="AW238" s="13" t="s">
        <v>33</v>
      </c>
      <c r="AX238" s="13" t="s">
        <v>71</v>
      </c>
      <c r="AY238" s="233" t="s">
        <v>137</v>
      </c>
    </row>
    <row r="239" s="13" customFormat="1">
      <c r="A239" s="13"/>
      <c r="B239" s="223"/>
      <c r="C239" s="224"/>
      <c r="D239" s="225" t="s">
        <v>148</v>
      </c>
      <c r="E239" s="226" t="s">
        <v>19</v>
      </c>
      <c r="F239" s="227" t="s">
        <v>347</v>
      </c>
      <c r="G239" s="224"/>
      <c r="H239" s="226" t="s">
        <v>19</v>
      </c>
      <c r="I239" s="228"/>
      <c r="J239" s="224"/>
      <c r="K239" s="224"/>
      <c r="L239" s="229"/>
      <c r="M239" s="230"/>
      <c r="N239" s="231"/>
      <c r="O239" s="231"/>
      <c r="P239" s="231"/>
      <c r="Q239" s="231"/>
      <c r="R239" s="231"/>
      <c r="S239" s="231"/>
      <c r="T239" s="232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3" t="s">
        <v>148</v>
      </c>
      <c r="AU239" s="233" t="s">
        <v>81</v>
      </c>
      <c r="AV239" s="13" t="s">
        <v>79</v>
      </c>
      <c r="AW239" s="13" t="s">
        <v>33</v>
      </c>
      <c r="AX239" s="13" t="s">
        <v>71</v>
      </c>
      <c r="AY239" s="233" t="s">
        <v>137</v>
      </c>
    </row>
    <row r="240" s="14" customFormat="1">
      <c r="A240" s="14"/>
      <c r="B240" s="234"/>
      <c r="C240" s="235"/>
      <c r="D240" s="225" t="s">
        <v>148</v>
      </c>
      <c r="E240" s="236" t="s">
        <v>19</v>
      </c>
      <c r="F240" s="237" t="s">
        <v>348</v>
      </c>
      <c r="G240" s="235"/>
      <c r="H240" s="238">
        <v>21.936</v>
      </c>
      <c r="I240" s="239"/>
      <c r="J240" s="235"/>
      <c r="K240" s="235"/>
      <c r="L240" s="240"/>
      <c r="M240" s="241"/>
      <c r="N240" s="242"/>
      <c r="O240" s="242"/>
      <c r="P240" s="242"/>
      <c r="Q240" s="242"/>
      <c r="R240" s="242"/>
      <c r="S240" s="242"/>
      <c r="T240" s="243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44" t="s">
        <v>148</v>
      </c>
      <c r="AU240" s="244" t="s">
        <v>81</v>
      </c>
      <c r="AV240" s="14" t="s">
        <v>81</v>
      </c>
      <c r="AW240" s="14" t="s">
        <v>33</v>
      </c>
      <c r="AX240" s="14" t="s">
        <v>71</v>
      </c>
      <c r="AY240" s="244" t="s">
        <v>137</v>
      </c>
    </row>
    <row r="241" s="14" customFormat="1">
      <c r="A241" s="14"/>
      <c r="B241" s="234"/>
      <c r="C241" s="235"/>
      <c r="D241" s="225" t="s">
        <v>148</v>
      </c>
      <c r="E241" s="236" t="s">
        <v>19</v>
      </c>
      <c r="F241" s="237" t="s">
        <v>349</v>
      </c>
      <c r="G241" s="235"/>
      <c r="H241" s="238">
        <v>5.0380000000000003</v>
      </c>
      <c r="I241" s="239"/>
      <c r="J241" s="235"/>
      <c r="K241" s="235"/>
      <c r="L241" s="240"/>
      <c r="M241" s="241"/>
      <c r="N241" s="242"/>
      <c r="O241" s="242"/>
      <c r="P241" s="242"/>
      <c r="Q241" s="242"/>
      <c r="R241" s="242"/>
      <c r="S241" s="242"/>
      <c r="T241" s="243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44" t="s">
        <v>148</v>
      </c>
      <c r="AU241" s="244" t="s">
        <v>81</v>
      </c>
      <c r="AV241" s="14" t="s">
        <v>81</v>
      </c>
      <c r="AW241" s="14" t="s">
        <v>33</v>
      </c>
      <c r="AX241" s="14" t="s">
        <v>71</v>
      </c>
      <c r="AY241" s="244" t="s">
        <v>137</v>
      </c>
    </row>
    <row r="242" s="13" customFormat="1">
      <c r="A242" s="13"/>
      <c r="B242" s="223"/>
      <c r="C242" s="224"/>
      <c r="D242" s="225" t="s">
        <v>148</v>
      </c>
      <c r="E242" s="226" t="s">
        <v>19</v>
      </c>
      <c r="F242" s="227" t="s">
        <v>232</v>
      </c>
      <c r="G242" s="224"/>
      <c r="H242" s="226" t="s">
        <v>19</v>
      </c>
      <c r="I242" s="228"/>
      <c r="J242" s="224"/>
      <c r="K242" s="224"/>
      <c r="L242" s="229"/>
      <c r="M242" s="230"/>
      <c r="N242" s="231"/>
      <c r="O242" s="231"/>
      <c r="P242" s="231"/>
      <c r="Q242" s="231"/>
      <c r="R242" s="231"/>
      <c r="S242" s="231"/>
      <c r="T242" s="232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3" t="s">
        <v>148</v>
      </c>
      <c r="AU242" s="233" t="s">
        <v>81</v>
      </c>
      <c r="AV242" s="13" t="s">
        <v>79</v>
      </c>
      <c r="AW242" s="13" t="s">
        <v>33</v>
      </c>
      <c r="AX242" s="13" t="s">
        <v>71</v>
      </c>
      <c r="AY242" s="233" t="s">
        <v>137</v>
      </c>
    </row>
    <row r="243" s="14" customFormat="1">
      <c r="A243" s="14"/>
      <c r="B243" s="234"/>
      <c r="C243" s="235"/>
      <c r="D243" s="225" t="s">
        <v>148</v>
      </c>
      <c r="E243" s="236" t="s">
        <v>19</v>
      </c>
      <c r="F243" s="237" t="s">
        <v>350</v>
      </c>
      <c r="G243" s="235"/>
      <c r="H243" s="238">
        <v>67.364000000000004</v>
      </c>
      <c r="I243" s="239"/>
      <c r="J243" s="235"/>
      <c r="K243" s="235"/>
      <c r="L243" s="240"/>
      <c r="M243" s="241"/>
      <c r="N243" s="242"/>
      <c r="O243" s="242"/>
      <c r="P243" s="242"/>
      <c r="Q243" s="242"/>
      <c r="R243" s="242"/>
      <c r="S243" s="242"/>
      <c r="T243" s="243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44" t="s">
        <v>148</v>
      </c>
      <c r="AU243" s="244" t="s">
        <v>81</v>
      </c>
      <c r="AV243" s="14" t="s">
        <v>81</v>
      </c>
      <c r="AW243" s="14" t="s">
        <v>33</v>
      </c>
      <c r="AX243" s="14" t="s">
        <v>71</v>
      </c>
      <c r="AY243" s="244" t="s">
        <v>137</v>
      </c>
    </row>
    <row r="244" s="14" customFormat="1">
      <c r="A244" s="14"/>
      <c r="B244" s="234"/>
      <c r="C244" s="235"/>
      <c r="D244" s="225" t="s">
        <v>148</v>
      </c>
      <c r="E244" s="236" t="s">
        <v>19</v>
      </c>
      <c r="F244" s="237" t="s">
        <v>351</v>
      </c>
      <c r="G244" s="235"/>
      <c r="H244" s="238">
        <v>37.491999999999997</v>
      </c>
      <c r="I244" s="239"/>
      <c r="J244" s="235"/>
      <c r="K244" s="235"/>
      <c r="L244" s="240"/>
      <c r="M244" s="241"/>
      <c r="N244" s="242"/>
      <c r="O244" s="242"/>
      <c r="P244" s="242"/>
      <c r="Q244" s="242"/>
      <c r="R244" s="242"/>
      <c r="S244" s="242"/>
      <c r="T244" s="243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44" t="s">
        <v>148</v>
      </c>
      <c r="AU244" s="244" t="s">
        <v>81</v>
      </c>
      <c r="AV244" s="14" t="s">
        <v>81</v>
      </c>
      <c r="AW244" s="14" t="s">
        <v>33</v>
      </c>
      <c r="AX244" s="14" t="s">
        <v>71</v>
      </c>
      <c r="AY244" s="244" t="s">
        <v>137</v>
      </c>
    </row>
    <row r="245" s="13" customFormat="1">
      <c r="A245" s="13"/>
      <c r="B245" s="223"/>
      <c r="C245" s="224"/>
      <c r="D245" s="225" t="s">
        <v>148</v>
      </c>
      <c r="E245" s="226" t="s">
        <v>19</v>
      </c>
      <c r="F245" s="227" t="s">
        <v>234</v>
      </c>
      <c r="G245" s="224"/>
      <c r="H245" s="226" t="s">
        <v>19</v>
      </c>
      <c r="I245" s="228"/>
      <c r="J245" s="224"/>
      <c r="K245" s="224"/>
      <c r="L245" s="229"/>
      <c r="M245" s="230"/>
      <c r="N245" s="231"/>
      <c r="O245" s="231"/>
      <c r="P245" s="231"/>
      <c r="Q245" s="231"/>
      <c r="R245" s="231"/>
      <c r="S245" s="231"/>
      <c r="T245" s="232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3" t="s">
        <v>148</v>
      </c>
      <c r="AU245" s="233" t="s">
        <v>81</v>
      </c>
      <c r="AV245" s="13" t="s">
        <v>79</v>
      </c>
      <c r="AW245" s="13" t="s">
        <v>33</v>
      </c>
      <c r="AX245" s="13" t="s">
        <v>71</v>
      </c>
      <c r="AY245" s="233" t="s">
        <v>137</v>
      </c>
    </row>
    <row r="246" s="14" customFormat="1">
      <c r="A246" s="14"/>
      <c r="B246" s="234"/>
      <c r="C246" s="235"/>
      <c r="D246" s="225" t="s">
        <v>148</v>
      </c>
      <c r="E246" s="236" t="s">
        <v>19</v>
      </c>
      <c r="F246" s="237" t="s">
        <v>352</v>
      </c>
      <c r="G246" s="235"/>
      <c r="H246" s="238">
        <v>64.986999999999995</v>
      </c>
      <c r="I246" s="239"/>
      <c r="J246" s="235"/>
      <c r="K246" s="235"/>
      <c r="L246" s="240"/>
      <c r="M246" s="241"/>
      <c r="N246" s="242"/>
      <c r="O246" s="242"/>
      <c r="P246" s="242"/>
      <c r="Q246" s="242"/>
      <c r="R246" s="242"/>
      <c r="S246" s="242"/>
      <c r="T246" s="243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44" t="s">
        <v>148</v>
      </c>
      <c r="AU246" s="244" t="s">
        <v>81</v>
      </c>
      <c r="AV246" s="14" t="s">
        <v>81</v>
      </c>
      <c r="AW246" s="14" t="s">
        <v>33</v>
      </c>
      <c r="AX246" s="14" t="s">
        <v>71</v>
      </c>
      <c r="AY246" s="244" t="s">
        <v>137</v>
      </c>
    </row>
    <row r="247" s="14" customFormat="1">
      <c r="A247" s="14"/>
      <c r="B247" s="234"/>
      <c r="C247" s="235"/>
      <c r="D247" s="225" t="s">
        <v>148</v>
      </c>
      <c r="E247" s="236" t="s">
        <v>19</v>
      </c>
      <c r="F247" s="237" t="s">
        <v>353</v>
      </c>
      <c r="G247" s="235"/>
      <c r="H247" s="238">
        <v>37.354999999999997</v>
      </c>
      <c r="I247" s="239"/>
      <c r="J247" s="235"/>
      <c r="K247" s="235"/>
      <c r="L247" s="240"/>
      <c r="M247" s="241"/>
      <c r="N247" s="242"/>
      <c r="O247" s="242"/>
      <c r="P247" s="242"/>
      <c r="Q247" s="242"/>
      <c r="R247" s="242"/>
      <c r="S247" s="242"/>
      <c r="T247" s="243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44" t="s">
        <v>148</v>
      </c>
      <c r="AU247" s="244" t="s">
        <v>81</v>
      </c>
      <c r="AV247" s="14" t="s">
        <v>81</v>
      </c>
      <c r="AW247" s="14" t="s">
        <v>33</v>
      </c>
      <c r="AX247" s="14" t="s">
        <v>71</v>
      </c>
      <c r="AY247" s="244" t="s">
        <v>137</v>
      </c>
    </row>
    <row r="248" s="13" customFormat="1">
      <c r="A248" s="13"/>
      <c r="B248" s="223"/>
      <c r="C248" s="224"/>
      <c r="D248" s="225" t="s">
        <v>148</v>
      </c>
      <c r="E248" s="226" t="s">
        <v>19</v>
      </c>
      <c r="F248" s="227" t="s">
        <v>354</v>
      </c>
      <c r="G248" s="224"/>
      <c r="H248" s="226" t="s">
        <v>19</v>
      </c>
      <c r="I248" s="228"/>
      <c r="J248" s="224"/>
      <c r="K248" s="224"/>
      <c r="L248" s="229"/>
      <c r="M248" s="230"/>
      <c r="N248" s="231"/>
      <c r="O248" s="231"/>
      <c r="P248" s="231"/>
      <c r="Q248" s="231"/>
      <c r="R248" s="231"/>
      <c r="S248" s="231"/>
      <c r="T248" s="232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3" t="s">
        <v>148</v>
      </c>
      <c r="AU248" s="233" t="s">
        <v>81</v>
      </c>
      <c r="AV248" s="13" t="s">
        <v>79</v>
      </c>
      <c r="AW248" s="13" t="s">
        <v>33</v>
      </c>
      <c r="AX248" s="13" t="s">
        <v>71</v>
      </c>
      <c r="AY248" s="233" t="s">
        <v>137</v>
      </c>
    </row>
    <row r="249" s="14" customFormat="1">
      <c r="A249" s="14"/>
      <c r="B249" s="234"/>
      <c r="C249" s="235"/>
      <c r="D249" s="225" t="s">
        <v>148</v>
      </c>
      <c r="E249" s="236" t="s">
        <v>19</v>
      </c>
      <c r="F249" s="237" t="s">
        <v>355</v>
      </c>
      <c r="G249" s="235"/>
      <c r="H249" s="238">
        <v>7.2000000000000002</v>
      </c>
      <c r="I249" s="239"/>
      <c r="J249" s="235"/>
      <c r="K249" s="235"/>
      <c r="L249" s="240"/>
      <c r="M249" s="241"/>
      <c r="N249" s="242"/>
      <c r="O249" s="242"/>
      <c r="P249" s="242"/>
      <c r="Q249" s="242"/>
      <c r="R249" s="242"/>
      <c r="S249" s="242"/>
      <c r="T249" s="243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44" t="s">
        <v>148</v>
      </c>
      <c r="AU249" s="244" t="s">
        <v>81</v>
      </c>
      <c r="AV249" s="14" t="s">
        <v>81</v>
      </c>
      <c r="AW249" s="14" t="s">
        <v>33</v>
      </c>
      <c r="AX249" s="14" t="s">
        <v>71</v>
      </c>
      <c r="AY249" s="244" t="s">
        <v>137</v>
      </c>
    </row>
    <row r="250" s="15" customFormat="1">
      <c r="A250" s="15"/>
      <c r="B250" s="255"/>
      <c r="C250" s="256"/>
      <c r="D250" s="225" t="s">
        <v>148</v>
      </c>
      <c r="E250" s="257" t="s">
        <v>19</v>
      </c>
      <c r="F250" s="258" t="s">
        <v>195</v>
      </c>
      <c r="G250" s="256"/>
      <c r="H250" s="259">
        <v>241.37200000000001</v>
      </c>
      <c r="I250" s="260"/>
      <c r="J250" s="256"/>
      <c r="K250" s="256"/>
      <c r="L250" s="261"/>
      <c r="M250" s="262"/>
      <c r="N250" s="263"/>
      <c r="O250" s="263"/>
      <c r="P250" s="263"/>
      <c r="Q250" s="263"/>
      <c r="R250" s="263"/>
      <c r="S250" s="263"/>
      <c r="T250" s="264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T250" s="265" t="s">
        <v>148</v>
      </c>
      <c r="AU250" s="265" t="s">
        <v>81</v>
      </c>
      <c r="AV250" s="15" t="s">
        <v>144</v>
      </c>
      <c r="AW250" s="15" t="s">
        <v>33</v>
      </c>
      <c r="AX250" s="15" t="s">
        <v>79</v>
      </c>
      <c r="AY250" s="265" t="s">
        <v>137</v>
      </c>
    </row>
    <row r="251" s="2" customFormat="1" ht="44.25" customHeight="1">
      <c r="A251" s="39"/>
      <c r="B251" s="40"/>
      <c r="C251" s="205" t="s">
        <v>356</v>
      </c>
      <c r="D251" s="205" t="s">
        <v>139</v>
      </c>
      <c r="E251" s="206" t="s">
        <v>357</v>
      </c>
      <c r="F251" s="207" t="s">
        <v>358</v>
      </c>
      <c r="G251" s="208" t="s">
        <v>213</v>
      </c>
      <c r="H251" s="209">
        <v>241.37200000000001</v>
      </c>
      <c r="I251" s="210"/>
      <c r="J251" s="211">
        <f>ROUND(I251*H251,2)</f>
        <v>0</v>
      </c>
      <c r="K251" s="207" t="s">
        <v>143</v>
      </c>
      <c r="L251" s="45"/>
      <c r="M251" s="212" t="s">
        <v>19</v>
      </c>
      <c r="N251" s="213" t="s">
        <v>42</v>
      </c>
      <c r="O251" s="85"/>
      <c r="P251" s="214">
        <f>O251*H251</f>
        <v>0</v>
      </c>
      <c r="Q251" s="214">
        <v>0.010500000000000001</v>
      </c>
      <c r="R251" s="214">
        <f>Q251*H251</f>
        <v>2.5344060000000002</v>
      </c>
      <c r="S251" s="214">
        <v>0</v>
      </c>
      <c r="T251" s="215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16" t="s">
        <v>144</v>
      </c>
      <c r="AT251" s="216" t="s">
        <v>139</v>
      </c>
      <c r="AU251" s="216" t="s">
        <v>81</v>
      </c>
      <c r="AY251" s="18" t="s">
        <v>137</v>
      </c>
      <c r="BE251" s="217">
        <f>IF(N251="základní",J251,0)</f>
        <v>0</v>
      </c>
      <c r="BF251" s="217">
        <f>IF(N251="snížená",J251,0)</f>
        <v>0</v>
      </c>
      <c r="BG251" s="217">
        <f>IF(N251="zákl. přenesená",J251,0)</f>
        <v>0</v>
      </c>
      <c r="BH251" s="217">
        <f>IF(N251="sníž. přenesená",J251,0)</f>
        <v>0</v>
      </c>
      <c r="BI251" s="217">
        <f>IF(N251="nulová",J251,0)</f>
        <v>0</v>
      </c>
      <c r="BJ251" s="18" t="s">
        <v>79</v>
      </c>
      <c r="BK251" s="217">
        <f>ROUND(I251*H251,2)</f>
        <v>0</v>
      </c>
      <c r="BL251" s="18" t="s">
        <v>144</v>
      </c>
      <c r="BM251" s="216" t="s">
        <v>359</v>
      </c>
    </row>
    <row r="252" s="2" customFormat="1">
      <c r="A252" s="39"/>
      <c r="B252" s="40"/>
      <c r="C252" s="41"/>
      <c r="D252" s="218" t="s">
        <v>146</v>
      </c>
      <c r="E252" s="41"/>
      <c r="F252" s="219" t="s">
        <v>360</v>
      </c>
      <c r="G252" s="41"/>
      <c r="H252" s="41"/>
      <c r="I252" s="220"/>
      <c r="J252" s="41"/>
      <c r="K252" s="41"/>
      <c r="L252" s="45"/>
      <c r="M252" s="221"/>
      <c r="N252" s="222"/>
      <c r="O252" s="85"/>
      <c r="P252" s="85"/>
      <c r="Q252" s="85"/>
      <c r="R252" s="85"/>
      <c r="S252" s="85"/>
      <c r="T252" s="86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T252" s="18" t="s">
        <v>146</v>
      </c>
      <c r="AU252" s="18" t="s">
        <v>81</v>
      </c>
    </row>
    <row r="253" s="2" customFormat="1" ht="44.25" customHeight="1">
      <c r="A253" s="39"/>
      <c r="B253" s="40"/>
      <c r="C253" s="205" t="s">
        <v>361</v>
      </c>
      <c r="D253" s="205" t="s">
        <v>139</v>
      </c>
      <c r="E253" s="206" t="s">
        <v>362</v>
      </c>
      <c r="F253" s="207" t="s">
        <v>363</v>
      </c>
      <c r="G253" s="208" t="s">
        <v>183</v>
      </c>
      <c r="H253" s="209">
        <v>31.120000000000001</v>
      </c>
      <c r="I253" s="210"/>
      <c r="J253" s="211">
        <f>ROUND(I253*H253,2)</f>
        <v>0</v>
      </c>
      <c r="K253" s="207" t="s">
        <v>143</v>
      </c>
      <c r="L253" s="45"/>
      <c r="M253" s="212" t="s">
        <v>19</v>
      </c>
      <c r="N253" s="213" t="s">
        <v>42</v>
      </c>
      <c r="O253" s="85"/>
      <c r="P253" s="214">
        <f>O253*H253</f>
        <v>0</v>
      </c>
      <c r="Q253" s="214">
        <v>0</v>
      </c>
      <c r="R253" s="214">
        <f>Q253*H253</f>
        <v>0</v>
      </c>
      <c r="S253" s="214">
        <v>0</v>
      </c>
      <c r="T253" s="215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16" t="s">
        <v>144</v>
      </c>
      <c r="AT253" s="216" t="s">
        <v>139</v>
      </c>
      <c r="AU253" s="216" t="s">
        <v>81</v>
      </c>
      <c r="AY253" s="18" t="s">
        <v>137</v>
      </c>
      <c r="BE253" s="217">
        <f>IF(N253="základní",J253,0)</f>
        <v>0</v>
      </c>
      <c r="BF253" s="217">
        <f>IF(N253="snížená",J253,0)</f>
        <v>0</v>
      </c>
      <c r="BG253" s="217">
        <f>IF(N253="zákl. přenesená",J253,0)</f>
        <v>0</v>
      </c>
      <c r="BH253" s="217">
        <f>IF(N253="sníž. přenesená",J253,0)</f>
        <v>0</v>
      </c>
      <c r="BI253" s="217">
        <f>IF(N253="nulová",J253,0)</f>
        <v>0</v>
      </c>
      <c r="BJ253" s="18" t="s">
        <v>79</v>
      </c>
      <c r="BK253" s="217">
        <f>ROUND(I253*H253,2)</f>
        <v>0</v>
      </c>
      <c r="BL253" s="18" t="s">
        <v>144</v>
      </c>
      <c r="BM253" s="216" t="s">
        <v>364</v>
      </c>
    </row>
    <row r="254" s="2" customFormat="1">
      <c r="A254" s="39"/>
      <c r="B254" s="40"/>
      <c r="C254" s="41"/>
      <c r="D254" s="218" t="s">
        <v>146</v>
      </c>
      <c r="E254" s="41"/>
      <c r="F254" s="219" t="s">
        <v>365</v>
      </c>
      <c r="G254" s="41"/>
      <c r="H254" s="41"/>
      <c r="I254" s="220"/>
      <c r="J254" s="41"/>
      <c r="K254" s="41"/>
      <c r="L254" s="45"/>
      <c r="M254" s="221"/>
      <c r="N254" s="222"/>
      <c r="O254" s="85"/>
      <c r="P254" s="85"/>
      <c r="Q254" s="85"/>
      <c r="R254" s="85"/>
      <c r="S254" s="85"/>
      <c r="T254" s="86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8" t="s">
        <v>146</v>
      </c>
      <c r="AU254" s="18" t="s">
        <v>81</v>
      </c>
    </row>
    <row r="255" s="13" customFormat="1">
      <c r="A255" s="13"/>
      <c r="B255" s="223"/>
      <c r="C255" s="224"/>
      <c r="D255" s="225" t="s">
        <v>148</v>
      </c>
      <c r="E255" s="226" t="s">
        <v>19</v>
      </c>
      <c r="F255" s="227" t="s">
        <v>232</v>
      </c>
      <c r="G255" s="224"/>
      <c r="H255" s="226" t="s">
        <v>19</v>
      </c>
      <c r="I255" s="228"/>
      <c r="J255" s="224"/>
      <c r="K255" s="224"/>
      <c r="L255" s="229"/>
      <c r="M255" s="230"/>
      <c r="N255" s="231"/>
      <c r="O255" s="231"/>
      <c r="P255" s="231"/>
      <c r="Q255" s="231"/>
      <c r="R255" s="231"/>
      <c r="S255" s="231"/>
      <c r="T255" s="232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3" t="s">
        <v>148</v>
      </c>
      <c r="AU255" s="233" t="s">
        <v>81</v>
      </c>
      <c r="AV255" s="13" t="s">
        <v>79</v>
      </c>
      <c r="AW255" s="13" t="s">
        <v>33</v>
      </c>
      <c r="AX255" s="13" t="s">
        <v>71</v>
      </c>
      <c r="AY255" s="233" t="s">
        <v>137</v>
      </c>
    </row>
    <row r="256" s="14" customFormat="1">
      <c r="A256" s="14"/>
      <c r="B256" s="234"/>
      <c r="C256" s="235"/>
      <c r="D256" s="225" t="s">
        <v>148</v>
      </c>
      <c r="E256" s="236" t="s">
        <v>19</v>
      </c>
      <c r="F256" s="237" t="s">
        <v>366</v>
      </c>
      <c r="G256" s="235"/>
      <c r="H256" s="238">
        <v>12.060000000000001</v>
      </c>
      <c r="I256" s="239"/>
      <c r="J256" s="235"/>
      <c r="K256" s="235"/>
      <c r="L256" s="240"/>
      <c r="M256" s="241"/>
      <c r="N256" s="242"/>
      <c r="O256" s="242"/>
      <c r="P256" s="242"/>
      <c r="Q256" s="242"/>
      <c r="R256" s="242"/>
      <c r="S256" s="242"/>
      <c r="T256" s="243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44" t="s">
        <v>148</v>
      </c>
      <c r="AU256" s="244" t="s">
        <v>81</v>
      </c>
      <c r="AV256" s="14" t="s">
        <v>81</v>
      </c>
      <c r="AW256" s="14" t="s">
        <v>33</v>
      </c>
      <c r="AX256" s="14" t="s">
        <v>71</v>
      </c>
      <c r="AY256" s="244" t="s">
        <v>137</v>
      </c>
    </row>
    <row r="257" s="14" customFormat="1">
      <c r="A257" s="14"/>
      <c r="B257" s="234"/>
      <c r="C257" s="235"/>
      <c r="D257" s="225" t="s">
        <v>148</v>
      </c>
      <c r="E257" s="236" t="s">
        <v>19</v>
      </c>
      <c r="F257" s="237" t="s">
        <v>367</v>
      </c>
      <c r="G257" s="235"/>
      <c r="H257" s="238">
        <v>3.3599999999999999</v>
      </c>
      <c r="I257" s="239"/>
      <c r="J257" s="235"/>
      <c r="K257" s="235"/>
      <c r="L257" s="240"/>
      <c r="M257" s="241"/>
      <c r="N257" s="242"/>
      <c r="O257" s="242"/>
      <c r="P257" s="242"/>
      <c r="Q257" s="242"/>
      <c r="R257" s="242"/>
      <c r="S257" s="242"/>
      <c r="T257" s="243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44" t="s">
        <v>148</v>
      </c>
      <c r="AU257" s="244" t="s">
        <v>81</v>
      </c>
      <c r="AV257" s="14" t="s">
        <v>81</v>
      </c>
      <c r="AW257" s="14" t="s">
        <v>33</v>
      </c>
      <c r="AX257" s="14" t="s">
        <v>71</v>
      </c>
      <c r="AY257" s="244" t="s">
        <v>137</v>
      </c>
    </row>
    <row r="258" s="13" customFormat="1">
      <c r="A258" s="13"/>
      <c r="B258" s="223"/>
      <c r="C258" s="224"/>
      <c r="D258" s="225" t="s">
        <v>148</v>
      </c>
      <c r="E258" s="226" t="s">
        <v>19</v>
      </c>
      <c r="F258" s="227" t="s">
        <v>234</v>
      </c>
      <c r="G258" s="224"/>
      <c r="H258" s="226" t="s">
        <v>19</v>
      </c>
      <c r="I258" s="228"/>
      <c r="J258" s="224"/>
      <c r="K258" s="224"/>
      <c r="L258" s="229"/>
      <c r="M258" s="230"/>
      <c r="N258" s="231"/>
      <c r="O258" s="231"/>
      <c r="P258" s="231"/>
      <c r="Q258" s="231"/>
      <c r="R258" s="231"/>
      <c r="S258" s="231"/>
      <c r="T258" s="232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3" t="s">
        <v>148</v>
      </c>
      <c r="AU258" s="233" t="s">
        <v>81</v>
      </c>
      <c r="AV258" s="13" t="s">
        <v>79</v>
      </c>
      <c r="AW258" s="13" t="s">
        <v>33</v>
      </c>
      <c r="AX258" s="13" t="s">
        <v>71</v>
      </c>
      <c r="AY258" s="233" t="s">
        <v>137</v>
      </c>
    </row>
    <row r="259" s="14" customFormat="1">
      <c r="A259" s="14"/>
      <c r="B259" s="234"/>
      <c r="C259" s="235"/>
      <c r="D259" s="225" t="s">
        <v>148</v>
      </c>
      <c r="E259" s="236" t="s">
        <v>19</v>
      </c>
      <c r="F259" s="237" t="s">
        <v>368</v>
      </c>
      <c r="G259" s="235"/>
      <c r="H259" s="238">
        <v>12.5</v>
      </c>
      <c r="I259" s="239"/>
      <c r="J259" s="235"/>
      <c r="K259" s="235"/>
      <c r="L259" s="240"/>
      <c r="M259" s="241"/>
      <c r="N259" s="242"/>
      <c r="O259" s="242"/>
      <c r="P259" s="242"/>
      <c r="Q259" s="242"/>
      <c r="R259" s="242"/>
      <c r="S259" s="242"/>
      <c r="T259" s="243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4" t="s">
        <v>148</v>
      </c>
      <c r="AU259" s="244" t="s">
        <v>81</v>
      </c>
      <c r="AV259" s="14" t="s">
        <v>81</v>
      </c>
      <c r="AW259" s="14" t="s">
        <v>33</v>
      </c>
      <c r="AX259" s="14" t="s">
        <v>71</v>
      </c>
      <c r="AY259" s="244" t="s">
        <v>137</v>
      </c>
    </row>
    <row r="260" s="14" customFormat="1">
      <c r="A260" s="14"/>
      <c r="B260" s="234"/>
      <c r="C260" s="235"/>
      <c r="D260" s="225" t="s">
        <v>148</v>
      </c>
      <c r="E260" s="236" t="s">
        <v>19</v>
      </c>
      <c r="F260" s="237" t="s">
        <v>369</v>
      </c>
      <c r="G260" s="235"/>
      <c r="H260" s="238">
        <v>3.2000000000000002</v>
      </c>
      <c r="I260" s="239"/>
      <c r="J260" s="235"/>
      <c r="K260" s="235"/>
      <c r="L260" s="240"/>
      <c r="M260" s="241"/>
      <c r="N260" s="242"/>
      <c r="O260" s="242"/>
      <c r="P260" s="242"/>
      <c r="Q260" s="242"/>
      <c r="R260" s="242"/>
      <c r="S260" s="242"/>
      <c r="T260" s="243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44" t="s">
        <v>148</v>
      </c>
      <c r="AU260" s="244" t="s">
        <v>81</v>
      </c>
      <c r="AV260" s="14" t="s">
        <v>81</v>
      </c>
      <c r="AW260" s="14" t="s">
        <v>33</v>
      </c>
      <c r="AX260" s="14" t="s">
        <v>71</v>
      </c>
      <c r="AY260" s="244" t="s">
        <v>137</v>
      </c>
    </row>
    <row r="261" s="15" customFormat="1">
      <c r="A261" s="15"/>
      <c r="B261" s="255"/>
      <c r="C261" s="256"/>
      <c r="D261" s="225" t="s">
        <v>148</v>
      </c>
      <c r="E261" s="257" t="s">
        <v>19</v>
      </c>
      <c r="F261" s="258" t="s">
        <v>195</v>
      </c>
      <c r="G261" s="256"/>
      <c r="H261" s="259">
        <v>31.120000000000001</v>
      </c>
      <c r="I261" s="260"/>
      <c r="J261" s="256"/>
      <c r="K261" s="256"/>
      <c r="L261" s="261"/>
      <c r="M261" s="262"/>
      <c r="N261" s="263"/>
      <c r="O261" s="263"/>
      <c r="P261" s="263"/>
      <c r="Q261" s="263"/>
      <c r="R261" s="263"/>
      <c r="S261" s="263"/>
      <c r="T261" s="264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65" t="s">
        <v>148</v>
      </c>
      <c r="AU261" s="265" t="s">
        <v>81</v>
      </c>
      <c r="AV261" s="15" t="s">
        <v>144</v>
      </c>
      <c r="AW261" s="15" t="s">
        <v>33</v>
      </c>
      <c r="AX261" s="15" t="s">
        <v>79</v>
      </c>
      <c r="AY261" s="265" t="s">
        <v>137</v>
      </c>
    </row>
    <row r="262" s="2" customFormat="1" ht="24.15" customHeight="1">
      <c r="A262" s="39"/>
      <c r="B262" s="40"/>
      <c r="C262" s="245" t="s">
        <v>370</v>
      </c>
      <c r="D262" s="245" t="s">
        <v>172</v>
      </c>
      <c r="E262" s="246" t="s">
        <v>371</v>
      </c>
      <c r="F262" s="247" t="s">
        <v>372</v>
      </c>
      <c r="G262" s="248" t="s">
        <v>183</v>
      </c>
      <c r="H262" s="249">
        <v>34.231999999999999</v>
      </c>
      <c r="I262" s="250"/>
      <c r="J262" s="251">
        <f>ROUND(I262*H262,2)</f>
        <v>0</v>
      </c>
      <c r="K262" s="247" t="s">
        <v>143</v>
      </c>
      <c r="L262" s="252"/>
      <c r="M262" s="253" t="s">
        <v>19</v>
      </c>
      <c r="N262" s="254" t="s">
        <v>42</v>
      </c>
      <c r="O262" s="85"/>
      <c r="P262" s="214">
        <f>O262*H262</f>
        <v>0</v>
      </c>
      <c r="Q262" s="214">
        <v>0.00010000000000000001</v>
      </c>
      <c r="R262" s="214">
        <f>Q262*H262</f>
        <v>0.0034231999999999999</v>
      </c>
      <c r="S262" s="214">
        <v>0</v>
      </c>
      <c r="T262" s="215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16" t="s">
        <v>176</v>
      </c>
      <c r="AT262" s="216" t="s">
        <v>172</v>
      </c>
      <c r="AU262" s="216" t="s">
        <v>81</v>
      </c>
      <c r="AY262" s="18" t="s">
        <v>137</v>
      </c>
      <c r="BE262" s="217">
        <f>IF(N262="základní",J262,0)</f>
        <v>0</v>
      </c>
      <c r="BF262" s="217">
        <f>IF(N262="snížená",J262,0)</f>
        <v>0</v>
      </c>
      <c r="BG262" s="217">
        <f>IF(N262="zákl. přenesená",J262,0)</f>
        <v>0</v>
      </c>
      <c r="BH262" s="217">
        <f>IF(N262="sníž. přenesená",J262,0)</f>
        <v>0</v>
      </c>
      <c r="BI262" s="217">
        <f>IF(N262="nulová",J262,0)</f>
        <v>0</v>
      </c>
      <c r="BJ262" s="18" t="s">
        <v>79</v>
      </c>
      <c r="BK262" s="217">
        <f>ROUND(I262*H262,2)</f>
        <v>0</v>
      </c>
      <c r="BL262" s="18" t="s">
        <v>144</v>
      </c>
      <c r="BM262" s="216" t="s">
        <v>373</v>
      </c>
    </row>
    <row r="263" s="14" customFormat="1">
      <c r="A263" s="14"/>
      <c r="B263" s="234"/>
      <c r="C263" s="235"/>
      <c r="D263" s="225" t="s">
        <v>148</v>
      </c>
      <c r="E263" s="236" t="s">
        <v>19</v>
      </c>
      <c r="F263" s="237" t="s">
        <v>374</v>
      </c>
      <c r="G263" s="235"/>
      <c r="H263" s="238">
        <v>34.231999999999999</v>
      </c>
      <c r="I263" s="239"/>
      <c r="J263" s="235"/>
      <c r="K263" s="235"/>
      <c r="L263" s="240"/>
      <c r="M263" s="241"/>
      <c r="N263" s="242"/>
      <c r="O263" s="242"/>
      <c r="P263" s="242"/>
      <c r="Q263" s="242"/>
      <c r="R263" s="242"/>
      <c r="S263" s="242"/>
      <c r="T263" s="243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44" t="s">
        <v>148</v>
      </c>
      <c r="AU263" s="244" t="s">
        <v>81</v>
      </c>
      <c r="AV263" s="14" t="s">
        <v>81</v>
      </c>
      <c r="AW263" s="14" t="s">
        <v>33</v>
      </c>
      <c r="AX263" s="14" t="s">
        <v>79</v>
      </c>
      <c r="AY263" s="244" t="s">
        <v>137</v>
      </c>
    </row>
    <row r="264" s="2" customFormat="1" ht="37.8" customHeight="1">
      <c r="A264" s="39"/>
      <c r="B264" s="40"/>
      <c r="C264" s="205" t="s">
        <v>375</v>
      </c>
      <c r="D264" s="205" t="s">
        <v>139</v>
      </c>
      <c r="E264" s="206" t="s">
        <v>376</v>
      </c>
      <c r="F264" s="207" t="s">
        <v>377</v>
      </c>
      <c r="G264" s="208" t="s">
        <v>142</v>
      </c>
      <c r="H264" s="209">
        <v>1.5</v>
      </c>
      <c r="I264" s="210"/>
      <c r="J264" s="211">
        <f>ROUND(I264*H264,2)</f>
        <v>0</v>
      </c>
      <c r="K264" s="207" t="s">
        <v>143</v>
      </c>
      <c r="L264" s="45"/>
      <c r="M264" s="212" t="s">
        <v>19</v>
      </c>
      <c r="N264" s="213" t="s">
        <v>42</v>
      </c>
      <c r="O264" s="85"/>
      <c r="P264" s="214">
        <f>O264*H264</f>
        <v>0</v>
      </c>
      <c r="Q264" s="214">
        <v>2.5018699999999998</v>
      </c>
      <c r="R264" s="214">
        <f>Q264*H264</f>
        <v>3.7528049999999995</v>
      </c>
      <c r="S264" s="214">
        <v>0</v>
      </c>
      <c r="T264" s="215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16" t="s">
        <v>144</v>
      </c>
      <c r="AT264" s="216" t="s">
        <v>139</v>
      </c>
      <c r="AU264" s="216" t="s">
        <v>81</v>
      </c>
      <c r="AY264" s="18" t="s">
        <v>137</v>
      </c>
      <c r="BE264" s="217">
        <f>IF(N264="základní",J264,0)</f>
        <v>0</v>
      </c>
      <c r="BF264" s="217">
        <f>IF(N264="snížená",J264,0)</f>
        <v>0</v>
      </c>
      <c r="BG264" s="217">
        <f>IF(N264="zákl. přenesená",J264,0)</f>
        <v>0</v>
      </c>
      <c r="BH264" s="217">
        <f>IF(N264="sníž. přenesená",J264,0)</f>
        <v>0</v>
      </c>
      <c r="BI264" s="217">
        <f>IF(N264="nulová",J264,0)</f>
        <v>0</v>
      </c>
      <c r="BJ264" s="18" t="s">
        <v>79</v>
      </c>
      <c r="BK264" s="217">
        <f>ROUND(I264*H264,2)</f>
        <v>0</v>
      </c>
      <c r="BL264" s="18" t="s">
        <v>144</v>
      </c>
      <c r="BM264" s="216" t="s">
        <v>378</v>
      </c>
    </row>
    <row r="265" s="2" customFormat="1">
      <c r="A265" s="39"/>
      <c r="B265" s="40"/>
      <c r="C265" s="41"/>
      <c r="D265" s="218" t="s">
        <v>146</v>
      </c>
      <c r="E265" s="41"/>
      <c r="F265" s="219" t="s">
        <v>379</v>
      </c>
      <c r="G265" s="41"/>
      <c r="H265" s="41"/>
      <c r="I265" s="220"/>
      <c r="J265" s="41"/>
      <c r="K265" s="41"/>
      <c r="L265" s="45"/>
      <c r="M265" s="221"/>
      <c r="N265" s="222"/>
      <c r="O265" s="85"/>
      <c r="P265" s="85"/>
      <c r="Q265" s="85"/>
      <c r="R265" s="85"/>
      <c r="S265" s="85"/>
      <c r="T265" s="86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T265" s="18" t="s">
        <v>146</v>
      </c>
      <c r="AU265" s="18" t="s">
        <v>81</v>
      </c>
    </row>
    <row r="266" s="13" customFormat="1">
      <c r="A266" s="13"/>
      <c r="B266" s="223"/>
      <c r="C266" s="224"/>
      <c r="D266" s="225" t="s">
        <v>148</v>
      </c>
      <c r="E266" s="226" t="s">
        <v>19</v>
      </c>
      <c r="F266" s="227" t="s">
        <v>380</v>
      </c>
      <c r="G266" s="224"/>
      <c r="H266" s="226" t="s">
        <v>19</v>
      </c>
      <c r="I266" s="228"/>
      <c r="J266" s="224"/>
      <c r="K266" s="224"/>
      <c r="L266" s="229"/>
      <c r="M266" s="230"/>
      <c r="N266" s="231"/>
      <c r="O266" s="231"/>
      <c r="P266" s="231"/>
      <c r="Q266" s="231"/>
      <c r="R266" s="231"/>
      <c r="S266" s="231"/>
      <c r="T266" s="232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3" t="s">
        <v>148</v>
      </c>
      <c r="AU266" s="233" t="s">
        <v>81</v>
      </c>
      <c r="AV266" s="13" t="s">
        <v>79</v>
      </c>
      <c r="AW266" s="13" t="s">
        <v>33</v>
      </c>
      <c r="AX266" s="13" t="s">
        <v>71</v>
      </c>
      <c r="AY266" s="233" t="s">
        <v>137</v>
      </c>
    </row>
    <row r="267" s="14" customFormat="1">
      <c r="A267" s="14"/>
      <c r="B267" s="234"/>
      <c r="C267" s="235"/>
      <c r="D267" s="225" t="s">
        <v>148</v>
      </c>
      <c r="E267" s="236" t="s">
        <v>19</v>
      </c>
      <c r="F267" s="237" t="s">
        <v>381</v>
      </c>
      <c r="G267" s="235"/>
      <c r="H267" s="238">
        <v>1.5</v>
      </c>
      <c r="I267" s="239"/>
      <c r="J267" s="235"/>
      <c r="K267" s="235"/>
      <c r="L267" s="240"/>
      <c r="M267" s="241"/>
      <c r="N267" s="242"/>
      <c r="O267" s="242"/>
      <c r="P267" s="242"/>
      <c r="Q267" s="242"/>
      <c r="R267" s="242"/>
      <c r="S267" s="242"/>
      <c r="T267" s="243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44" t="s">
        <v>148</v>
      </c>
      <c r="AU267" s="244" t="s">
        <v>81</v>
      </c>
      <c r="AV267" s="14" t="s">
        <v>81</v>
      </c>
      <c r="AW267" s="14" t="s">
        <v>33</v>
      </c>
      <c r="AX267" s="14" t="s">
        <v>79</v>
      </c>
      <c r="AY267" s="244" t="s">
        <v>137</v>
      </c>
    </row>
    <row r="268" s="2" customFormat="1" ht="24.15" customHeight="1">
      <c r="A268" s="39"/>
      <c r="B268" s="40"/>
      <c r="C268" s="205" t="s">
        <v>382</v>
      </c>
      <c r="D268" s="205" t="s">
        <v>139</v>
      </c>
      <c r="E268" s="206" t="s">
        <v>383</v>
      </c>
      <c r="F268" s="207" t="s">
        <v>384</v>
      </c>
      <c r="G268" s="208" t="s">
        <v>213</v>
      </c>
      <c r="H268" s="209">
        <v>3.6899999999999999</v>
      </c>
      <c r="I268" s="210"/>
      <c r="J268" s="211">
        <f>ROUND(I268*H268,2)</f>
        <v>0</v>
      </c>
      <c r="K268" s="207" t="s">
        <v>143</v>
      </c>
      <c r="L268" s="45"/>
      <c r="M268" s="212" t="s">
        <v>19</v>
      </c>
      <c r="N268" s="213" t="s">
        <v>42</v>
      </c>
      <c r="O268" s="85"/>
      <c r="P268" s="214">
        <f>O268*H268</f>
        <v>0</v>
      </c>
      <c r="Q268" s="214">
        <v>0.087999999999999995</v>
      </c>
      <c r="R268" s="214">
        <f>Q268*H268</f>
        <v>0.32471999999999995</v>
      </c>
      <c r="S268" s="214">
        <v>0</v>
      </c>
      <c r="T268" s="215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16" t="s">
        <v>144</v>
      </c>
      <c r="AT268" s="216" t="s">
        <v>139</v>
      </c>
      <c r="AU268" s="216" t="s">
        <v>81</v>
      </c>
      <c r="AY268" s="18" t="s">
        <v>137</v>
      </c>
      <c r="BE268" s="217">
        <f>IF(N268="základní",J268,0)</f>
        <v>0</v>
      </c>
      <c r="BF268" s="217">
        <f>IF(N268="snížená",J268,0)</f>
        <v>0</v>
      </c>
      <c r="BG268" s="217">
        <f>IF(N268="zákl. přenesená",J268,0)</f>
        <v>0</v>
      </c>
      <c r="BH268" s="217">
        <f>IF(N268="sníž. přenesená",J268,0)</f>
        <v>0</v>
      </c>
      <c r="BI268" s="217">
        <f>IF(N268="nulová",J268,0)</f>
        <v>0</v>
      </c>
      <c r="BJ268" s="18" t="s">
        <v>79</v>
      </c>
      <c r="BK268" s="217">
        <f>ROUND(I268*H268,2)</f>
        <v>0</v>
      </c>
      <c r="BL268" s="18" t="s">
        <v>144</v>
      </c>
      <c r="BM268" s="216" t="s">
        <v>385</v>
      </c>
    </row>
    <row r="269" s="2" customFormat="1">
      <c r="A269" s="39"/>
      <c r="B269" s="40"/>
      <c r="C269" s="41"/>
      <c r="D269" s="218" t="s">
        <v>146</v>
      </c>
      <c r="E269" s="41"/>
      <c r="F269" s="219" t="s">
        <v>386</v>
      </c>
      <c r="G269" s="41"/>
      <c r="H269" s="41"/>
      <c r="I269" s="220"/>
      <c r="J269" s="41"/>
      <c r="K269" s="41"/>
      <c r="L269" s="45"/>
      <c r="M269" s="221"/>
      <c r="N269" s="222"/>
      <c r="O269" s="85"/>
      <c r="P269" s="85"/>
      <c r="Q269" s="85"/>
      <c r="R269" s="85"/>
      <c r="S269" s="85"/>
      <c r="T269" s="86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T269" s="18" t="s">
        <v>146</v>
      </c>
      <c r="AU269" s="18" t="s">
        <v>81</v>
      </c>
    </row>
    <row r="270" s="13" customFormat="1">
      <c r="A270" s="13"/>
      <c r="B270" s="223"/>
      <c r="C270" s="224"/>
      <c r="D270" s="225" t="s">
        <v>148</v>
      </c>
      <c r="E270" s="226" t="s">
        <v>19</v>
      </c>
      <c r="F270" s="227" t="s">
        <v>387</v>
      </c>
      <c r="G270" s="224"/>
      <c r="H270" s="226" t="s">
        <v>19</v>
      </c>
      <c r="I270" s="228"/>
      <c r="J270" s="224"/>
      <c r="K270" s="224"/>
      <c r="L270" s="229"/>
      <c r="M270" s="230"/>
      <c r="N270" s="231"/>
      <c r="O270" s="231"/>
      <c r="P270" s="231"/>
      <c r="Q270" s="231"/>
      <c r="R270" s="231"/>
      <c r="S270" s="231"/>
      <c r="T270" s="232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3" t="s">
        <v>148</v>
      </c>
      <c r="AU270" s="233" t="s">
        <v>81</v>
      </c>
      <c r="AV270" s="13" t="s">
        <v>79</v>
      </c>
      <c r="AW270" s="13" t="s">
        <v>33</v>
      </c>
      <c r="AX270" s="13" t="s">
        <v>71</v>
      </c>
      <c r="AY270" s="233" t="s">
        <v>137</v>
      </c>
    </row>
    <row r="271" s="14" customFormat="1">
      <c r="A271" s="14"/>
      <c r="B271" s="234"/>
      <c r="C271" s="235"/>
      <c r="D271" s="225" t="s">
        <v>148</v>
      </c>
      <c r="E271" s="236" t="s">
        <v>19</v>
      </c>
      <c r="F271" s="237" t="s">
        <v>388</v>
      </c>
      <c r="G271" s="235"/>
      <c r="H271" s="238">
        <v>3.6899999999999999</v>
      </c>
      <c r="I271" s="239"/>
      <c r="J271" s="235"/>
      <c r="K271" s="235"/>
      <c r="L271" s="240"/>
      <c r="M271" s="241"/>
      <c r="N271" s="242"/>
      <c r="O271" s="242"/>
      <c r="P271" s="242"/>
      <c r="Q271" s="242"/>
      <c r="R271" s="242"/>
      <c r="S271" s="242"/>
      <c r="T271" s="243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44" t="s">
        <v>148</v>
      </c>
      <c r="AU271" s="244" t="s">
        <v>81</v>
      </c>
      <c r="AV271" s="14" t="s">
        <v>81</v>
      </c>
      <c r="AW271" s="14" t="s">
        <v>33</v>
      </c>
      <c r="AX271" s="14" t="s">
        <v>79</v>
      </c>
      <c r="AY271" s="244" t="s">
        <v>137</v>
      </c>
    </row>
    <row r="272" s="2" customFormat="1" ht="24.15" customHeight="1">
      <c r="A272" s="39"/>
      <c r="B272" s="40"/>
      <c r="C272" s="205" t="s">
        <v>389</v>
      </c>
      <c r="D272" s="205" t="s">
        <v>139</v>
      </c>
      <c r="E272" s="206" t="s">
        <v>390</v>
      </c>
      <c r="F272" s="207" t="s">
        <v>391</v>
      </c>
      <c r="G272" s="208" t="s">
        <v>213</v>
      </c>
      <c r="H272" s="209">
        <v>62.5</v>
      </c>
      <c r="I272" s="210"/>
      <c r="J272" s="211">
        <f>ROUND(I272*H272,2)</f>
        <v>0</v>
      </c>
      <c r="K272" s="207" t="s">
        <v>143</v>
      </c>
      <c r="L272" s="45"/>
      <c r="M272" s="212" t="s">
        <v>19</v>
      </c>
      <c r="N272" s="213" t="s">
        <v>42</v>
      </c>
      <c r="O272" s="85"/>
      <c r="P272" s="214">
        <f>O272*H272</f>
        <v>0</v>
      </c>
      <c r="Q272" s="214">
        <v>0.11</v>
      </c>
      <c r="R272" s="214">
        <f>Q272*H272</f>
        <v>6.875</v>
      </c>
      <c r="S272" s="214">
        <v>0</v>
      </c>
      <c r="T272" s="215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16" t="s">
        <v>144</v>
      </c>
      <c r="AT272" s="216" t="s">
        <v>139</v>
      </c>
      <c r="AU272" s="216" t="s">
        <v>81</v>
      </c>
      <c r="AY272" s="18" t="s">
        <v>137</v>
      </c>
      <c r="BE272" s="217">
        <f>IF(N272="základní",J272,0)</f>
        <v>0</v>
      </c>
      <c r="BF272" s="217">
        <f>IF(N272="snížená",J272,0)</f>
        <v>0</v>
      </c>
      <c r="BG272" s="217">
        <f>IF(N272="zákl. přenesená",J272,0)</f>
        <v>0</v>
      </c>
      <c r="BH272" s="217">
        <f>IF(N272="sníž. přenesená",J272,0)</f>
        <v>0</v>
      </c>
      <c r="BI272" s="217">
        <f>IF(N272="nulová",J272,0)</f>
        <v>0</v>
      </c>
      <c r="BJ272" s="18" t="s">
        <v>79</v>
      </c>
      <c r="BK272" s="217">
        <f>ROUND(I272*H272,2)</f>
        <v>0</v>
      </c>
      <c r="BL272" s="18" t="s">
        <v>144</v>
      </c>
      <c r="BM272" s="216" t="s">
        <v>392</v>
      </c>
    </row>
    <row r="273" s="2" customFormat="1">
      <c r="A273" s="39"/>
      <c r="B273" s="40"/>
      <c r="C273" s="41"/>
      <c r="D273" s="218" t="s">
        <v>146</v>
      </c>
      <c r="E273" s="41"/>
      <c r="F273" s="219" t="s">
        <v>393</v>
      </c>
      <c r="G273" s="41"/>
      <c r="H273" s="41"/>
      <c r="I273" s="220"/>
      <c r="J273" s="41"/>
      <c r="K273" s="41"/>
      <c r="L273" s="45"/>
      <c r="M273" s="221"/>
      <c r="N273" s="222"/>
      <c r="O273" s="85"/>
      <c r="P273" s="85"/>
      <c r="Q273" s="85"/>
      <c r="R273" s="85"/>
      <c r="S273" s="85"/>
      <c r="T273" s="86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T273" s="18" t="s">
        <v>146</v>
      </c>
      <c r="AU273" s="18" t="s">
        <v>81</v>
      </c>
    </row>
    <row r="274" s="13" customFormat="1">
      <c r="A274" s="13"/>
      <c r="B274" s="223"/>
      <c r="C274" s="224"/>
      <c r="D274" s="225" t="s">
        <v>148</v>
      </c>
      <c r="E274" s="226" t="s">
        <v>19</v>
      </c>
      <c r="F274" s="227" t="s">
        <v>347</v>
      </c>
      <c r="G274" s="224"/>
      <c r="H274" s="226" t="s">
        <v>19</v>
      </c>
      <c r="I274" s="228"/>
      <c r="J274" s="224"/>
      <c r="K274" s="224"/>
      <c r="L274" s="229"/>
      <c r="M274" s="230"/>
      <c r="N274" s="231"/>
      <c r="O274" s="231"/>
      <c r="P274" s="231"/>
      <c r="Q274" s="231"/>
      <c r="R274" s="231"/>
      <c r="S274" s="231"/>
      <c r="T274" s="232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3" t="s">
        <v>148</v>
      </c>
      <c r="AU274" s="233" t="s">
        <v>81</v>
      </c>
      <c r="AV274" s="13" t="s">
        <v>79</v>
      </c>
      <c r="AW274" s="13" t="s">
        <v>33</v>
      </c>
      <c r="AX274" s="13" t="s">
        <v>71</v>
      </c>
      <c r="AY274" s="233" t="s">
        <v>137</v>
      </c>
    </row>
    <row r="275" s="13" customFormat="1">
      <c r="A275" s="13"/>
      <c r="B275" s="223"/>
      <c r="C275" s="224"/>
      <c r="D275" s="225" t="s">
        <v>148</v>
      </c>
      <c r="E275" s="226" t="s">
        <v>19</v>
      </c>
      <c r="F275" s="227" t="s">
        <v>394</v>
      </c>
      <c r="G275" s="224"/>
      <c r="H275" s="226" t="s">
        <v>19</v>
      </c>
      <c r="I275" s="228"/>
      <c r="J275" s="224"/>
      <c r="K275" s="224"/>
      <c r="L275" s="229"/>
      <c r="M275" s="230"/>
      <c r="N275" s="231"/>
      <c r="O275" s="231"/>
      <c r="P275" s="231"/>
      <c r="Q275" s="231"/>
      <c r="R275" s="231"/>
      <c r="S275" s="231"/>
      <c r="T275" s="232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3" t="s">
        <v>148</v>
      </c>
      <c r="AU275" s="233" t="s">
        <v>81</v>
      </c>
      <c r="AV275" s="13" t="s">
        <v>79</v>
      </c>
      <c r="AW275" s="13" t="s">
        <v>33</v>
      </c>
      <c r="AX275" s="13" t="s">
        <v>71</v>
      </c>
      <c r="AY275" s="233" t="s">
        <v>137</v>
      </c>
    </row>
    <row r="276" s="14" customFormat="1">
      <c r="A276" s="14"/>
      <c r="B276" s="234"/>
      <c r="C276" s="235"/>
      <c r="D276" s="225" t="s">
        <v>148</v>
      </c>
      <c r="E276" s="236" t="s">
        <v>19</v>
      </c>
      <c r="F276" s="237" t="s">
        <v>231</v>
      </c>
      <c r="G276" s="235"/>
      <c r="H276" s="238">
        <v>4.0199999999999996</v>
      </c>
      <c r="I276" s="239"/>
      <c r="J276" s="235"/>
      <c r="K276" s="235"/>
      <c r="L276" s="240"/>
      <c r="M276" s="241"/>
      <c r="N276" s="242"/>
      <c r="O276" s="242"/>
      <c r="P276" s="242"/>
      <c r="Q276" s="242"/>
      <c r="R276" s="242"/>
      <c r="S276" s="242"/>
      <c r="T276" s="243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44" t="s">
        <v>148</v>
      </c>
      <c r="AU276" s="244" t="s">
        <v>81</v>
      </c>
      <c r="AV276" s="14" t="s">
        <v>81</v>
      </c>
      <c r="AW276" s="14" t="s">
        <v>33</v>
      </c>
      <c r="AX276" s="14" t="s">
        <v>71</v>
      </c>
      <c r="AY276" s="244" t="s">
        <v>137</v>
      </c>
    </row>
    <row r="277" s="13" customFormat="1">
      <c r="A277" s="13"/>
      <c r="B277" s="223"/>
      <c r="C277" s="224"/>
      <c r="D277" s="225" t="s">
        <v>148</v>
      </c>
      <c r="E277" s="226" t="s">
        <v>19</v>
      </c>
      <c r="F277" s="227" t="s">
        <v>232</v>
      </c>
      <c r="G277" s="224"/>
      <c r="H277" s="226" t="s">
        <v>19</v>
      </c>
      <c r="I277" s="228"/>
      <c r="J277" s="224"/>
      <c r="K277" s="224"/>
      <c r="L277" s="229"/>
      <c r="M277" s="230"/>
      <c r="N277" s="231"/>
      <c r="O277" s="231"/>
      <c r="P277" s="231"/>
      <c r="Q277" s="231"/>
      <c r="R277" s="231"/>
      <c r="S277" s="231"/>
      <c r="T277" s="232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3" t="s">
        <v>148</v>
      </c>
      <c r="AU277" s="233" t="s">
        <v>81</v>
      </c>
      <c r="AV277" s="13" t="s">
        <v>79</v>
      </c>
      <c r="AW277" s="13" t="s">
        <v>33</v>
      </c>
      <c r="AX277" s="13" t="s">
        <v>71</v>
      </c>
      <c r="AY277" s="233" t="s">
        <v>137</v>
      </c>
    </row>
    <row r="278" s="13" customFormat="1">
      <c r="A278" s="13"/>
      <c r="B278" s="223"/>
      <c r="C278" s="224"/>
      <c r="D278" s="225" t="s">
        <v>148</v>
      </c>
      <c r="E278" s="226" t="s">
        <v>19</v>
      </c>
      <c r="F278" s="227" t="s">
        <v>395</v>
      </c>
      <c r="G278" s="224"/>
      <c r="H278" s="226" t="s">
        <v>19</v>
      </c>
      <c r="I278" s="228"/>
      <c r="J278" s="224"/>
      <c r="K278" s="224"/>
      <c r="L278" s="229"/>
      <c r="M278" s="230"/>
      <c r="N278" s="231"/>
      <c r="O278" s="231"/>
      <c r="P278" s="231"/>
      <c r="Q278" s="231"/>
      <c r="R278" s="231"/>
      <c r="S278" s="231"/>
      <c r="T278" s="232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3" t="s">
        <v>148</v>
      </c>
      <c r="AU278" s="233" t="s">
        <v>81</v>
      </c>
      <c r="AV278" s="13" t="s">
        <v>79</v>
      </c>
      <c r="AW278" s="13" t="s">
        <v>33</v>
      </c>
      <c r="AX278" s="13" t="s">
        <v>71</v>
      </c>
      <c r="AY278" s="233" t="s">
        <v>137</v>
      </c>
    </row>
    <row r="279" s="14" customFormat="1">
      <c r="A279" s="14"/>
      <c r="B279" s="234"/>
      <c r="C279" s="235"/>
      <c r="D279" s="225" t="s">
        <v>148</v>
      </c>
      <c r="E279" s="236" t="s">
        <v>19</v>
      </c>
      <c r="F279" s="237" t="s">
        <v>396</v>
      </c>
      <c r="G279" s="235"/>
      <c r="H279" s="238">
        <v>29.149999999999999</v>
      </c>
      <c r="I279" s="239"/>
      <c r="J279" s="235"/>
      <c r="K279" s="235"/>
      <c r="L279" s="240"/>
      <c r="M279" s="241"/>
      <c r="N279" s="242"/>
      <c r="O279" s="242"/>
      <c r="P279" s="242"/>
      <c r="Q279" s="242"/>
      <c r="R279" s="242"/>
      <c r="S279" s="242"/>
      <c r="T279" s="243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44" t="s">
        <v>148</v>
      </c>
      <c r="AU279" s="244" t="s">
        <v>81</v>
      </c>
      <c r="AV279" s="14" t="s">
        <v>81</v>
      </c>
      <c r="AW279" s="14" t="s">
        <v>33</v>
      </c>
      <c r="AX279" s="14" t="s">
        <v>71</v>
      </c>
      <c r="AY279" s="244" t="s">
        <v>137</v>
      </c>
    </row>
    <row r="280" s="13" customFormat="1">
      <c r="A280" s="13"/>
      <c r="B280" s="223"/>
      <c r="C280" s="224"/>
      <c r="D280" s="225" t="s">
        <v>148</v>
      </c>
      <c r="E280" s="226" t="s">
        <v>19</v>
      </c>
      <c r="F280" s="227" t="s">
        <v>234</v>
      </c>
      <c r="G280" s="224"/>
      <c r="H280" s="226" t="s">
        <v>19</v>
      </c>
      <c r="I280" s="228"/>
      <c r="J280" s="224"/>
      <c r="K280" s="224"/>
      <c r="L280" s="229"/>
      <c r="M280" s="230"/>
      <c r="N280" s="231"/>
      <c r="O280" s="231"/>
      <c r="P280" s="231"/>
      <c r="Q280" s="231"/>
      <c r="R280" s="231"/>
      <c r="S280" s="231"/>
      <c r="T280" s="232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3" t="s">
        <v>148</v>
      </c>
      <c r="AU280" s="233" t="s">
        <v>81</v>
      </c>
      <c r="AV280" s="13" t="s">
        <v>79</v>
      </c>
      <c r="AW280" s="13" t="s">
        <v>33</v>
      </c>
      <c r="AX280" s="13" t="s">
        <v>71</v>
      </c>
      <c r="AY280" s="233" t="s">
        <v>137</v>
      </c>
    </row>
    <row r="281" s="13" customFormat="1">
      <c r="A281" s="13"/>
      <c r="B281" s="223"/>
      <c r="C281" s="224"/>
      <c r="D281" s="225" t="s">
        <v>148</v>
      </c>
      <c r="E281" s="226" t="s">
        <v>19</v>
      </c>
      <c r="F281" s="227" t="s">
        <v>397</v>
      </c>
      <c r="G281" s="224"/>
      <c r="H281" s="226" t="s">
        <v>19</v>
      </c>
      <c r="I281" s="228"/>
      <c r="J281" s="224"/>
      <c r="K281" s="224"/>
      <c r="L281" s="229"/>
      <c r="M281" s="230"/>
      <c r="N281" s="231"/>
      <c r="O281" s="231"/>
      <c r="P281" s="231"/>
      <c r="Q281" s="231"/>
      <c r="R281" s="231"/>
      <c r="S281" s="231"/>
      <c r="T281" s="232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3" t="s">
        <v>148</v>
      </c>
      <c r="AU281" s="233" t="s">
        <v>81</v>
      </c>
      <c r="AV281" s="13" t="s">
        <v>79</v>
      </c>
      <c r="AW281" s="13" t="s">
        <v>33</v>
      </c>
      <c r="AX281" s="13" t="s">
        <v>71</v>
      </c>
      <c r="AY281" s="233" t="s">
        <v>137</v>
      </c>
    </row>
    <row r="282" s="14" customFormat="1">
      <c r="A282" s="14"/>
      <c r="B282" s="234"/>
      <c r="C282" s="235"/>
      <c r="D282" s="225" t="s">
        <v>148</v>
      </c>
      <c r="E282" s="236" t="s">
        <v>19</v>
      </c>
      <c r="F282" s="237" t="s">
        <v>235</v>
      </c>
      <c r="G282" s="235"/>
      <c r="H282" s="238">
        <v>29.329999999999998</v>
      </c>
      <c r="I282" s="239"/>
      <c r="J282" s="235"/>
      <c r="K282" s="235"/>
      <c r="L282" s="240"/>
      <c r="M282" s="241"/>
      <c r="N282" s="242"/>
      <c r="O282" s="242"/>
      <c r="P282" s="242"/>
      <c r="Q282" s="242"/>
      <c r="R282" s="242"/>
      <c r="S282" s="242"/>
      <c r="T282" s="243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44" t="s">
        <v>148</v>
      </c>
      <c r="AU282" s="244" t="s">
        <v>81</v>
      </c>
      <c r="AV282" s="14" t="s">
        <v>81</v>
      </c>
      <c r="AW282" s="14" t="s">
        <v>33</v>
      </c>
      <c r="AX282" s="14" t="s">
        <v>71</v>
      </c>
      <c r="AY282" s="244" t="s">
        <v>137</v>
      </c>
    </row>
    <row r="283" s="15" customFormat="1">
      <c r="A283" s="15"/>
      <c r="B283" s="255"/>
      <c r="C283" s="256"/>
      <c r="D283" s="225" t="s">
        <v>148</v>
      </c>
      <c r="E283" s="257" t="s">
        <v>19</v>
      </c>
      <c r="F283" s="258" t="s">
        <v>195</v>
      </c>
      <c r="G283" s="256"/>
      <c r="H283" s="259">
        <v>62.5</v>
      </c>
      <c r="I283" s="260"/>
      <c r="J283" s="256"/>
      <c r="K283" s="256"/>
      <c r="L283" s="261"/>
      <c r="M283" s="262"/>
      <c r="N283" s="263"/>
      <c r="O283" s="263"/>
      <c r="P283" s="263"/>
      <c r="Q283" s="263"/>
      <c r="R283" s="263"/>
      <c r="S283" s="263"/>
      <c r="T283" s="264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T283" s="265" t="s">
        <v>148</v>
      </c>
      <c r="AU283" s="265" t="s">
        <v>81</v>
      </c>
      <c r="AV283" s="15" t="s">
        <v>144</v>
      </c>
      <c r="AW283" s="15" t="s">
        <v>33</v>
      </c>
      <c r="AX283" s="15" t="s">
        <v>79</v>
      </c>
      <c r="AY283" s="265" t="s">
        <v>137</v>
      </c>
    </row>
    <row r="284" s="2" customFormat="1" ht="37.8" customHeight="1">
      <c r="A284" s="39"/>
      <c r="B284" s="40"/>
      <c r="C284" s="205" t="s">
        <v>398</v>
      </c>
      <c r="D284" s="205" t="s">
        <v>139</v>
      </c>
      <c r="E284" s="206" t="s">
        <v>399</v>
      </c>
      <c r="F284" s="207" t="s">
        <v>400</v>
      </c>
      <c r="G284" s="208" t="s">
        <v>213</v>
      </c>
      <c r="H284" s="209">
        <v>62.5</v>
      </c>
      <c r="I284" s="210"/>
      <c r="J284" s="211">
        <f>ROUND(I284*H284,2)</f>
        <v>0</v>
      </c>
      <c r="K284" s="207" t="s">
        <v>143</v>
      </c>
      <c r="L284" s="45"/>
      <c r="M284" s="212" t="s">
        <v>19</v>
      </c>
      <c r="N284" s="213" t="s">
        <v>42</v>
      </c>
      <c r="O284" s="85"/>
      <c r="P284" s="214">
        <f>O284*H284</f>
        <v>0</v>
      </c>
      <c r="Q284" s="214">
        <v>0.010999999999999999</v>
      </c>
      <c r="R284" s="214">
        <f>Q284*H284</f>
        <v>0.6875</v>
      </c>
      <c r="S284" s="214">
        <v>0</v>
      </c>
      <c r="T284" s="215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16" t="s">
        <v>144</v>
      </c>
      <c r="AT284" s="216" t="s">
        <v>139</v>
      </c>
      <c r="AU284" s="216" t="s">
        <v>81</v>
      </c>
      <c r="AY284" s="18" t="s">
        <v>137</v>
      </c>
      <c r="BE284" s="217">
        <f>IF(N284="základní",J284,0)</f>
        <v>0</v>
      </c>
      <c r="BF284" s="217">
        <f>IF(N284="snížená",J284,0)</f>
        <v>0</v>
      </c>
      <c r="BG284" s="217">
        <f>IF(N284="zákl. přenesená",J284,0)</f>
        <v>0</v>
      </c>
      <c r="BH284" s="217">
        <f>IF(N284="sníž. přenesená",J284,0)</f>
        <v>0</v>
      </c>
      <c r="BI284" s="217">
        <f>IF(N284="nulová",J284,0)</f>
        <v>0</v>
      </c>
      <c r="BJ284" s="18" t="s">
        <v>79</v>
      </c>
      <c r="BK284" s="217">
        <f>ROUND(I284*H284,2)</f>
        <v>0</v>
      </c>
      <c r="BL284" s="18" t="s">
        <v>144</v>
      </c>
      <c r="BM284" s="216" t="s">
        <v>401</v>
      </c>
    </row>
    <row r="285" s="2" customFormat="1">
      <c r="A285" s="39"/>
      <c r="B285" s="40"/>
      <c r="C285" s="41"/>
      <c r="D285" s="218" t="s">
        <v>146</v>
      </c>
      <c r="E285" s="41"/>
      <c r="F285" s="219" t="s">
        <v>402</v>
      </c>
      <c r="G285" s="41"/>
      <c r="H285" s="41"/>
      <c r="I285" s="220"/>
      <c r="J285" s="41"/>
      <c r="K285" s="41"/>
      <c r="L285" s="45"/>
      <c r="M285" s="221"/>
      <c r="N285" s="222"/>
      <c r="O285" s="85"/>
      <c r="P285" s="85"/>
      <c r="Q285" s="85"/>
      <c r="R285" s="85"/>
      <c r="S285" s="85"/>
      <c r="T285" s="86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T285" s="18" t="s">
        <v>146</v>
      </c>
      <c r="AU285" s="18" t="s">
        <v>81</v>
      </c>
    </row>
    <row r="286" s="2" customFormat="1" ht="55.5" customHeight="1">
      <c r="A286" s="39"/>
      <c r="B286" s="40"/>
      <c r="C286" s="205" t="s">
        <v>403</v>
      </c>
      <c r="D286" s="205" t="s">
        <v>139</v>
      </c>
      <c r="E286" s="206" t="s">
        <v>404</v>
      </c>
      <c r="F286" s="207" t="s">
        <v>405</v>
      </c>
      <c r="G286" s="208" t="s">
        <v>213</v>
      </c>
      <c r="H286" s="209">
        <v>10</v>
      </c>
      <c r="I286" s="210"/>
      <c r="J286" s="211">
        <f>ROUND(I286*H286,2)</f>
        <v>0</v>
      </c>
      <c r="K286" s="207" t="s">
        <v>143</v>
      </c>
      <c r="L286" s="45"/>
      <c r="M286" s="212" t="s">
        <v>19</v>
      </c>
      <c r="N286" s="213" t="s">
        <v>42</v>
      </c>
      <c r="O286" s="85"/>
      <c r="P286" s="214">
        <f>O286*H286</f>
        <v>0</v>
      </c>
      <c r="Q286" s="214">
        <v>0.1157</v>
      </c>
      <c r="R286" s="214">
        <f>Q286*H286</f>
        <v>1.157</v>
      </c>
      <c r="S286" s="214">
        <v>0</v>
      </c>
      <c r="T286" s="215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16" t="s">
        <v>144</v>
      </c>
      <c r="AT286" s="216" t="s">
        <v>139</v>
      </c>
      <c r="AU286" s="216" t="s">
        <v>81</v>
      </c>
      <c r="AY286" s="18" t="s">
        <v>137</v>
      </c>
      <c r="BE286" s="217">
        <f>IF(N286="základní",J286,0)</f>
        <v>0</v>
      </c>
      <c r="BF286" s="217">
        <f>IF(N286="snížená",J286,0)</f>
        <v>0</v>
      </c>
      <c r="BG286" s="217">
        <f>IF(N286="zákl. přenesená",J286,0)</f>
        <v>0</v>
      </c>
      <c r="BH286" s="217">
        <f>IF(N286="sníž. přenesená",J286,0)</f>
        <v>0</v>
      </c>
      <c r="BI286" s="217">
        <f>IF(N286="nulová",J286,0)</f>
        <v>0</v>
      </c>
      <c r="BJ286" s="18" t="s">
        <v>79</v>
      </c>
      <c r="BK286" s="217">
        <f>ROUND(I286*H286,2)</f>
        <v>0</v>
      </c>
      <c r="BL286" s="18" t="s">
        <v>144</v>
      </c>
      <c r="BM286" s="216" t="s">
        <v>406</v>
      </c>
    </row>
    <row r="287" s="2" customFormat="1">
      <c r="A287" s="39"/>
      <c r="B287" s="40"/>
      <c r="C287" s="41"/>
      <c r="D287" s="218" t="s">
        <v>146</v>
      </c>
      <c r="E287" s="41"/>
      <c r="F287" s="219" t="s">
        <v>407</v>
      </c>
      <c r="G287" s="41"/>
      <c r="H287" s="41"/>
      <c r="I287" s="220"/>
      <c r="J287" s="41"/>
      <c r="K287" s="41"/>
      <c r="L287" s="45"/>
      <c r="M287" s="221"/>
      <c r="N287" s="222"/>
      <c r="O287" s="85"/>
      <c r="P287" s="85"/>
      <c r="Q287" s="85"/>
      <c r="R287" s="85"/>
      <c r="S287" s="85"/>
      <c r="T287" s="86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T287" s="18" t="s">
        <v>146</v>
      </c>
      <c r="AU287" s="18" t="s">
        <v>81</v>
      </c>
    </row>
    <row r="288" s="13" customFormat="1">
      <c r="A288" s="13"/>
      <c r="B288" s="223"/>
      <c r="C288" s="224"/>
      <c r="D288" s="225" t="s">
        <v>148</v>
      </c>
      <c r="E288" s="226" t="s">
        <v>19</v>
      </c>
      <c r="F288" s="227" t="s">
        <v>408</v>
      </c>
      <c r="G288" s="224"/>
      <c r="H288" s="226" t="s">
        <v>19</v>
      </c>
      <c r="I288" s="228"/>
      <c r="J288" s="224"/>
      <c r="K288" s="224"/>
      <c r="L288" s="229"/>
      <c r="M288" s="230"/>
      <c r="N288" s="231"/>
      <c r="O288" s="231"/>
      <c r="P288" s="231"/>
      <c r="Q288" s="231"/>
      <c r="R288" s="231"/>
      <c r="S288" s="231"/>
      <c r="T288" s="232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3" t="s">
        <v>148</v>
      </c>
      <c r="AU288" s="233" t="s">
        <v>81</v>
      </c>
      <c r="AV288" s="13" t="s">
        <v>79</v>
      </c>
      <c r="AW288" s="13" t="s">
        <v>33</v>
      </c>
      <c r="AX288" s="13" t="s">
        <v>71</v>
      </c>
      <c r="AY288" s="233" t="s">
        <v>137</v>
      </c>
    </row>
    <row r="289" s="14" customFormat="1">
      <c r="A289" s="14"/>
      <c r="B289" s="234"/>
      <c r="C289" s="235"/>
      <c r="D289" s="225" t="s">
        <v>148</v>
      </c>
      <c r="E289" s="236" t="s">
        <v>19</v>
      </c>
      <c r="F289" s="237" t="s">
        <v>409</v>
      </c>
      <c r="G289" s="235"/>
      <c r="H289" s="238">
        <v>10</v>
      </c>
      <c r="I289" s="239"/>
      <c r="J289" s="235"/>
      <c r="K289" s="235"/>
      <c r="L289" s="240"/>
      <c r="M289" s="241"/>
      <c r="N289" s="242"/>
      <c r="O289" s="242"/>
      <c r="P289" s="242"/>
      <c r="Q289" s="242"/>
      <c r="R289" s="242"/>
      <c r="S289" s="242"/>
      <c r="T289" s="243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44" t="s">
        <v>148</v>
      </c>
      <c r="AU289" s="244" t="s">
        <v>81</v>
      </c>
      <c r="AV289" s="14" t="s">
        <v>81</v>
      </c>
      <c r="AW289" s="14" t="s">
        <v>33</v>
      </c>
      <c r="AX289" s="14" t="s">
        <v>79</v>
      </c>
      <c r="AY289" s="244" t="s">
        <v>137</v>
      </c>
    </row>
    <row r="290" s="2" customFormat="1" ht="33" customHeight="1">
      <c r="A290" s="39"/>
      <c r="B290" s="40"/>
      <c r="C290" s="205" t="s">
        <v>410</v>
      </c>
      <c r="D290" s="205" t="s">
        <v>139</v>
      </c>
      <c r="E290" s="206" t="s">
        <v>411</v>
      </c>
      <c r="F290" s="207" t="s">
        <v>412</v>
      </c>
      <c r="G290" s="208" t="s">
        <v>213</v>
      </c>
      <c r="H290" s="209">
        <v>62.5</v>
      </c>
      <c r="I290" s="210"/>
      <c r="J290" s="211">
        <f>ROUND(I290*H290,2)</f>
        <v>0</v>
      </c>
      <c r="K290" s="207" t="s">
        <v>143</v>
      </c>
      <c r="L290" s="45"/>
      <c r="M290" s="212" t="s">
        <v>19</v>
      </c>
      <c r="N290" s="213" t="s">
        <v>42</v>
      </c>
      <c r="O290" s="85"/>
      <c r="P290" s="214">
        <f>O290*H290</f>
        <v>0</v>
      </c>
      <c r="Q290" s="214">
        <v>0.00022000000000000001</v>
      </c>
      <c r="R290" s="214">
        <f>Q290*H290</f>
        <v>0.01375</v>
      </c>
      <c r="S290" s="214">
        <v>0</v>
      </c>
      <c r="T290" s="215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16" t="s">
        <v>144</v>
      </c>
      <c r="AT290" s="216" t="s">
        <v>139</v>
      </c>
      <c r="AU290" s="216" t="s">
        <v>81</v>
      </c>
      <c r="AY290" s="18" t="s">
        <v>137</v>
      </c>
      <c r="BE290" s="217">
        <f>IF(N290="základní",J290,0)</f>
        <v>0</v>
      </c>
      <c r="BF290" s="217">
        <f>IF(N290="snížená",J290,0)</f>
        <v>0</v>
      </c>
      <c r="BG290" s="217">
        <f>IF(N290="zákl. přenesená",J290,0)</f>
        <v>0</v>
      </c>
      <c r="BH290" s="217">
        <f>IF(N290="sníž. přenesená",J290,0)</f>
        <v>0</v>
      </c>
      <c r="BI290" s="217">
        <f>IF(N290="nulová",J290,0)</f>
        <v>0</v>
      </c>
      <c r="BJ290" s="18" t="s">
        <v>79</v>
      </c>
      <c r="BK290" s="217">
        <f>ROUND(I290*H290,2)</f>
        <v>0</v>
      </c>
      <c r="BL290" s="18" t="s">
        <v>144</v>
      </c>
      <c r="BM290" s="216" t="s">
        <v>413</v>
      </c>
    </row>
    <row r="291" s="2" customFormat="1">
      <c r="A291" s="39"/>
      <c r="B291" s="40"/>
      <c r="C291" s="41"/>
      <c r="D291" s="218" t="s">
        <v>146</v>
      </c>
      <c r="E291" s="41"/>
      <c r="F291" s="219" t="s">
        <v>414</v>
      </c>
      <c r="G291" s="41"/>
      <c r="H291" s="41"/>
      <c r="I291" s="220"/>
      <c r="J291" s="41"/>
      <c r="K291" s="41"/>
      <c r="L291" s="45"/>
      <c r="M291" s="221"/>
      <c r="N291" s="222"/>
      <c r="O291" s="85"/>
      <c r="P291" s="85"/>
      <c r="Q291" s="85"/>
      <c r="R291" s="85"/>
      <c r="S291" s="85"/>
      <c r="T291" s="86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T291" s="18" t="s">
        <v>146</v>
      </c>
      <c r="AU291" s="18" t="s">
        <v>81</v>
      </c>
    </row>
    <row r="292" s="14" customFormat="1">
      <c r="A292" s="14"/>
      <c r="B292" s="234"/>
      <c r="C292" s="235"/>
      <c r="D292" s="225" t="s">
        <v>148</v>
      </c>
      <c r="E292" s="236" t="s">
        <v>19</v>
      </c>
      <c r="F292" s="237" t="s">
        <v>415</v>
      </c>
      <c r="G292" s="235"/>
      <c r="H292" s="238">
        <v>62.5</v>
      </c>
      <c r="I292" s="239"/>
      <c r="J292" s="235"/>
      <c r="K292" s="235"/>
      <c r="L292" s="240"/>
      <c r="M292" s="241"/>
      <c r="N292" s="242"/>
      <c r="O292" s="242"/>
      <c r="P292" s="242"/>
      <c r="Q292" s="242"/>
      <c r="R292" s="242"/>
      <c r="S292" s="242"/>
      <c r="T292" s="243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44" t="s">
        <v>148</v>
      </c>
      <c r="AU292" s="244" t="s">
        <v>81</v>
      </c>
      <c r="AV292" s="14" t="s">
        <v>81</v>
      </c>
      <c r="AW292" s="14" t="s">
        <v>33</v>
      </c>
      <c r="AX292" s="14" t="s">
        <v>79</v>
      </c>
      <c r="AY292" s="244" t="s">
        <v>137</v>
      </c>
    </row>
    <row r="293" s="2" customFormat="1" ht="24.15" customHeight="1">
      <c r="A293" s="39"/>
      <c r="B293" s="40"/>
      <c r="C293" s="205" t="s">
        <v>416</v>
      </c>
      <c r="D293" s="205" t="s">
        <v>139</v>
      </c>
      <c r="E293" s="206" t="s">
        <v>417</v>
      </c>
      <c r="F293" s="207" t="s">
        <v>418</v>
      </c>
      <c r="G293" s="208" t="s">
        <v>213</v>
      </c>
      <c r="H293" s="209">
        <v>62.5</v>
      </c>
      <c r="I293" s="210"/>
      <c r="J293" s="211">
        <f>ROUND(I293*H293,2)</f>
        <v>0</v>
      </c>
      <c r="K293" s="207" t="s">
        <v>143</v>
      </c>
      <c r="L293" s="45"/>
      <c r="M293" s="212" t="s">
        <v>19</v>
      </c>
      <c r="N293" s="213" t="s">
        <v>42</v>
      </c>
      <c r="O293" s="85"/>
      <c r="P293" s="214">
        <f>O293*H293</f>
        <v>0</v>
      </c>
      <c r="Q293" s="214">
        <v>0</v>
      </c>
      <c r="R293" s="214">
        <f>Q293*H293</f>
        <v>0</v>
      </c>
      <c r="S293" s="214">
        <v>0</v>
      </c>
      <c r="T293" s="215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16" t="s">
        <v>144</v>
      </c>
      <c r="AT293" s="216" t="s">
        <v>139</v>
      </c>
      <c r="AU293" s="216" t="s">
        <v>81</v>
      </c>
      <c r="AY293" s="18" t="s">
        <v>137</v>
      </c>
      <c r="BE293" s="217">
        <f>IF(N293="základní",J293,0)</f>
        <v>0</v>
      </c>
      <c r="BF293" s="217">
        <f>IF(N293="snížená",J293,0)</f>
        <v>0</v>
      </c>
      <c r="BG293" s="217">
        <f>IF(N293="zákl. přenesená",J293,0)</f>
        <v>0</v>
      </c>
      <c r="BH293" s="217">
        <f>IF(N293="sníž. přenesená",J293,0)</f>
        <v>0</v>
      </c>
      <c r="BI293" s="217">
        <f>IF(N293="nulová",J293,0)</f>
        <v>0</v>
      </c>
      <c r="BJ293" s="18" t="s">
        <v>79</v>
      </c>
      <c r="BK293" s="217">
        <f>ROUND(I293*H293,2)</f>
        <v>0</v>
      </c>
      <c r="BL293" s="18" t="s">
        <v>144</v>
      </c>
      <c r="BM293" s="216" t="s">
        <v>419</v>
      </c>
    </row>
    <row r="294" s="2" customFormat="1">
      <c r="A294" s="39"/>
      <c r="B294" s="40"/>
      <c r="C294" s="41"/>
      <c r="D294" s="218" t="s">
        <v>146</v>
      </c>
      <c r="E294" s="41"/>
      <c r="F294" s="219" t="s">
        <v>420</v>
      </c>
      <c r="G294" s="41"/>
      <c r="H294" s="41"/>
      <c r="I294" s="220"/>
      <c r="J294" s="41"/>
      <c r="K294" s="41"/>
      <c r="L294" s="45"/>
      <c r="M294" s="221"/>
      <c r="N294" s="222"/>
      <c r="O294" s="85"/>
      <c r="P294" s="85"/>
      <c r="Q294" s="85"/>
      <c r="R294" s="85"/>
      <c r="S294" s="85"/>
      <c r="T294" s="86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T294" s="18" t="s">
        <v>146</v>
      </c>
      <c r="AU294" s="18" t="s">
        <v>81</v>
      </c>
    </row>
    <row r="295" s="2" customFormat="1" ht="37.8" customHeight="1">
      <c r="A295" s="39"/>
      <c r="B295" s="40"/>
      <c r="C295" s="205" t="s">
        <v>421</v>
      </c>
      <c r="D295" s="205" t="s">
        <v>139</v>
      </c>
      <c r="E295" s="206" t="s">
        <v>422</v>
      </c>
      <c r="F295" s="207" t="s">
        <v>423</v>
      </c>
      <c r="G295" s="208" t="s">
        <v>319</v>
      </c>
      <c r="H295" s="209">
        <v>2</v>
      </c>
      <c r="I295" s="210"/>
      <c r="J295" s="211">
        <f>ROUND(I295*H295,2)</f>
        <v>0</v>
      </c>
      <c r="K295" s="207" t="s">
        <v>143</v>
      </c>
      <c r="L295" s="45"/>
      <c r="M295" s="212" t="s">
        <v>19</v>
      </c>
      <c r="N295" s="213" t="s">
        <v>42</v>
      </c>
      <c r="O295" s="85"/>
      <c r="P295" s="214">
        <f>O295*H295</f>
        <v>0</v>
      </c>
      <c r="Q295" s="214">
        <v>0.056439999999999997</v>
      </c>
      <c r="R295" s="214">
        <f>Q295*H295</f>
        <v>0.11287999999999999</v>
      </c>
      <c r="S295" s="214">
        <v>0</v>
      </c>
      <c r="T295" s="215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16" t="s">
        <v>144</v>
      </c>
      <c r="AT295" s="216" t="s">
        <v>139</v>
      </c>
      <c r="AU295" s="216" t="s">
        <v>81</v>
      </c>
      <c r="AY295" s="18" t="s">
        <v>137</v>
      </c>
      <c r="BE295" s="217">
        <f>IF(N295="základní",J295,0)</f>
        <v>0</v>
      </c>
      <c r="BF295" s="217">
        <f>IF(N295="snížená",J295,0)</f>
        <v>0</v>
      </c>
      <c r="BG295" s="217">
        <f>IF(N295="zákl. přenesená",J295,0)</f>
        <v>0</v>
      </c>
      <c r="BH295" s="217">
        <f>IF(N295="sníž. přenesená",J295,0)</f>
        <v>0</v>
      </c>
      <c r="BI295" s="217">
        <f>IF(N295="nulová",J295,0)</f>
        <v>0</v>
      </c>
      <c r="BJ295" s="18" t="s">
        <v>79</v>
      </c>
      <c r="BK295" s="217">
        <f>ROUND(I295*H295,2)</f>
        <v>0</v>
      </c>
      <c r="BL295" s="18" t="s">
        <v>144</v>
      </c>
      <c r="BM295" s="216" t="s">
        <v>424</v>
      </c>
    </row>
    <row r="296" s="2" customFormat="1">
      <c r="A296" s="39"/>
      <c r="B296" s="40"/>
      <c r="C296" s="41"/>
      <c r="D296" s="218" t="s">
        <v>146</v>
      </c>
      <c r="E296" s="41"/>
      <c r="F296" s="219" t="s">
        <v>425</v>
      </c>
      <c r="G296" s="41"/>
      <c r="H296" s="41"/>
      <c r="I296" s="220"/>
      <c r="J296" s="41"/>
      <c r="K296" s="41"/>
      <c r="L296" s="45"/>
      <c r="M296" s="221"/>
      <c r="N296" s="222"/>
      <c r="O296" s="85"/>
      <c r="P296" s="85"/>
      <c r="Q296" s="85"/>
      <c r="R296" s="85"/>
      <c r="S296" s="85"/>
      <c r="T296" s="86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T296" s="18" t="s">
        <v>146</v>
      </c>
      <c r="AU296" s="18" t="s">
        <v>81</v>
      </c>
    </row>
    <row r="297" s="2" customFormat="1" ht="33" customHeight="1">
      <c r="A297" s="39"/>
      <c r="B297" s="40"/>
      <c r="C297" s="245" t="s">
        <v>426</v>
      </c>
      <c r="D297" s="245" t="s">
        <v>172</v>
      </c>
      <c r="E297" s="246" t="s">
        <v>427</v>
      </c>
      <c r="F297" s="247" t="s">
        <v>428</v>
      </c>
      <c r="G297" s="248" t="s">
        <v>319</v>
      </c>
      <c r="H297" s="249">
        <v>2</v>
      </c>
      <c r="I297" s="250"/>
      <c r="J297" s="251">
        <f>ROUND(I297*H297,2)</f>
        <v>0</v>
      </c>
      <c r="K297" s="247" t="s">
        <v>143</v>
      </c>
      <c r="L297" s="252"/>
      <c r="M297" s="253" t="s">
        <v>19</v>
      </c>
      <c r="N297" s="254" t="s">
        <v>42</v>
      </c>
      <c r="O297" s="85"/>
      <c r="P297" s="214">
        <f>O297*H297</f>
        <v>0</v>
      </c>
      <c r="Q297" s="214">
        <v>0.01521</v>
      </c>
      <c r="R297" s="214">
        <f>Q297*H297</f>
        <v>0.030419999999999999</v>
      </c>
      <c r="S297" s="214">
        <v>0</v>
      </c>
      <c r="T297" s="215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16" t="s">
        <v>176</v>
      </c>
      <c r="AT297" s="216" t="s">
        <v>172</v>
      </c>
      <c r="AU297" s="216" t="s">
        <v>81</v>
      </c>
      <c r="AY297" s="18" t="s">
        <v>137</v>
      </c>
      <c r="BE297" s="217">
        <f>IF(N297="základní",J297,0)</f>
        <v>0</v>
      </c>
      <c r="BF297" s="217">
        <f>IF(N297="snížená",J297,0)</f>
        <v>0</v>
      </c>
      <c r="BG297" s="217">
        <f>IF(N297="zákl. přenesená",J297,0)</f>
        <v>0</v>
      </c>
      <c r="BH297" s="217">
        <f>IF(N297="sníž. přenesená",J297,0)</f>
        <v>0</v>
      </c>
      <c r="BI297" s="217">
        <f>IF(N297="nulová",J297,0)</f>
        <v>0</v>
      </c>
      <c r="BJ297" s="18" t="s">
        <v>79</v>
      </c>
      <c r="BK297" s="217">
        <f>ROUND(I297*H297,2)</f>
        <v>0</v>
      </c>
      <c r="BL297" s="18" t="s">
        <v>144</v>
      </c>
      <c r="BM297" s="216" t="s">
        <v>429</v>
      </c>
    </row>
    <row r="298" s="2" customFormat="1">
      <c r="A298" s="39"/>
      <c r="B298" s="40"/>
      <c r="C298" s="41"/>
      <c r="D298" s="225" t="s">
        <v>333</v>
      </c>
      <c r="E298" s="41"/>
      <c r="F298" s="277" t="s">
        <v>430</v>
      </c>
      <c r="G298" s="41"/>
      <c r="H298" s="41"/>
      <c r="I298" s="220"/>
      <c r="J298" s="41"/>
      <c r="K298" s="41"/>
      <c r="L298" s="45"/>
      <c r="M298" s="221"/>
      <c r="N298" s="222"/>
      <c r="O298" s="85"/>
      <c r="P298" s="85"/>
      <c r="Q298" s="85"/>
      <c r="R298" s="85"/>
      <c r="S298" s="85"/>
      <c r="T298" s="86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T298" s="18" t="s">
        <v>333</v>
      </c>
      <c r="AU298" s="18" t="s">
        <v>81</v>
      </c>
    </row>
    <row r="299" s="13" customFormat="1">
      <c r="A299" s="13"/>
      <c r="B299" s="223"/>
      <c r="C299" s="224"/>
      <c r="D299" s="225" t="s">
        <v>148</v>
      </c>
      <c r="E299" s="226" t="s">
        <v>19</v>
      </c>
      <c r="F299" s="227" t="s">
        <v>431</v>
      </c>
      <c r="G299" s="224"/>
      <c r="H299" s="226" t="s">
        <v>19</v>
      </c>
      <c r="I299" s="228"/>
      <c r="J299" s="224"/>
      <c r="K299" s="224"/>
      <c r="L299" s="229"/>
      <c r="M299" s="230"/>
      <c r="N299" s="231"/>
      <c r="O299" s="231"/>
      <c r="P299" s="231"/>
      <c r="Q299" s="231"/>
      <c r="R299" s="231"/>
      <c r="S299" s="231"/>
      <c r="T299" s="232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3" t="s">
        <v>148</v>
      </c>
      <c r="AU299" s="233" t="s">
        <v>81</v>
      </c>
      <c r="AV299" s="13" t="s">
        <v>79</v>
      </c>
      <c r="AW299" s="13" t="s">
        <v>33</v>
      </c>
      <c r="AX299" s="13" t="s">
        <v>71</v>
      </c>
      <c r="AY299" s="233" t="s">
        <v>137</v>
      </c>
    </row>
    <row r="300" s="14" customFormat="1">
      <c r="A300" s="14"/>
      <c r="B300" s="234"/>
      <c r="C300" s="235"/>
      <c r="D300" s="225" t="s">
        <v>148</v>
      </c>
      <c r="E300" s="236" t="s">
        <v>19</v>
      </c>
      <c r="F300" s="237" t="s">
        <v>432</v>
      </c>
      <c r="G300" s="235"/>
      <c r="H300" s="238">
        <v>2</v>
      </c>
      <c r="I300" s="239"/>
      <c r="J300" s="235"/>
      <c r="K300" s="235"/>
      <c r="L300" s="240"/>
      <c r="M300" s="241"/>
      <c r="N300" s="242"/>
      <c r="O300" s="242"/>
      <c r="P300" s="242"/>
      <c r="Q300" s="242"/>
      <c r="R300" s="242"/>
      <c r="S300" s="242"/>
      <c r="T300" s="243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44" t="s">
        <v>148</v>
      </c>
      <c r="AU300" s="244" t="s">
        <v>81</v>
      </c>
      <c r="AV300" s="14" t="s">
        <v>81</v>
      </c>
      <c r="AW300" s="14" t="s">
        <v>33</v>
      </c>
      <c r="AX300" s="14" t="s">
        <v>79</v>
      </c>
      <c r="AY300" s="244" t="s">
        <v>137</v>
      </c>
    </row>
    <row r="301" s="2" customFormat="1" ht="37.8" customHeight="1">
      <c r="A301" s="39"/>
      <c r="B301" s="40"/>
      <c r="C301" s="205" t="s">
        <v>433</v>
      </c>
      <c r="D301" s="205" t="s">
        <v>139</v>
      </c>
      <c r="E301" s="206" t="s">
        <v>434</v>
      </c>
      <c r="F301" s="207" t="s">
        <v>435</v>
      </c>
      <c r="G301" s="208" t="s">
        <v>319</v>
      </c>
      <c r="H301" s="209">
        <v>2</v>
      </c>
      <c r="I301" s="210"/>
      <c r="J301" s="211">
        <f>ROUND(I301*H301,2)</f>
        <v>0</v>
      </c>
      <c r="K301" s="207" t="s">
        <v>143</v>
      </c>
      <c r="L301" s="45"/>
      <c r="M301" s="212" t="s">
        <v>19</v>
      </c>
      <c r="N301" s="213" t="s">
        <v>42</v>
      </c>
      <c r="O301" s="85"/>
      <c r="P301" s="214">
        <f>O301*H301</f>
        <v>0</v>
      </c>
      <c r="Q301" s="214">
        <v>0.090660000000000004</v>
      </c>
      <c r="R301" s="214">
        <f>Q301*H301</f>
        <v>0.18132000000000001</v>
      </c>
      <c r="S301" s="214">
        <v>0</v>
      </c>
      <c r="T301" s="215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16" t="s">
        <v>144</v>
      </c>
      <c r="AT301" s="216" t="s">
        <v>139</v>
      </c>
      <c r="AU301" s="216" t="s">
        <v>81</v>
      </c>
      <c r="AY301" s="18" t="s">
        <v>137</v>
      </c>
      <c r="BE301" s="217">
        <f>IF(N301="základní",J301,0)</f>
        <v>0</v>
      </c>
      <c r="BF301" s="217">
        <f>IF(N301="snížená",J301,0)</f>
        <v>0</v>
      </c>
      <c r="BG301" s="217">
        <f>IF(N301="zákl. přenesená",J301,0)</f>
        <v>0</v>
      </c>
      <c r="BH301" s="217">
        <f>IF(N301="sníž. přenesená",J301,0)</f>
        <v>0</v>
      </c>
      <c r="BI301" s="217">
        <f>IF(N301="nulová",J301,0)</f>
        <v>0</v>
      </c>
      <c r="BJ301" s="18" t="s">
        <v>79</v>
      </c>
      <c r="BK301" s="217">
        <f>ROUND(I301*H301,2)</f>
        <v>0</v>
      </c>
      <c r="BL301" s="18" t="s">
        <v>144</v>
      </c>
      <c r="BM301" s="216" t="s">
        <v>436</v>
      </c>
    </row>
    <row r="302" s="2" customFormat="1">
      <c r="A302" s="39"/>
      <c r="B302" s="40"/>
      <c r="C302" s="41"/>
      <c r="D302" s="218" t="s">
        <v>146</v>
      </c>
      <c r="E302" s="41"/>
      <c r="F302" s="219" t="s">
        <v>437</v>
      </c>
      <c r="G302" s="41"/>
      <c r="H302" s="41"/>
      <c r="I302" s="220"/>
      <c r="J302" s="41"/>
      <c r="K302" s="41"/>
      <c r="L302" s="45"/>
      <c r="M302" s="221"/>
      <c r="N302" s="222"/>
      <c r="O302" s="85"/>
      <c r="P302" s="85"/>
      <c r="Q302" s="85"/>
      <c r="R302" s="85"/>
      <c r="S302" s="85"/>
      <c r="T302" s="86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T302" s="18" t="s">
        <v>146</v>
      </c>
      <c r="AU302" s="18" t="s">
        <v>81</v>
      </c>
    </row>
    <row r="303" s="2" customFormat="1" ht="33" customHeight="1">
      <c r="A303" s="39"/>
      <c r="B303" s="40"/>
      <c r="C303" s="245" t="s">
        <v>438</v>
      </c>
      <c r="D303" s="245" t="s">
        <v>172</v>
      </c>
      <c r="E303" s="246" t="s">
        <v>439</v>
      </c>
      <c r="F303" s="247" t="s">
        <v>440</v>
      </c>
      <c r="G303" s="248" t="s">
        <v>319</v>
      </c>
      <c r="H303" s="249">
        <v>2</v>
      </c>
      <c r="I303" s="250"/>
      <c r="J303" s="251">
        <f>ROUND(I303*H303,2)</f>
        <v>0</v>
      </c>
      <c r="K303" s="247" t="s">
        <v>143</v>
      </c>
      <c r="L303" s="252"/>
      <c r="M303" s="253" t="s">
        <v>19</v>
      </c>
      <c r="N303" s="254" t="s">
        <v>42</v>
      </c>
      <c r="O303" s="85"/>
      <c r="P303" s="214">
        <f>O303*H303</f>
        <v>0</v>
      </c>
      <c r="Q303" s="214">
        <v>0.018679999999999999</v>
      </c>
      <c r="R303" s="214">
        <f>Q303*H303</f>
        <v>0.037359999999999997</v>
      </c>
      <c r="S303" s="214">
        <v>0</v>
      </c>
      <c r="T303" s="215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16" t="s">
        <v>176</v>
      </c>
      <c r="AT303" s="216" t="s">
        <v>172</v>
      </c>
      <c r="AU303" s="216" t="s">
        <v>81</v>
      </c>
      <c r="AY303" s="18" t="s">
        <v>137</v>
      </c>
      <c r="BE303" s="217">
        <f>IF(N303="základní",J303,0)</f>
        <v>0</v>
      </c>
      <c r="BF303" s="217">
        <f>IF(N303="snížená",J303,0)</f>
        <v>0</v>
      </c>
      <c r="BG303" s="217">
        <f>IF(N303="zákl. přenesená",J303,0)</f>
        <v>0</v>
      </c>
      <c r="BH303" s="217">
        <f>IF(N303="sníž. přenesená",J303,0)</f>
        <v>0</v>
      </c>
      <c r="BI303" s="217">
        <f>IF(N303="nulová",J303,0)</f>
        <v>0</v>
      </c>
      <c r="BJ303" s="18" t="s">
        <v>79</v>
      </c>
      <c r="BK303" s="217">
        <f>ROUND(I303*H303,2)</f>
        <v>0</v>
      </c>
      <c r="BL303" s="18" t="s">
        <v>144</v>
      </c>
      <c r="BM303" s="216" t="s">
        <v>441</v>
      </c>
    </row>
    <row r="304" s="2" customFormat="1">
      <c r="A304" s="39"/>
      <c r="B304" s="40"/>
      <c r="C304" s="41"/>
      <c r="D304" s="225" t="s">
        <v>333</v>
      </c>
      <c r="E304" s="41"/>
      <c r="F304" s="277" t="s">
        <v>430</v>
      </c>
      <c r="G304" s="41"/>
      <c r="H304" s="41"/>
      <c r="I304" s="220"/>
      <c r="J304" s="41"/>
      <c r="K304" s="41"/>
      <c r="L304" s="45"/>
      <c r="M304" s="221"/>
      <c r="N304" s="222"/>
      <c r="O304" s="85"/>
      <c r="P304" s="85"/>
      <c r="Q304" s="85"/>
      <c r="R304" s="85"/>
      <c r="S304" s="85"/>
      <c r="T304" s="86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T304" s="18" t="s">
        <v>333</v>
      </c>
      <c r="AU304" s="18" t="s">
        <v>81</v>
      </c>
    </row>
    <row r="305" s="13" customFormat="1">
      <c r="A305" s="13"/>
      <c r="B305" s="223"/>
      <c r="C305" s="224"/>
      <c r="D305" s="225" t="s">
        <v>148</v>
      </c>
      <c r="E305" s="226" t="s">
        <v>19</v>
      </c>
      <c r="F305" s="227" t="s">
        <v>442</v>
      </c>
      <c r="G305" s="224"/>
      <c r="H305" s="226" t="s">
        <v>19</v>
      </c>
      <c r="I305" s="228"/>
      <c r="J305" s="224"/>
      <c r="K305" s="224"/>
      <c r="L305" s="229"/>
      <c r="M305" s="230"/>
      <c r="N305" s="231"/>
      <c r="O305" s="231"/>
      <c r="P305" s="231"/>
      <c r="Q305" s="231"/>
      <c r="R305" s="231"/>
      <c r="S305" s="231"/>
      <c r="T305" s="232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33" t="s">
        <v>148</v>
      </c>
      <c r="AU305" s="233" t="s">
        <v>81</v>
      </c>
      <c r="AV305" s="13" t="s">
        <v>79</v>
      </c>
      <c r="AW305" s="13" t="s">
        <v>33</v>
      </c>
      <c r="AX305" s="13" t="s">
        <v>71</v>
      </c>
      <c r="AY305" s="233" t="s">
        <v>137</v>
      </c>
    </row>
    <row r="306" s="14" customFormat="1">
      <c r="A306" s="14"/>
      <c r="B306" s="234"/>
      <c r="C306" s="235"/>
      <c r="D306" s="225" t="s">
        <v>148</v>
      </c>
      <c r="E306" s="236" t="s">
        <v>19</v>
      </c>
      <c r="F306" s="237" t="s">
        <v>79</v>
      </c>
      <c r="G306" s="235"/>
      <c r="H306" s="238">
        <v>1</v>
      </c>
      <c r="I306" s="239"/>
      <c r="J306" s="235"/>
      <c r="K306" s="235"/>
      <c r="L306" s="240"/>
      <c r="M306" s="241"/>
      <c r="N306" s="242"/>
      <c r="O306" s="242"/>
      <c r="P306" s="242"/>
      <c r="Q306" s="242"/>
      <c r="R306" s="242"/>
      <c r="S306" s="242"/>
      <c r="T306" s="243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44" t="s">
        <v>148</v>
      </c>
      <c r="AU306" s="244" t="s">
        <v>81</v>
      </c>
      <c r="AV306" s="14" t="s">
        <v>81</v>
      </c>
      <c r="AW306" s="14" t="s">
        <v>33</v>
      </c>
      <c r="AX306" s="14" t="s">
        <v>71</v>
      </c>
      <c r="AY306" s="244" t="s">
        <v>137</v>
      </c>
    </row>
    <row r="307" s="13" customFormat="1">
      <c r="A307" s="13"/>
      <c r="B307" s="223"/>
      <c r="C307" s="224"/>
      <c r="D307" s="225" t="s">
        <v>148</v>
      </c>
      <c r="E307" s="226" t="s">
        <v>19</v>
      </c>
      <c r="F307" s="227" t="s">
        <v>443</v>
      </c>
      <c r="G307" s="224"/>
      <c r="H307" s="226" t="s">
        <v>19</v>
      </c>
      <c r="I307" s="228"/>
      <c r="J307" s="224"/>
      <c r="K307" s="224"/>
      <c r="L307" s="229"/>
      <c r="M307" s="230"/>
      <c r="N307" s="231"/>
      <c r="O307" s="231"/>
      <c r="P307" s="231"/>
      <c r="Q307" s="231"/>
      <c r="R307" s="231"/>
      <c r="S307" s="231"/>
      <c r="T307" s="232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3" t="s">
        <v>148</v>
      </c>
      <c r="AU307" s="233" t="s">
        <v>81</v>
      </c>
      <c r="AV307" s="13" t="s">
        <v>79</v>
      </c>
      <c r="AW307" s="13" t="s">
        <v>33</v>
      </c>
      <c r="AX307" s="13" t="s">
        <v>71</v>
      </c>
      <c r="AY307" s="233" t="s">
        <v>137</v>
      </c>
    </row>
    <row r="308" s="14" customFormat="1">
      <c r="A308" s="14"/>
      <c r="B308" s="234"/>
      <c r="C308" s="235"/>
      <c r="D308" s="225" t="s">
        <v>148</v>
      </c>
      <c r="E308" s="236" t="s">
        <v>19</v>
      </c>
      <c r="F308" s="237" t="s">
        <v>79</v>
      </c>
      <c r="G308" s="235"/>
      <c r="H308" s="238">
        <v>1</v>
      </c>
      <c r="I308" s="239"/>
      <c r="J308" s="235"/>
      <c r="K308" s="235"/>
      <c r="L308" s="240"/>
      <c r="M308" s="241"/>
      <c r="N308" s="242"/>
      <c r="O308" s="242"/>
      <c r="P308" s="242"/>
      <c r="Q308" s="242"/>
      <c r="R308" s="242"/>
      <c r="S308" s="242"/>
      <c r="T308" s="243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44" t="s">
        <v>148</v>
      </c>
      <c r="AU308" s="244" t="s">
        <v>81</v>
      </c>
      <c r="AV308" s="14" t="s">
        <v>81</v>
      </c>
      <c r="AW308" s="14" t="s">
        <v>33</v>
      </c>
      <c r="AX308" s="14" t="s">
        <v>71</v>
      </c>
      <c r="AY308" s="244" t="s">
        <v>137</v>
      </c>
    </row>
    <row r="309" s="15" customFormat="1">
      <c r="A309" s="15"/>
      <c r="B309" s="255"/>
      <c r="C309" s="256"/>
      <c r="D309" s="225" t="s">
        <v>148</v>
      </c>
      <c r="E309" s="257" t="s">
        <v>19</v>
      </c>
      <c r="F309" s="258" t="s">
        <v>195</v>
      </c>
      <c r="G309" s="256"/>
      <c r="H309" s="259">
        <v>2</v>
      </c>
      <c r="I309" s="260"/>
      <c r="J309" s="256"/>
      <c r="K309" s="256"/>
      <c r="L309" s="261"/>
      <c r="M309" s="262"/>
      <c r="N309" s="263"/>
      <c r="O309" s="263"/>
      <c r="P309" s="263"/>
      <c r="Q309" s="263"/>
      <c r="R309" s="263"/>
      <c r="S309" s="263"/>
      <c r="T309" s="264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T309" s="265" t="s">
        <v>148</v>
      </c>
      <c r="AU309" s="265" t="s">
        <v>81</v>
      </c>
      <c r="AV309" s="15" t="s">
        <v>144</v>
      </c>
      <c r="AW309" s="15" t="s">
        <v>33</v>
      </c>
      <c r="AX309" s="15" t="s">
        <v>79</v>
      </c>
      <c r="AY309" s="265" t="s">
        <v>137</v>
      </c>
    </row>
    <row r="310" s="12" customFormat="1" ht="22.8" customHeight="1">
      <c r="A310" s="12"/>
      <c r="B310" s="189"/>
      <c r="C310" s="190"/>
      <c r="D310" s="191" t="s">
        <v>70</v>
      </c>
      <c r="E310" s="203" t="s">
        <v>196</v>
      </c>
      <c r="F310" s="203" t="s">
        <v>444</v>
      </c>
      <c r="G310" s="190"/>
      <c r="H310" s="190"/>
      <c r="I310" s="193"/>
      <c r="J310" s="204">
        <f>BK310</f>
        <v>0</v>
      </c>
      <c r="K310" s="190"/>
      <c r="L310" s="195"/>
      <c r="M310" s="196"/>
      <c r="N310" s="197"/>
      <c r="O310" s="197"/>
      <c r="P310" s="198">
        <f>SUM(P311:P456)</f>
        <v>0</v>
      </c>
      <c r="Q310" s="197"/>
      <c r="R310" s="198">
        <f>SUM(R311:R456)</f>
        <v>0.0265624</v>
      </c>
      <c r="S310" s="197"/>
      <c r="T310" s="199">
        <f>SUM(T311:T456)</f>
        <v>53.756880000000002</v>
      </c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R310" s="200" t="s">
        <v>79</v>
      </c>
      <c r="AT310" s="201" t="s">
        <v>70</v>
      </c>
      <c r="AU310" s="201" t="s">
        <v>79</v>
      </c>
      <c r="AY310" s="200" t="s">
        <v>137</v>
      </c>
      <c r="BK310" s="202">
        <f>SUM(BK311:BK456)</f>
        <v>0</v>
      </c>
    </row>
    <row r="311" s="2" customFormat="1" ht="37.8" customHeight="1">
      <c r="A311" s="39"/>
      <c r="B311" s="40"/>
      <c r="C311" s="205" t="s">
        <v>445</v>
      </c>
      <c r="D311" s="205" t="s">
        <v>139</v>
      </c>
      <c r="E311" s="206" t="s">
        <v>446</v>
      </c>
      <c r="F311" s="207" t="s">
        <v>447</v>
      </c>
      <c r="G311" s="208" t="s">
        <v>213</v>
      </c>
      <c r="H311" s="209">
        <v>600</v>
      </c>
      <c r="I311" s="210"/>
      <c r="J311" s="211">
        <f>ROUND(I311*H311,2)</f>
        <v>0</v>
      </c>
      <c r="K311" s="207" t="s">
        <v>143</v>
      </c>
      <c r="L311" s="45"/>
      <c r="M311" s="212" t="s">
        <v>19</v>
      </c>
      <c r="N311" s="213" t="s">
        <v>42</v>
      </c>
      <c r="O311" s="85"/>
      <c r="P311" s="214">
        <f>O311*H311</f>
        <v>0</v>
      </c>
      <c r="Q311" s="214">
        <v>0</v>
      </c>
      <c r="R311" s="214">
        <f>Q311*H311</f>
        <v>0</v>
      </c>
      <c r="S311" s="214">
        <v>0</v>
      </c>
      <c r="T311" s="215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16" t="s">
        <v>144</v>
      </c>
      <c r="AT311" s="216" t="s">
        <v>139</v>
      </c>
      <c r="AU311" s="216" t="s">
        <v>81</v>
      </c>
      <c r="AY311" s="18" t="s">
        <v>137</v>
      </c>
      <c r="BE311" s="217">
        <f>IF(N311="základní",J311,0)</f>
        <v>0</v>
      </c>
      <c r="BF311" s="217">
        <f>IF(N311="snížená",J311,0)</f>
        <v>0</v>
      </c>
      <c r="BG311" s="217">
        <f>IF(N311="zákl. přenesená",J311,0)</f>
        <v>0</v>
      </c>
      <c r="BH311" s="217">
        <f>IF(N311="sníž. přenesená",J311,0)</f>
        <v>0</v>
      </c>
      <c r="BI311" s="217">
        <f>IF(N311="nulová",J311,0)</f>
        <v>0</v>
      </c>
      <c r="BJ311" s="18" t="s">
        <v>79</v>
      </c>
      <c r="BK311" s="217">
        <f>ROUND(I311*H311,2)</f>
        <v>0</v>
      </c>
      <c r="BL311" s="18" t="s">
        <v>144</v>
      </c>
      <c r="BM311" s="216" t="s">
        <v>448</v>
      </c>
    </row>
    <row r="312" s="2" customFormat="1">
      <c r="A312" s="39"/>
      <c r="B312" s="40"/>
      <c r="C312" s="41"/>
      <c r="D312" s="218" t="s">
        <v>146</v>
      </c>
      <c r="E312" s="41"/>
      <c r="F312" s="219" t="s">
        <v>449</v>
      </c>
      <c r="G312" s="41"/>
      <c r="H312" s="41"/>
      <c r="I312" s="220"/>
      <c r="J312" s="41"/>
      <c r="K312" s="41"/>
      <c r="L312" s="45"/>
      <c r="M312" s="221"/>
      <c r="N312" s="222"/>
      <c r="O312" s="85"/>
      <c r="P312" s="85"/>
      <c r="Q312" s="85"/>
      <c r="R312" s="85"/>
      <c r="S312" s="85"/>
      <c r="T312" s="86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T312" s="18" t="s">
        <v>146</v>
      </c>
      <c r="AU312" s="18" t="s">
        <v>81</v>
      </c>
    </row>
    <row r="313" s="2" customFormat="1" ht="37.8" customHeight="1">
      <c r="A313" s="39"/>
      <c r="B313" s="40"/>
      <c r="C313" s="205" t="s">
        <v>450</v>
      </c>
      <c r="D313" s="205" t="s">
        <v>139</v>
      </c>
      <c r="E313" s="206" t="s">
        <v>451</v>
      </c>
      <c r="F313" s="207" t="s">
        <v>452</v>
      </c>
      <c r="G313" s="208" t="s">
        <v>213</v>
      </c>
      <c r="H313" s="209">
        <v>651.55999999999995</v>
      </c>
      <c r="I313" s="210"/>
      <c r="J313" s="211">
        <f>ROUND(I313*H313,2)</f>
        <v>0</v>
      </c>
      <c r="K313" s="207" t="s">
        <v>143</v>
      </c>
      <c r="L313" s="45"/>
      <c r="M313" s="212" t="s">
        <v>19</v>
      </c>
      <c r="N313" s="213" t="s">
        <v>42</v>
      </c>
      <c r="O313" s="85"/>
      <c r="P313" s="214">
        <f>O313*H313</f>
        <v>0</v>
      </c>
      <c r="Q313" s="214">
        <v>4.0000000000000003E-05</v>
      </c>
      <c r="R313" s="214">
        <f>Q313*H313</f>
        <v>0.026062399999999999</v>
      </c>
      <c r="S313" s="214">
        <v>0</v>
      </c>
      <c r="T313" s="215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16" t="s">
        <v>144</v>
      </c>
      <c r="AT313" s="216" t="s">
        <v>139</v>
      </c>
      <c r="AU313" s="216" t="s">
        <v>81</v>
      </c>
      <c r="AY313" s="18" t="s">
        <v>137</v>
      </c>
      <c r="BE313" s="217">
        <f>IF(N313="základní",J313,0)</f>
        <v>0</v>
      </c>
      <c r="BF313" s="217">
        <f>IF(N313="snížená",J313,0)</f>
        <v>0</v>
      </c>
      <c r="BG313" s="217">
        <f>IF(N313="zákl. přenesená",J313,0)</f>
        <v>0</v>
      </c>
      <c r="BH313" s="217">
        <f>IF(N313="sníž. přenesená",J313,0)</f>
        <v>0</v>
      </c>
      <c r="BI313" s="217">
        <f>IF(N313="nulová",J313,0)</f>
        <v>0</v>
      </c>
      <c r="BJ313" s="18" t="s">
        <v>79</v>
      </c>
      <c r="BK313" s="217">
        <f>ROUND(I313*H313,2)</f>
        <v>0</v>
      </c>
      <c r="BL313" s="18" t="s">
        <v>144</v>
      </c>
      <c r="BM313" s="216" t="s">
        <v>453</v>
      </c>
    </row>
    <row r="314" s="2" customFormat="1">
      <c r="A314" s="39"/>
      <c r="B314" s="40"/>
      <c r="C314" s="41"/>
      <c r="D314" s="218" t="s">
        <v>146</v>
      </c>
      <c r="E314" s="41"/>
      <c r="F314" s="219" t="s">
        <v>454</v>
      </c>
      <c r="G314" s="41"/>
      <c r="H314" s="41"/>
      <c r="I314" s="220"/>
      <c r="J314" s="41"/>
      <c r="K314" s="41"/>
      <c r="L314" s="45"/>
      <c r="M314" s="221"/>
      <c r="N314" s="222"/>
      <c r="O314" s="85"/>
      <c r="P314" s="85"/>
      <c r="Q314" s="85"/>
      <c r="R314" s="85"/>
      <c r="S314" s="85"/>
      <c r="T314" s="86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T314" s="18" t="s">
        <v>146</v>
      </c>
      <c r="AU314" s="18" t="s">
        <v>81</v>
      </c>
    </row>
    <row r="315" s="14" customFormat="1">
      <c r="A315" s="14"/>
      <c r="B315" s="234"/>
      <c r="C315" s="235"/>
      <c r="D315" s="225" t="s">
        <v>148</v>
      </c>
      <c r="E315" s="236" t="s">
        <v>19</v>
      </c>
      <c r="F315" s="237" t="s">
        <v>455</v>
      </c>
      <c r="G315" s="235"/>
      <c r="H315" s="238">
        <v>601.55999999999995</v>
      </c>
      <c r="I315" s="239"/>
      <c r="J315" s="235"/>
      <c r="K315" s="235"/>
      <c r="L315" s="240"/>
      <c r="M315" s="241"/>
      <c r="N315" s="242"/>
      <c r="O315" s="242"/>
      <c r="P315" s="242"/>
      <c r="Q315" s="242"/>
      <c r="R315" s="242"/>
      <c r="S315" s="242"/>
      <c r="T315" s="243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44" t="s">
        <v>148</v>
      </c>
      <c r="AU315" s="244" t="s">
        <v>81</v>
      </c>
      <c r="AV315" s="14" t="s">
        <v>81</v>
      </c>
      <c r="AW315" s="14" t="s">
        <v>33</v>
      </c>
      <c r="AX315" s="14" t="s">
        <v>71</v>
      </c>
      <c r="AY315" s="244" t="s">
        <v>137</v>
      </c>
    </row>
    <row r="316" s="14" customFormat="1">
      <c r="A316" s="14"/>
      <c r="B316" s="234"/>
      <c r="C316" s="235"/>
      <c r="D316" s="225" t="s">
        <v>148</v>
      </c>
      <c r="E316" s="236" t="s">
        <v>19</v>
      </c>
      <c r="F316" s="237" t="s">
        <v>456</v>
      </c>
      <c r="G316" s="235"/>
      <c r="H316" s="238">
        <v>50</v>
      </c>
      <c r="I316" s="239"/>
      <c r="J316" s="235"/>
      <c r="K316" s="235"/>
      <c r="L316" s="240"/>
      <c r="M316" s="241"/>
      <c r="N316" s="242"/>
      <c r="O316" s="242"/>
      <c r="P316" s="242"/>
      <c r="Q316" s="242"/>
      <c r="R316" s="242"/>
      <c r="S316" s="242"/>
      <c r="T316" s="243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44" t="s">
        <v>148</v>
      </c>
      <c r="AU316" s="244" t="s">
        <v>81</v>
      </c>
      <c r="AV316" s="14" t="s">
        <v>81</v>
      </c>
      <c r="AW316" s="14" t="s">
        <v>33</v>
      </c>
      <c r="AX316" s="14" t="s">
        <v>71</v>
      </c>
      <c r="AY316" s="244" t="s">
        <v>137</v>
      </c>
    </row>
    <row r="317" s="15" customFormat="1">
      <c r="A317" s="15"/>
      <c r="B317" s="255"/>
      <c r="C317" s="256"/>
      <c r="D317" s="225" t="s">
        <v>148</v>
      </c>
      <c r="E317" s="257" t="s">
        <v>19</v>
      </c>
      <c r="F317" s="258" t="s">
        <v>195</v>
      </c>
      <c r="G317" s="256"/>
      <c r="H317" s="259">
        <v>651.55999999999995</v>
      </c>
      <c r="I317" s="260"/>
      <c r="J317" s="256"/>
      <c r="K317" s="256"/>
      <c r="L317" s="261"/>
      <c r="M317" s="262"/>
      <c r="N317" s="263"/>
      <c r="O317" s="263"/>
      <c r="P317" s="263"/>
      <c r="Q317" s="263"/>
      <c r="R317" s="263"/>
      <c r="S317" s="263"/>
      <c r="T317" s="264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65" t="s">
        <v>148</v>
      </c>
      <c r="AU317" s="265" t="s">
        <v>81</v>
      </c>
      <c r="AV317" s="15" t="s">
        <v>144</v>
      </c>
      <c r="AW317" s="15" t="s">
        <v>33</v>
      </c>
      <c r="AX317" s="15" t="s">
        <v>79</v>
      </c>
      <c r="AY317" s="265" t="s">
        <v>137</v>
      </c>
    </row>
    <row r="318" s="2" customFormat="1" ht="24.15" customHeight="1">
      <c r="A318" s="39"/>
      <c r="B318" s="40"/>
      <c r="C318" s="205" t="s">
        <v>457</v>
      </c>
      <c r="D318" s="205" t="s">
        <v>139</v>
      </c>
      <c r="E318" s="206" t="s">
        <v>458</v>
      </c>
      <c r="F318" s="207" t="s">
        <v>459</v>
      </c>
      <c r="G318" s="208" t="s">
        <v>142</v>
      </c>
      <c r="H318" s="209">
        <v>0.41099999999999998</v>
      </c>
      <c r="I318" s="210"/>
      <c r="J318" s="211">
        <f>ROUND(I318*H318,2)</f>
        <v>0</v>
      </c>
      <c r="K318" s="207" t="s">
        <v>143</v>
      </c>
      <c r="L318" s="45"/>
      <c r="M318" s="212" t="s">
        <v>19</v>
      </c>
      <c r="N318" s="213" t="s">
        <v>42</v>
      </c>
      <c r="O318" s="85"/>
      <c r="P318" s="214">
        <f>O318*H318</f>
        <v>0</v>
      </c>
      <c r="Q318" s="214">
        <v>0</v>
      </c>
      <c r="R318" s="214">
        <f>Q318*H318</f>
        <v>0</v>
      </c>
      <c r="S318" s="214">
        <v>2.2000000000000002</v>
      </c>
      <c r="T318" s="215">
        <f>S318*H318</f>
        <v>0.9042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16" t="s">
        <v>144</v>
      </c>
      <c r="AT318" s="216" t="s">
        <v>139</v>
      </c>
      <c r="AU318" s="216" t="s">
        <v>81</v>
      </c>
      <c r="AY318" s="18" t="s">
        <v>137</v>
      </c>
      <c r="BE318" s="217">
        <f>IF(N318="základní",J318,0)</f>
        <v>0</v>
      </c>
      <c r="BF318" s="217">
        <f>IF(N318="snížená",J318,0)</f>
        <v>0</v>
      </c>
      <c r="BG318" s="217">
        <f>IF(N318="zákl. přenesená",J318,0)</f>
        <v>0</v>
      </c>
      <c r="BH318" s="217">
        <f>IF(N318="sníž. přenesená",J318,0)</f>
        <v>0</v>
      </c>
      <c r="BI318" s="217">
        <f>IF(N318="nulová",J318,0)</f>
        <v>0</v>
      </c>
      <c r="BJ318" s="18" t="s">
        <v>79</v>
      </c>
      <c r="BK318" s="217">
        <f>ROUND(I318*H318,2)</f>
        <v>0</v>
      </c>
      <c r="BL318" s="18" t="s">
        <v>144</v>
      </c>
      <c r="BM318" s="216" t="s">
        <v>460</v>
      </c>
    </row>
    <row r="319" s="2" customFormat="1">
      <c r="A319" s="39"/>
      <c r="B319" s="40"/>
      <c r="C319" s="41"/>
      <c r="D319" s="218" t="s">
        <v>146</v>
      </c>
      <c r="E319" s="41"/>
      <c r="F319" s="219" t="s">
        <v>461</v>
      </c>
      <c r="G319" s="41"/>
      <c r="H319" s="41"/>
      <c r="I319" s="220"/>
      <c r="J319" s="41"/>
      <c r="K319" s="41"/>
      <c r="L319" s="45"/>
      <c r="M319" s="221"/>
      <c r="N319" s="222"/>
      <c r="O319" s="85"/>
      <c r="P319" s="85"/>
      <c r="Q319" s="85"/>
      <c r="R319" s="85"/>
      <c r="S319" s="85"/>
      <c r="T319" s="86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T319" s="18" t="s">
        <v>146</v>
      </c>
      <c r="AU319" s="18" t="s">
        <v>81</v>
      </c>
    </row>
    <row r="320" s="13" customFormat="1">
      <c r="A320" s="13"/>
      <c r="B320" s="223"/>
      <c r="C320" s="224"/>
      <c r="D320" s="225" t="s">
        <v>148</v>
      </c>
      <c r="E320" s="226" t="s">
        <v>19</v>
      </c>
      <c r="F320" s="227" t="s">
        <v>462</v>
      </c>
      <c r="G320" s="224"/>
      <c r="H320" s="226" t="s">
        <v>19</v>
      </c>
      <c r="I320" s="228"/>
      <c r="J320" s="224"/>
      <c r="K320" s="224"/>
      <c r="L320" s="229"/>
      <c r="M320" s="230"/>
      <c r="N320" s="231"/>
      <c r="O320" s="231"/>
      <c r="P320" s="231"/>
      <c r="Q320" s="231"/>
      <c r="R320" s="231"/>
      <c r="S320" s="231"/>
      <c r="T320" s="232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3" t="s">
        <v>148</v>
      </c>
      <c r="AU320" s="233" t="s">
        <v>81</v>
      </c>
      <c r="AV320" s="13" t="s">
        <v>79</v>
      </c>
      <c r="AW320" s="13" t="s">
        <v>33</v>
      </c>
      <c r="AX320" s="13" t="s">
        <v>71</v>
      </c>
      <c r="AY320" s="233" t="s">
        <v>137</v>
      </c>
    </row>
    <row r="321" s="14" customFormat="1">
      <c r="A321" s="14"/>
      <c r="B321" s="234"/>
      <c r="C321" s="235"/>
      <c r="D321" s="225" t="s">
        <v>148</v>
      </c>
      <c r="E321" s="236" t="s">
        <v>19</v>
      </c>
      <c r="F321" s="237" t="s">
        <v>463</v>
      </c>
      <c r="G321" s="235"/>
      <c r="H321" s="238">
        <v>0.17999999999999999</v>
      </c>
      <c r="I321" s="239"/>
      <c r="J321" s="235"/>
      <c r="K321" s="235"/>
      <c r="L321" s="240"/>
      <c r="M321" s="241"/>
      <c r="N321" s="242"/>
      <c r="O321" s="242"/>
      <c r="P321" s="242"/>
      <c r="Q321" s="242"/>
      <c r="R321" s="242"/>
      <c r="S321" s="242"/>
      <c r="T321" s="243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44" t="s">
        <v>148</v>
      </c>
      <c r="AU321" s="244" t="s">
        <v>81</v>
      </c>
      <c r="AV321" s="14" t="s">
        <v>81</v>
      </c>
      <c r="AW321" s="14" t="s">
        <v>33</v>
      </c>
      <c r="AX321" s="14" t="s">
        <v>71</v>
      </c>
      <c r="AY321" s="244" t="s">
        <v>137</v>
      </c>
    </row>
    <row r="322" s="14" customFormat="1">
      <c r="A322" s="14"/>
      <c r="B322" s="234"/>
      <c r="C322" s="235"/>
      <c r="D322" s="225" t="s">
        <v>148</v>
      </c>
      <c r="E322" s="236" t="s">
        <v>19</v>
      </c>
      <c r="F322" s="237" t="s">
        <v>464</v>
      </c>
      <c r="G322" s="235"/>
      <c r="H322" s="238">
        <v>0.23100000000000001</v>
      </c>
      <c r="I322" s="239"/>
      <c r="J322" s="235"/>
      <c r="K322" s="235"/>
      <c r="L322" s="240"/>
      <c r="M322" s="241"/>
      <c r="N322" s="242"/>
      <c r="O322" s="242"/>
      <c r="P322" s="242"/>
      <c r="Q322" s="242"/>
      <c r="R322" s="242"/>
      <c r="S322" s="242"/>
      <c r="T322" s="243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44" t="s">
        <v>148</v>
      </c>
      <c r="AU322" s="244" t="s">
        <v>81</v>
      </c>
      <c r="AV322" s="14" t="s">
        <v>81</v>
      </c>
      <c r="AW322" s="14" t="s">
        <v>33</v>
      </c>
      <c r="AX322" s="14" t="s">
        <v>71</v>
      </c>
      <c r="AY322" s="244" t="s">
        <v>137</v>
      </c>
    </row>
    <row r="323" s="15" customFormat="1">
      <c r="A323" s="15"/>
      <c r="B323" s="255"/>
      <c r="C323" s="256"/>
      <c r="D323" s="225" t="s">
        <v>148</v>
      </c>
      <c r="E323" s="257" t="s">
        <v>19</v>
      </c>
      <c r="F323" s="258" t="s">
        <v>195</v>
      </c>
      <c r="G323" s="256"/>
      <c r="H323" s="259">
        <v>0.41099999999999998</v>
      </c>
      <c r="I323" s="260"/>
      <c r="J323" s="256"/>
      <c r="K323" s="256"/>
      <c r="L323" s="261"/>
      <c r="M323" s="262"/>
      <c r="N323" s="263"/>
      <c r="O323" s="263"/>
      <c r="P323" s="263"/>
      <c r="Q323" s="263"/>
      <c r="R323" s="263"/>
      <c r="S323" s="263"/>
      <c r="T323" s="264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T323" s="265" t="s">
        <v>148</v>
      </c>
      <c r="AU323" s="265" t="s">
        <v>81</v>
      </c>
      <c r="AV323" s="15" t="s">
        <v>144</v>
      </c>
      <c r="AW323" s="15" t="s">
        <v>33</v>
      </c>
      <c r="AX323" s="15" t="s">
        <v>79</v>
      </c>
      <c r="AY323" s="265" t="s">
        <v>137</v>
      </c>
    </row>
    <row r="324" s="2" customFormat="1" ht="24.15" customHeight="1">
      <c r="A324" s="39"/>
      <c r="B324" s="40"/>
      <c r="C324" s="205" t="s">
        <v>465</v>
      </c>
      <c r="D324" s="205" t="s">
        <v>139</v>
      </c>
      <c r="E324" s="206" t="s">
        <v>466</v>
      </c>
      <c r="F324" s="207" t="s">
        <v>467</v>
      </c>
      <c r="G324" s="208" t="s">
        <v>142</v>
      </c>
      <c r="H324" s="209">
        <v>3.1259999999999999</v>
      </c>
      <c r="I324" s="210"/>
      <c r="J324" s="211">
        <f>ROUND(I324*H324,2)</f>
        <v>0</v>
      </c>
      <c r="K324" s="207" t="s">
        <v>143</v>
      </c>
      <c r="L324" s="45"/>
      <c r="M324" s="212" t="s">
        <v>19</v>
      </c>
      <c r="N324" s="213" t="s">
        <v>42</v>
      </c>
      <c r="O324" s="85"/>
      <c r="P324" s="214">
        <f>O324*H324</f>
        <v>0</v>
      </c>
      <c r="Q324" s="214">
        <v>0</v>
      </c>
      <c r="R324" s="214">
        <f>Q324*H324</f>
        <v>0</v>
      </c>
      <c r="S324" s="214">
        <v>2.2000000000000002</v>
      </c>
      <c r="T324" s="215">
        <f>S324*H324</f>
        <v>6.8772000000000002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16" t="s">
        <v>144</v>
      </c>
      <c r="AT324" s="216" t="s">
        <v>139</v>
      </c>
      <c r="AU324" s="216" t="s">
        <v>81</v>
      </c>
      <c r="AY324" s="18" t="s">
        <v>137</v>
      </c>
      <c r="BE324" s="217">
        <f>IF(N324="základní",J324,0)</f>
        <v>0</v>
      </c>
      <c r="BF324" s="217">
        <f>IF(N324="snížená",J324,0)</f>
        <v>0</v>
      </c>
      <c r="BG324" s="217">
        <f>IF(N324="zákl. přenesená",J324,0)</f>
        <v>0</v>
      </c>
      <c r="BH324" s="217">
        <f>IF(N324="sníž. přenesená",J324,0)</f>
        <v>0</v>
      </c>
      <c r="BI324" s="217">
        <f>IF(N324="nulová",J324,0)</f>
        <v>0</v>
      </c>
      <c r="BJ324" s="18" t="s">
        <v>79</v>
      </c>
      <c r="BK324" s="217">
        <f>ROUND(I324*H324,2)</f>
        <v>0</v>
      </c>
      <c r="BL324" s="18" t="s">
        <v>144</v>
      </c>
      <c r="BM324" s="216" t="s">
        <v>468</v>
      </c>
    </row>
    <row r="325" s="2" customFormat="1">
      <c r="A325" s="39"/>
      <c r="B325" s="40"/>
      <c r="C325" s="41"/>
      <c r="D325" s="218" t="s">
        <v>146</v>
      </c>
      <c r="E325" s="41"/>
      <c r="F325" s="219" t="s">
        <v>469</v>
      </c>
      <c r="G325" s="41"/>
      <c r="H325" s="41"/>
      <c r="I325" s="220"/>
      <c r="J325" s="41"/>
      <c r="K325" s="41"/>
      <c r="L325" s="45"/>
      <c r="M325" s="221"/>
      <c r="N325" s="222"/>
      <c r="O325" s="85"/>
      <c r="P325" s="85"/>
      <c r="Q325" s="85"/>
      <c r="R325" s="85"/>
      <c r="S325" s="85"/>
      <c r="T325" s="86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T325" s="18" t="s">
        <v>146</v>
      </c>
      <c r="AU325" s="18" t="s">
        <v>81</v>
      </c>
    </row>
    <row r="326" s="13" customFormat="1">
      <c r="A326" s="13"/>
      <c r="B326" s="223"/>
      <c r="C326" s="224"/>
      <c r="D326" s="225" t="s">
        <v>148</v>
      </c>
      <c r="E326" s="226" t="s">
        <v>19</v>
      </c>
      <c r="F326" s="227" t="s">
        <v>347</v>
      </c>
      <c r="G326" s="224"/>
      <c r="H326" s="226" t="s">
        <v>19</v>
      </c>
      <c r="I326" s="228"/>
      <c r="J326" s="224"/>
      <c r="K326" s="224"/>
      <c r="L326" s="229"/>
      <c r="M326" s="230"/>
      <c r="N326" s="231"/>
      <c r="O326" s="231"/>
      <c r="P326" s="231"/>
      <c r="Q326" s="231"/>
      <c r="R326" s="231"/>
      <c r="S326" s="231"/>
      <c r="T326" s="232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3" t="s">
        <v>148</v>
      </c>
      <c r="AU326" s="233" t="s">
        <v>81</v>
      </c>
      <c r="AV326" s="13" t="s">
        <v>79</v>
      </c>
      <c r="AW326" s="13" t="s">
        <v>33</v>
      </c>
      <c r="AX326" s="13" t="s">
        <v>71</v>
      </c>
      <c r="AY326" s="233" t="s">
        <v>137</v>
      </c>
    </row>
    <row r="327" s="13" customFormat="1">
      <c r="A327" s="13"/>
      <c r="B327" s="223"/>
      <c r="C327" s="224"/>
      <c r="D327" s="225" t="s">
        <v>148</v>
      </c>
      <c r="E327" s="226" t="s">
        <v>19</v>
      </c>
      <c r="F327" s="227" t="s">
        <v>394</v>
      </c>
      <c r="G327" s="224"/>
      <c r="H327" s="226" t="s">
        <v>19</v>
      </c>
      <c r="I327" s="228"/>
      <c r="J327" s="224"/>
      <c r="K327" s="224"/>
      <c r="L327" s="229"/>
      <c r="M327" s="230"/>
      <c r="N327" s="231"/>
      <c r="O327" s="231"/>
      <c r="P327" s="231"/>
      <c r="Q327" s="231"/>
      <c r="R327" s="231"/>
      <c r="S327" s="231"/>
      <c r="T327" s="232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3" t="s">
        <v>148</v>
      </c>
      <c r="AU327" s="233" t="s">
        <v>81</v>
      </c>
      <c r="AV327" s="13" t="s">
        <v>79</v>
      </c>
      <c r="AW327" s="13" t="s">
        <v>33</v>
      </c>
      <c r="AX327" s="13" t="s">
        <v>71</v>
      </c>
      <c r="AY327" s="233" t="s">
        <v>137</v>
      </c>
    </row>
    <row r="328" s="14" customFormat="1">
      <c r="A328" s="14"/>
      <c r="B328" s="234"/>
      <c r="C328" s="235"/>
      <c r="D328" s="225" t="s">
        <v>148</v>
      </c>
      <c r="E328" s="236" t="s">
        <v>19</v>
      </c>
      <c r="F328" s="237" t="s">
        <v>470</v>
      </c>
      <c r="G328" s="235"/>
      <c r="H328" s="238">
        <v>0.20100000000000001</v>
      </c>
      <c r="I328" s="239"/>
      <c r="J328" s="235"/>
      <c r="K328" s="235"/>
      <c r="L328" s="240"/>
      <c r="M328" s="241"/>
      <c r="N328" s="242"/>
      <c r="O328" s="242"/>
      <c r="P328" s="242"/>
      <c r="Q328" s="242"/>
      <c r="R328" s="242"/>
      <c r="S328" s="242"/>
      <c r="T328" s="243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44" t="s">
        <v>148</v>
      </c>
      <c r="AU328" s="244" t="s">
        <v>81</v>
      </c>
      <c r="AV328" s="14" t="s">
        <v>81</v>
      </c>
      <c r="AW328" s="14" t="s">
        <v>33</v>
      </c>
      <c r="AX328" s="14" t="s">
        <v>71</v>
      </c>
      <c r="AY328" s="244" t="s">
        <v>137</v>
      </c>
    </row>
    <row r="329" s="13" customFormat="1">
      <c r="A329" s="13"/>
      <c r="B329" s="223"/>
      <c r="C329" s="224"/>
      <c r="D329" s="225" t="s">
        <v>148</v>
      </c>
      <c r="E329" s="226" t="s">
        <v>19</v>
      </c>
      <c r="F329" s="227" t="s">
        <v>232</v>
      </c>
      <c r="G329" s="224"/>
      <c r="H329" s="226" t="s">
        <v>19</v>
      </c>
      <c r="I329" s="228"/>
      <c r="J329" s="224"/>
      <c r="K329" s="224"/>
      <c r="L329" s="229"/>
      <c r="M329" s="230"/>
      <c r="N329" s="231"/>
      <c r="O329" s="231"/>
      <c r="P329" s="231"/>
      <c r="Q329" s="231"/>
      <c r="R329" s="231"/>
      <c r="S329" s="231"/>
      <c r="T329" s="232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3" t="s">
        <v>148</v>
      </c>
      <c r="AU329" s="233" t="s">
        <v>81</v>
      </c>
      <c r="AV329" s="13" t="s">
        <v>79</v>
      </c>
      <c r="AW329" s="13" t="s">
        <v>33</v>
      </c>
      <c r="AX329" s="13" t="s">
        <v>71</v>
      </c>
      <c r="AY329" s="233" t="s">
        <v>137</v>
      </c>
    </row>
    <row r="330" s="13" customFormat="1">
      <c r="A330" s="13"/>
      <c r="B330" s="223"/>
      <c r="C330" s="224"/>
      <c r="D330" s="225" t="s">
        <v>148</v>
      </c>
      <c r="E330" s="226" t="s">
        <v>19</v>
      </c>
      <c r="F330" s="227" t="s">
        <v>395</v>
      </c>
      <c r="G330" s="224"/>
      <c r="H330" s="226" t="s">
        <v>19</v>
      </c>
      <c r="I330" s="228"/>
      <c r="J330" s="224"/>
      <c r="K330" s="224"/>
      <c r="L330" s="229"/>
      <c r="M330" s="230"/>
      <c r="N330" s="231"/>
      <c r="O330" s="231"/>
      <c r="P330" s="231"/>
      <c r="Q330" s="231"/>
      <c r="R330" s="231"/>
      <c r="S330" s="231"/>
      <c r="T330" s="232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3" t="s">
        <v>148</v>
      </c>
      <c r="AU330" s="233" t="s">
        <v>81</v>
      </c>
      <c r="AV330" s="13" t="s">
        <v>79</v>
      </c>
      <c r="AW330" s="13" t="s">
        <v>33</v>
      </c>
      <c r="AX330" s="13" t="s">
        <v>71</v>
      </c>
      <c r="AY330" s="233" t="s">
        <v>137</v>
      </c>
    </row>
    <row r="331" s="14" customFormat="1">
      <c r="A331" s="14"/>
      <c r="B331" s="234"/>
      <c r="C331" s="235"/>
      <c r="D331" s="225" t="s">
        <v>148</v>
      </c>
      <c r="E331" s="236" t="s">
        <v>19</v>
      </c>
      <c r="F331" s="237" t="s">
        <v>471</v>
      </c>
      <c r="G331" s="235"/>
      <c r="H331" s="238">
        <v>1.458</v>
      </c>
      <c r="I331" s="239"/>
      <c r="J331" s="235"/>
      <c r="K331" s="235"/>
      <c r="L331" s="240"/>
      <c r="M331" s="241"/>
      <c r="N331" s="242"/>
      <c r="O331" s="242"/>
      <c r="P331" s="242"/>
      <c r="Q331" s="242"/>
      <c r="R331" s="242"/>
      <c r="S331" s="242"/>
      <c r="T331" s="243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44" t="s">
        <v>148</v>
      </c>
      <c r="AU331" s="244" t="s">
        <v>81</v>
      </c>
      <c r="AV331" s="14" t="s">
        <v>81</v>
      </c>
      <c r="AW331" s="14" t="s">
        <v>33</v>
      </c>
      <c r="AX331" s="14" t="s">
        <v>71</v>
      </c>
      <c r="AY331" s="244" t="s">
        <v>137</v>
      </c>
    </row>
    <row r="332" s="13" customFormat="1">
      <c r="A332" s="13"/>
      <c r="B332" s="223"/>
      <c r="C332" s="224"/>
      <c r="D332" s="225" t="s">
        <v>148</v>
      </c>
      <c r="E332" s="226" t="s">
        <v>19</v>
      </c>
      <c r="F332" s="227" t="s">
        <v>234</v>
      </c>
      <c r="G332" s="224"/>
      <c r="H332" s="226" t="s">
        <v>19</v>
      </c>
      <c r="I332" s="228"/>
      <c r="J332" s="224"/>
      <c r="K332" s="224"/>
      <c r="L332" s="229"/>
      <c r="M332" s="230"/>
      <c r="N332" s="231"/>
      <c r="O332" s="231"/>
      <c r="P332" s="231"/>
      <c r="Q332" s="231"/>
      <c r="R332" s="231"/>
      <c r="S332" s="231"/>
      <c r="T332" s="232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3" t="s">
        <v>148</v>
      </c>
      <c r="AU332" s="233" t="s">
        <v>81</v>
      </c>
      <c r="AV332" s="13" t="s">
        <v>79</v>
      </c>
      <c r="AW332" s="13" t="s">
        <v>33</v>
      </c>
      <c r="AX332" s="13" t="s">
        <v>71</v>
      </c>
      <c r="AY332" s="233" t="s">
        <v>137</v>
      </c>
    </row>
    <row r="333" s="13" customFormat="1">
      <c r="A333" s="13"/>
      <c r="B333" s="223"/>
      <c r="C333" s="224"/>
      <c r="D333" s="225" t="s">
        <v>148</v>
      </c>
      <c r="E333" s="226" t="s">
        <v>19</v>
      </c>
      <c r="F333" s="227" t="s">
        <v>397</v>
      </c>
      <c r="G333" s="224"/>
      <c r="H333" s="226" t="s">
        <v>19</v>
      </c>
      <c r="I333" s="228"/>
      <c r="J333" s="224"/>
      <c r="K333" s="224"/>
      <c r="L333" s="229"/>
      <c r="M333" s="230"/>
      <c r="N333" s="231"/>
      <c r="O333" s="231"/>
      <c r="P333" s="231"/>
      <c r="Q333" s="231"/>
      <c r="R333" s="231"/>
      <c r="S333" s="231"/>
      <c r="T333" s="232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3" t="s">
        <v>148</v>
      </c>
      <c r="AU333" s="233" t="s">
        <v>81</v>
      </c>
      <c r="AV333" s="13" t="s">
        <v>79</v>
      </c>
      <c r="AW333" s="13" t="s">
        <v>33</v>
      </c>
      <c r="AX333" s="13" t="s">
        <v>71</v>
      </c>
      <c r="AY333" s="233" t="s">
        <v>137</v>
      </c>
    </row>
    <row r="334" s="14" customFormat="1">
      <c r="A334" s="14"/>
      <c r="B334" s="234"/>
      <c r="C334" s="235"/>
      <c r="D334" s="225" t="s">
        <v>148</v>
      </c>
      <c r="E334" s="236" t="s">
        <v>19</v>
      </c>
      <c r="F334" s="237" t="s">
        <v>472</v>
      </c>
      <c r="G334" s="235"/>
      <c r="H334" s="238">
        <v>1.4670000000000001</v>
      </c>
      <c r="I334" s="239"/>
      <c r="J334" s="235"/>
      <c r="K334" s="235"/>
      <c r="L334" s="240"/>
      <c r="M334" s="241"/>
      <c r="N334" s="242"/>
      <c r="O334" s="242"/>
      <c r="P334" s="242"/>
      <c r="Q334" s="242"/>
      <c r="R334" s="242"/>
      <c r="S334" s="242"/>
      <c r="T334" s="243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44" t="s">
        <v>148</v>
      </c>
      <c r="AU334" s="244" t="s">
        <v>81</v>
      </c>
      <c r="AV334" s="14" t="s">
        <v>81</v>
      </c>
      <c r="AW334" s="14" t="s">
        <v>33</v>
      </c>
      <c r="AX334" s="14" t="s">
        <v>71</v>
      </c>
      <c r="AY334" s="244" t="s">
        <v>137</v>
      </c>
    </row>
    <row r="335" s="15" customFormat="1">
      <c r="A335" s="15"/>
      <c r="B335" s="255"/>
      <c r="C335" s="256"/>
      <c r="D335" s="225" t="s">
        <v>148</v>
      </c>
      <c r="E335" s="257" t="s">
        <v>19</v>
      </c>
      <c r="F335" s="258" t="s">
        <v>195</v>
      </c>
      <c r="G335" s="256"/>
      <c r="H335" s="259">
        <v>3.1259999999999999</v>
      </c>
      <c r="I335" s="260"/>
      <c r="J335" s="256"/>
      <c r="K335" s="256"/>
      <c r="L335" s="261"/>
      <c r="M335" s="262"/>
      <c r="N335" s="263"/>
      <c r="O335" s="263"/>
      <c r="P335" s="263"/>
      <c r="Q335" s="263"/>
      <c r="R335" s="263"/>
      <c r="S335" s="263"/>
      <c r="T335" s="264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T335" s="265" t="s">
        <v>148</v>
      </c>
      <c r="AU335" s="265" t="s">
        <v>81</v>
      </c>
      <c r="AV335" s="15" t="s">
        <v>144</v>
      </c>
      <c r="AW335" s="15" t="s">
        <v>33</v>
      </c>
      <c r="AX335" s="15" t="s">
        <v>79</v>
      </c>
      <c r="AY335" s="265" t="s">
        <v>137</v>
      </c>
    </row>
    <row r="336" s="2" customFormat="1" ht="49.05" customHeight="1">
      <c r="A336" s="39"/>
      <c r="B336" s="40"/>
      <c r="C336" s="205" t="s">
        <v>473</v>
      </c>
      <c r="D336" s="205" t="s">
        <v>139</v>
      </c>
      <c r="E336" s="206" t="s">
        <v>474</v>
      </c>
      <c r="F336" s="207" t="s">
        <v>475</v>
      </c>
      <c r="G336" s="208" t="s">
        <v>213</v>
      </c>
      <c r="H336" s="209">
        <v>62.5</v>
      </c>
      <c r="I336" s="210"/>
      <c r="J336" s="211">
        <f>ROUND(I336*H336,2)</f>
        <v>0</v>
      </c>
      <c r="K336" s="207" t="s">
        <v>143</v>
      </c>
      <c r="L336" s="45"/>
      <c r="M336" s="212" t="s">
        <v>19</v>
      </c>
      <c r="N336" s="213" t="s">
        <v>42</v>
      </c>
      <c r="O336" s="85"/>
      <c r="P336" s="214">
        <f>O336*H336</f>
        <v>0</v>
      </c>
      <c r="Q336" s="214">
        <v>0</v>
      </c>
      <c r="R336" s="214">
        <f>Q336*H336</f>
        <v>0</v>
      </c>
      <c r="S336" s="214">
        <v>0.089999999999999997</v>
      </c>
      <c r="T336" s="215">
        <f>S336*H336</f>
        <v>5.625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16" t="s">
        <v>144</v>
      </c>
      <c r="AT336" s="216" t="s">
        <v>139</v>
      </c>
      <c r="AU336" s="216" t="s">
        <v>81</v>
      </c>
      <c r="AY336" s="18" t="s">
        <v>137</v>
      </c>
      <c r="BE336" s="217">
        <f>IF(N336="základní",J336,0)</f>
        <v>0</v>
      </c>
      <c r="BF336" s="217">
        <f>IF(N336="snížená",J336,0)</f>
        <v>0</v>
      </c>
      <c r="BG336" s="217">
        <f>IF(N336="zákl. přenesená",J336,0)</f>
        <v>0</v>
      </c>
      <c r="BH336" s="217">
        <f>IF(N336="sníž. přenesená",J336,0)</f>
        <v>0</v>
      </c>
      <c r="BI336" s="217">
        <f>IF(N336="nulová",J336,0)</f>
        <v>0</v>
      </c>
      <c r="BJ336" s="18" t="s">
        <v>79</v>
      </c>
      <c r="BK336" s="217">
        <f>ROUND(I336*H336,2)</f>
        <v>0</v>
      </c>
      <c r="BL336" s="18" t="s">
        <v>144</v>
      </c>
      <c r="BM336" s="216" t="s">
        <v>476</v>
      </c>
    </row>
    <row r="337" s="2" customFormat="1">
      <c r="A337" s="39"/>
      <c r="B337" s="40"/>
      <c r="C337" s="41"/>
      <c r="D337" s="218" t="s">
        <v>146</v>
      </c>
      <c r="E337" s="41"/>
      <c r="F337" s="219" t="s">
        <v>477</v>
      </c>
      <c r="G337" s="41"/>
      <c r="H337" s="41"/>
      <c r="I337" s="220"/>
      <c r="J337" s="41"/>
      <c r="K337" s="41"/>
      <c r="L337" s="45"/>
      <c r="M337" s="221"/>
      <c r="N337" s="222"/>
      <c r="O337" s="85"/>
      <c r="P337" s="85"/>
      <c r="Q337" s="85"/>
      <c r="R337" s="85"/>
      <c r="S337" s="85"/>
      <c r="T337" s="86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T337" s="18" t="s">
        <v>146</v>
      </c>
      <c r="AU337" s="18" t="s">
        <v>81</v>
      </c>
    </row>
    <row r="338" s="13" customFormat="1">
      <c r="A338" s="13"/>
      <c r="B338" s="223"/>
      <c r="C338" s="224"/>
      <c r="D338" s="225" t="s">
        <v>148</v>
      </c>
      <c r="E338" s="226" t="s">
        <v>19</v>
      </c>
      <c r="F338" s="227" t="s">
        <v>347</v>
      </c>
      <c r="G338" s="224"/>
      <c r="H338" s="226" t="s">
        <v>19</v>
      </c>
      <c r="I338" s="228"/>
      <c r="J338" s="224"/>
      <c r="K338" s="224"/>
      <c r="L338" s="229"/>
      <c r="M338" s="230"/>
      <c r="N338" s="231"/>
      <c r="O338" s="231"/>
      <c r="P338" s="231"/>
      <c r="Q338" s="231"/>
      <c r="R338" s="231"/>
      <c r="S338" s="231"/>
      <c r="T338" s="232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33" t="s">
        <v>148</v>
      </c>
      <c r="AU338" s="233" t="s">
        <v>81</v>
      </c>
      <c r="AV338" s="13" t="s">
        <v>79</v>
      </c>
      <c r="AW338" s="13" t="s">
        <v>33</v>
      </c>
      <c r="AX338" s="13" t="s">
        <v>71</v>
      </c>
      <c r="AY338" s="233" t="s">
        <v>137</v>
      </c>
    </row>
    <row r="339" s="13" customFormat="1">
      <c r="A339" s="13"/>
      <c r="B339" s="223"/>
      <c r="C339" s="224"/>
      <c r="D339" s="225" t="s">
        <v>148</v>
      </c>
      <c r="E339" s="226" t="s">
        <v>19</v>
      </c>
      <c r="F339" s="227" t="s">
        <v>394</v>
      </c>
      <c r="G339" s="224"/>
      <c r="H339" s="226" t="s">
        <v>19</v>
      </c>
      <c r="I339" s="228"/>
      <c r="J339" s="224"/>
      <c r="K339" s="224"/>
      <c r="L339" s="229"/>
      <c r="M339" s="230"/>
      <c r="N339" s="231"/>
      <c r="O339" s="231"/>
      <c r="P339" s="231"/>
      <c r="Q339" s="231"/>
      <c r="R339" s="231"/>
      <c r="S339" s="231"/>
      <c r="T339" s="232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3" t="s">
        <v>148</v>
      </c>
      <c r="AU339" s="233" t="s">
        <v>81</v>
      </c>
      <c r="AV339" s="13" t="s">
        <v>79</v>
      </c>
      <c r="AW339" s="13" t="s">
        <v>33</v>
      </c>
      <c r="AX339" s="13" t="s">
        <v>71</v>
      </c>
      <c r="AY339" s="233" t="s">
        <v>137</v>
      </c>
    </row>
    <row r="340" s="14" customFormat="1">
      <c r="A340" s="14"/>
      <c r="B340" s="234"/>
      <c r="C340" s="235"/>
      <c r="D340" s="225" t="s">
        <v>148</v>
      </c>
      <c r="E340" s="236" t="s">
        <v>19</v>
      </c>
      <c r="F340" s="237" t="s">
        <v>231</v>
      </c>
      <c r="G340" s="235"/>
      <c r="H340" s="238">
        <v>4.0199999999999996</v>
      </c>
      <c r="I340" s="239"/>
      <c r="J340" s="235"/>
      <c r="K340" s="235"/>
      <c r="L340" s="240"/>
      <c r="M340" s="241"/>
      <c r="N340" s="242"/>
      <c r="O340" s="242"/>
      <c r="P340" s="242"/>
      <c r="Q340" s="242"/>
      <c r="R340" s="242"/>
      <c r="S340" s="242"/>
      <c r="T340" s="243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44" t="s">
        <v>148</v>
      </c>
      <c r="AU340" s="244" t="s">
        <v>81</v>
      </c>
      <c r="AV340" s="14" t="s">
        <v>81</v>
      </c>
      <c r="AW340" s="14" t="s">
        <v>33</v>
      </c>
      <c r="AX340" s="14" t="s">
        <v>71</v>
      </c>
      <c r="AY340" s="244" t="s">
        <v>137</v>
      </c>
    </row>
    <row r="341" s="13" customFormat="1">
      <c r="A341" s="13"/>
      <c r="B341" s="223"/>
      <c r="C341" s="224"/>
      <c r="D341" s="225" t="s">
        <v>148</v>
      </c>
      <c r="E341" s="226" t="s">
        <v>19</v>
      </c>
      <c r="F341" s="227" t="s">
        <v>232</v>
      </c>
      <c r="G341" s="224"/>
      <c r="H341" s="226" t="s">
        <v>19</v>
      </c>
      <c r="I341" s="228"/>
      <c r="J341" s="224"/>
      <c r="K341" s="224"/>
      <c r="L341" s="229"/>
      <c r="M341" s="230"/>
      <c r="N341" s="231"/>
      <c r="O341" s="231"/>
      <c r="P341" s="231"/>
      <c r="Q341" s="231"/>
      <c r="R341" s="231"/>
      <c r="S341" s="231"/>
      <c r="T341" s="232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3" t="s">
        <v>148</v>
      </c>
      <c r="AU341" s="233" t="s">
        <v>81</v>
      </c>
      <c r="AV341" s="13" t="s">
        <v>79</v>
      </c>
      <c r="AW341" s="13" t="s">
        <v>33</v>
      </c>
      <c r="AX341" s="13" t="s">
        <v>71</v>
      </c>
      <c r="AY341" s="233" t="s">
        <v>137</v>
      </c>
    </row>
    <row r="342" s="13" customFormat="1">
      <c r="A342" s="13"/>
      <c r="B342" s="223"/>
      <c r="C342" s="224"/>
      <c r="D342" s="225" t="s">
        <v>148</v>
      </c>
      <c r="E342" s="226" t="s">
        <v>19</v>
      </c>
      <c r="F342" s="227" t="s">
        <v>395</v>
      </c>
      <c r="G342" s="224"/>
      <c r="H342" s="226" t="s">
        <v>19</v>
      </c>
      <c r="I342" s="228"/>
      <c r="J342" s="224"/>
      <c r="K342" s="224"/>
      <c r="L342" s="229"/>
      <c r="M342" s="230"/>
      <c r="N342" s="231"/>
      <c r="O342" s="231"/>
      <c r="P342" s="231"/>
      <c r="Q342" s="231"/>
      <c r="R342" s="231"/>
      <c r="S342" s="231"/>
      <c r="T342" s="232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3" t="s">
        <v>148</v>
      </c>
      <c r="AU342" s="233" t="s">
        <v>81</v>
      </c>
      <c r="AV342" s="13" t="s">
        <v>79</v>
      </c>
      <c r="AW342" s="13" t="s">
        <v>33</v>
      </c>
      <c r="AX342" s="13" t="s">
        <v>71</v>
      </c>
      <c r="AY342" s="233" t="s">
        <v>137</v>
      </c>
    </row>
    <row r="343" s="14" customFormat="1">
      <c r="A343" s="14"/>
      <c r="B343" s="234"/>
      <c r="C343" s="235"/>
      <c r="D343" s="225" t="s">
        <v>148</v>
      </c>
      <c r="E343" s="236" t="s">
        <v>19</v>
      </c>
      <c r="F343" s="237" t="s">
        <v>396</v>
      </c>
      <c r="G343" s="235"/>
      <c r="H343" s="238">
        <v>29.149999999999999</v>
      </c>
      <c r="I343" s="239"/>
      <c r="J343" s="235"/>
      <c r="K343" s="235"/>
      <c r="L343" s="240"/>
      <c r="M343" s="241"/>
      <c r="N343" s="242"/>
      <c r="O343" s="242"/>
      <c r="P343" s="242"/>
      <c r="Q343" s="242"/>
      <c r="R343" s="242"/>
      <c r="S343" s="242"/>
      <c r="T343" s="243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44" t="s">
        <v>148</v>
      </c>
      <c r="AU343" s="244" t="s">
        <v>81</v>
      </c>
      <c r="AV343" s="14" t="s">
        <v>81</v>
      </c>
      <c r="AW343" s="14" t="s">
        <v>33</v>
      </c>
      <c r="AX343" s="14" t="s">
        <v>71</v>
      </c>
      <c r="AY343" s="244" t="s">
        <v>137</v>
      </c>
    </row>
    <row r="344" s="13" customFormat="1">
      <c r="A344" s="13"/>
      <c r="B344" s="223"/>
      <c r="C344" s="224"/>
      <c r="D344" s="225" t="s">
        <v>148</v>
      </c>
      <c r="E344" s="226" t="s">
        <v>19</v>
      </c>
      <c r="F344" s="227" t="s">
        <v>234</v>
      </c>
      <c r="G344" s="224"/>
      <c r="H344" s="226" t="s">
        <v>19</v>
      </c>
      <c r="I344" s="228"/>
      <c r="J344" s="224"/>
      <c r="K344" s="224"/>
      <c r="L344" s="229"/>
      <c r="M344" s="230"/>
      <c r="N344" s="231"/>
      <c r="O344" s="231"/>
      <c r="P344" s="231"/>
      <c r="Q344" s="231"/>
      <c r="R344" s="231"/>
      <c r="S344" s="231"/>
      <c r="T344" s="232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33" t="s">
        <v>148</v>
      </c>
      <c r="AU344" s="233" t="s">
        <v>81</v>
      </c>
      <c r="AV344" s="13" t="s">
        <v>79</v>
      </c>
      <c r="AW344" s="13" t="s">
        <v>33</v>
      </c>
      <c r="AX344" s="13" t="s">
        <v>71</v>
      </c>
      <c r="AY344" s="233" t="s">
        <v>137</v>
      </c>
    </row>
    <row r="345" s="13" customFormat="1">
      <c r="A345" s="13"/>
      <c r="B345" s="223"/>
      <c r="C345" s="224"/>
      <c r="D345" s="225" t="s">
        <v>148</v>
      </c>
      <c r="E345" s="226" t="s">
        <v>19</v>
      </c>
      <c r="F345" s="227" t="s">
        <v>397</v>
      </c>
      <c r="G345" s="224"/>
      <c r="H345" s="226" t="s">
        <v>19</v>
      </c>
      <c r="I345" s="228"/>
      <c r="J345" s="224"/>
      <c r="K345" s="224"/>
      <c r="L345" s="229"/>
      <c r="M345" s="230"/>
      <c r="N345" s="231"/>
      <c r="O345" s="231"/>
      <c r="P345" s="231"/>
      <c r="Q345" s="231"/>
      <c r="R345" s="231"/>
      <c r="S345" s="231"/>
      <c r="T345" s="232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3" t="s">
        <v>148</v>
      </c>
      <c r="AU345" s="233" t="s">
        <v>81</v>
      </c>
      <c r="AV345" s="13" t="s">
        <v>79</v>
      </c>
      <c r="AW345" s="13" t="s">
        <v>33</v>
      </c>
      <c r="AX345" s="13" t="s">
        <v>71</v>
      </c>
      <c r="AY345" s="233" t="s">
        <v>137</v>
      </c>
    </row>
    <row r="346" s="14" customFormat="1">
      <c r="A346" s="14"/>
      <c r="B346" s="234"/>
      <c r="C346" s="235"/>
      <c r="D346" s="225" t="s">
        <v>148</v>
      </c>
      <c r="E346" s="236" t="s">
        <v>19</v>
      </c>
      <c r="F346" s="237" t="s">
        <v>235</v>
      </c>
      <c r="G346" s="235"/>
      <c r="H346" s="238">
        <v>29.329999999999998</v>
      </c>
      <c r="I346" s="239"/>
      <c r="J346" s="235"/>
      <c r="K346" s="235"/>
      <c r="L346" s="240"/>
      <c r="M346" s="241"/>
      <c r="N346" s="242"/>
      <c r="O346" s="242"/>
      <c r="P346" s="242"/>
      <c r="Q346" s="242"/>
      <c r="R346" s="242"/>
      <c r="S346" s="242"/>
      <c r="T346" s="243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44" t="s">
        <v>148</v>
      </c>
      <c r="AU346" s="244" t="s">
        <v>81</v>
      </c>
      <c r="AV346" s="14" t="s">
        <v>81</v>
      </c>
      <c r="AW346" s="14" t="s">
        <v>33</v>
      </c>
      <c r="AX346" s="14" t="s">
        <v>71</v>
      </c>
      <c r="AY346" s="244" t="s">
        <v>137</v>
      </c>
    </row>
    <row r="347" s="15" customFormat="1">
      <c r="A347" s="15"/>
      <c r="B347" s="255"/>
      <c r="C347" s="256"/>
      <c r="D347" s="225" t="s">
        <v>148</v>
      </c>
      <c r="E347" s="257" t="s">
        <v>19</v>
      </c>
      <c r="F347" s="258" t="s">
        <v>195</v>
      </c>
      <c r="G347" s="256"/>
      <c r="H347" s="259">
        <v>62.5</v>
      </c>
      <c r="I347" s="260"/>
      <c r="J347" s="256"/>
      <c r="K347" s="256"/>
      <c r="L347" s="261"/>
      <c r="M347" s="262"/>
      <c r="N347" s="263"/>
      <c r="O347" s="263"/>
      <c r="P347" s="263"/>
      <c r="Q347" s="263"/>
      <c r="R347" s="263"/>
      <c r="S347" s="263"/>
      <c r="T347" s="264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T347" s="265" t="s">
        <v>148</v>
      </c>
      <c r="AU347" s="265" t="s">
        <v>81</v>
      </c>
      <c r="AV347" s="15" t="s">
        <v>144</v>
      </c>
      <c r="AW347" s="15" t="s">
        <v>33</v>
      </c>
      <c r="AX347" s="15" t="s">
        <v>79</v>
      </c>
      <c r="AY347" s="265" t="s">
        <v>137</v>
      </c>
    </row>
    <row r="348" s="2" customFormat="1" ht="37.8" customHeight="1">
      <c r="A348" s="39"/>
      <c r="B348" s="40"/>
      <c r="C348" s="205" t="s">
        <v>478</v>
      </c>
      <c r="D348" s="205" t="s">
        <v>139</v>
      </c>
      <c r="E348" s="206" t="s">
        <v>479</v>
      </c>
      <c r="F348" s="207" t="s">
        <v>480</v>
      </c>
      <c r="G348" s="208" t="s">
        <v>213</v>
      </c>
      <c r="H348" s="209">
        <v>25</v>
      </c>
      <c r="I348" s="210"/>
      <c r="J348" s="211">
        <f>ROUND(I348*H348,2)</f>
        <v>0</v>
      </c>
      <c r="K348" s="207" t="s">
        <v>143</v>
      </c>
      <c r="L348" s="45"/>
      <c r="M348" s="212" t="s">
        <v>19</v>
      </c>
      <c r="N348" s="213" t="s">
        <v>42</v>
      </c>
      <c r="O348" s="85"/>
      <c r="P348" s="214">
        <f>O348*H348</f>
        <v>0</v>
      </c>
      <c r="Q348" s="214">
        <v>0</v>
      </c>
      <c r="R348" s="214">
        <f>Q348*H348</f>
        <v>0</v>
      </c>
      <c r="S348" s="214">
        <v>0.037999999999999999</v>
      </c>
      <c r="T348" s="215">
        <f>S348*H348</f>
        <v>0.94999999999999996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16" t="s">
        <v>144</v>
      </c>
      <c r="AT348" s="216" t="s">
        <v>139</v>
      </c>
      <c r="AU348" s="216" t="s">
        <v>81</v>
      </c>
      <c r="AY348" s="18" t="s">
        <v>137</v>
      </c>
      <c r="BE348" s="217">
        <f>IF(N348="základní",J348,0)</f>
        <v>0</v>
      </c>
      <c r="BF348" s="217">
        <f>IF(N348="snížená",J348,0)</f>
        <v>0</v>
      </c>
      <c r="BG348" s="217">
        <f>IF(N348="zákl. přenesená",J348,0)</f>
        <v>0</v>
      </c>
      <c r="BH348" s="217">
        <f>IF(N348="sníž. přenesená",J348,0)</f>
        <v>0</v>
      </c>
      <c r="BI348" s="217">
        <f>IF(N348="nulová",J348,0)</f>
        <v>0</v>
      </c>
      <c r="BJ348" s="18" t="s">
        <v>79</v>
      </c>
      <c r="BK348" s="217">
        <f>ROUND(I348*H348,2)</f>
        <v>0</v>
      </c>
      <c r="BL348" s="18" t="s">
        <v>144</v>
      </c>
      <c r="BM348" s="216" t="s">
        <v>481</v>
      </c>
    </row>
    <row r="349" s="2" customFormat="1">
      <c r="A349" s="39"/>
      <c r="B349" s="40"/>
      <c r="C349" s="41"/>
      <c r="D349" s="218" t="s">
        <v>146</v>
      </c>
      <c r="E349" s="41"/>
      <c r="F349" s="219" t="s">
        <v>482</v>
      </c>
      <c r="G349" s="41"/>
      <c r="H349" s="41"/>
      <c r="I349" s="220"/>
      <c r="J349" s="41"/>
      <c r="K349" s="41"/>
      <c r="L349" s="45"/>
      <c r="M349" s="221"/>
      <c r="N349" s="222"/>
      <c r="O349" s="85"/>
      <c r="P349" s="85"/>
      <c r="Q349" s="85"/>
      <c r="R349" s="85"/>
      <c r="S349" s="85"/>
      <c r="T349" s="86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T349" s="18" t="s">
        <v>146</v>
      </c>
      <c r="AU349" s="18" t="s">
        <v>81</v>
      </c>
    </row>
    <row r="350" s="13" customFormat="1">
      <c r="A350" s="13"/>
      <c r="B350" s="223"/>
      <c r="C350" s="224"/>
      <c r="D350" s="225" t="s">
        <v>148</v>
      </c>
      <c r="E350" s="226" t="s">
        <v>19</v>
      </c>
      <c r="F350" s="227" t="s">
        <v>483</v>
      </c>
      <c r="G350" s="224"/>
      <c r="H350" s="226" t="s">
        <v>19</v>
      </c>
      <c r="I350" s="228"/>
      <c r="J350" s="224"/>
      <c r="K350" s="224"/>
      <c r="L350" s="229"/>
      <c r="M350" s="230"/>
      <c r="N350" s="231"/>
      <c r="O350" s="231"/>
      <c r="P350" s="231"/>
      <c r="Q350" s="231"/>
      <c r="R350" s="231"/>
      <c r="S350" s="231"/>
      <c r="T350" s="232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33" t="s">
        <v>148</v>
      </c>
      <c r="AU350" s="233" t="s">
        <v>81</v>
      </c>
      <c r="AV350" s="13" t="s">
        <v>79</v>
      </c>
      <c r="AW350" s="13" t="s">
        <v>33</v>
      </c>
      <c r="AX350" s="13" t="s">
        <v>71</v>
      </c>
      <c r="AY350" s="233" t="s">
        <v>137</v>
      </c>
    </row>
    <row r="351" s="13" customFormat="1">
      <c r="A351" s="13"/>
      <c r="B351" s="223"/>
      <c r="C351" s="224"/>
      <c r="D351" s="225" t="s">
        <v>148</v>
      </c>
      <c r="E351" s="226" t="s">
        <v>19</v>
      </c>
      <c r="F351" s="227" t="s">
        <v>347</v>
      </c>
      <c r="G351" s="224"/>
      <c r="H351" s="226" t="s">
        <v>19</v>
      </c>
      <c r="I351" s="228"/>
      <c r="J351" s="224"/>
      <c r="K351" s="224"/>
      <c r="L351" s="229"/>
      <c r="M351" s="230"/>
      <c r="N351" s="231"/>
      <c r="O351" s="231"/>
      <c r="P351" s="231"/>
      <c r="Q351" s="231"/>
      <c r="R351" s="231"/>
      <c r="S351" s="231"/>
      <c r="T351" s="232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33" t="s">
        <v>148</v>
      </c>
      <c r="AU351" s="233" t="s">
        <v>81</v>
      </c>
      <c r="AV351" s="13" t="s">
        <v>79</v>
      </c>
      <c r="AW351" s="13" t="s">
        <v>33</v>
      </c>
      <c r="AX351" s="13" t="s">
        <v>71</v>
      </c>
      <c r="AY351" s="233" t="s">
        <v>137</v>
      </c>
    </row>
    <row r="352" s="13" customFormat="1">
      <c r="A352" s="13"/>
      <c r="B352" s="223"/>
      <c r="C352" s="224"/>
      <c r="D352" s="225" t="s">
        <v>148</v>
      </c>
      <c r="E352" s="226" t="s">
        <v>19</v>
      </c>
      <c r="F352" s="227" t="s">
        <v>394</v>
      </c>
      <c r="G352" s="224"/>
      <c r="H352" s="226" t="s">
        <v>19</v>
      </c>
      <c r="I352" s="228"/>
      <c r="J352" s="224"/>
      <c r="K352" s="224"/>
      <c r="L352" s="229"/>
      <c r="M352" s="230"/>
      <c r="N352" s="231"/>
      <c r="O352" s="231"/>
      <c r="P352" s="231"/>
      <c r="Q352" s="231"/>
      <c r="R352" s="231"/>
      <c r="S352" s="231"/>
      <c r="T352" s="232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33" t="s">
        <v>148</v>
      </c>
      <c r="AU352" s="233" t="s">
        <v>81</v>
      </c>
      <c r="AV352" s="13" t="s">
        <v>79</v>
      </c>
      <c r="AW352" s="13" t="s">
        <v>33</v>
      </c>
      <c r="AX352" s="13" t="s">
        <v>71</v>
      </c>
      <c r="AY352" s="233" t="s">
        <v>137</v>
      </c>
    </row>
    <row r="353" s="14" customFormat="1">
      <c r="A353" s="14"/>
      <c r="B353" s="234"/>
      <c r="C353" s="235"/>
      <c r="D353" s="225" t="s">
        <v>148</v>
      </c>
      <c r="E353" s="236" t="s">
        <v>19</v>
      </c>
      <c r="F353" s="237" t="s">
        <v>484</v>
      </c>
      <c r="G353" s="235"/>
      <c r="H353" s="238">
        <v>1.6080000000000001</v>
      </c>
      <c r="I353" s="239"/>
      <c r="J353" s="235"/>
      <c r="K353" s="235"/>
      <c r="L353" s="240"/>
      <c r="M353" s="241"/>
      <c r="N353" s="242"/>
      <c r="O353" s="242"/>
      <c r="P353" s="242"/>
      <c r="Q353" s="242"/>
      <c r="R353" s="242"/>
      <c r="S353" s="242"/>
      <c r="T353" s="243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44" t="s">
        <v>148</v>
      </c>
      <c r="AU353" s="244" t="s">
        <v>81</v>
      </c>
      <c r="AV353" s="14" t="s">
        <v>81</v>
      </c>
      <c r="AW353" s="14" t="s">
        <v>33</v>
      </c>
      <c r="AX353" s="14" t="s">
        <v>71</v>
      </c>
      <c r="AY353" s="244" t="s">
        <v>137</v>
      </c>
    </row>
    <row r="354" s="13" customFormat="1">
      <c r="A354" s="13"/>
      <c r="B354" s="223"/>
      <c r="C354" s="224"/>
      <c r="D354" s="225" t="s">
        <v>148</v>
      </c>
      <c r="E354" s="226" t="s">
        <v>19</v>
      </c>
      <c r="F354" s="227" t="s">
        <v>232</v>
      </c>
      <c r="G354" s="224"/>
      <c r="H354" s="226" t="s">
        <v>19</v>
      </c>
      <c r="I354" s="228"/>
      <c r="J354" s="224"/>
      <c r="K354" s="224"/>
      <c r="L354" s="229"/>
      <c r="M354" s="230"/>
      <c r="N354" s="231"/>
      <c r="O354" s="231"/>
      <c r="P354" s="231"/>
      <c r="Q354" s="231"/>
      <c r="R354" s="231"/>
      <c r="S354" s="231"/>
      <c r="T354" s="232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33" t="s">
        <v>148</v>
      </c>
      <c r="AU354" s="233" t="s">
        <v>81</v>
      </c>
      <c r="AV354" s="13" t="s">
        <v>79</v>
      </c>
      <c r="AW354" s="13" t="s">
        <v>33</v>
      </c>
      <c r="AX354" s="13" t="s">
        <v>71</v>
      </c>
      <c r="AY354" s="233" t="s">
        <v>137</v>
      </c>
    </row>
    <row r="355" s="13" customFormat="1">
      <c r="A355" s="13"/>
      <c r="B355" s="223"/>
      <c r="C355" s="224"/>
      <c r="D355" s="225" t="s">
        <v>148</v>
      </c>
      <c r="E355" s="226" t="s">
        <v>19</v>
      </c>
      <c r="F355" s="227" t="s">
        <v>395</v>
      </c>
      <c r="G355" s="224"/>
      <c r="H355" s="226" t="s">
        <v>19</v>
      </c>
      <c r="I355" s="228"/>
      <c r="J355" s="224"/>
      <c r="K355" s="224"/>
      <c r="L355" s="229"/>
      <c r="M355" s="230"/>
      <c r="N355" s="231"/>
      <c r="O355" s="231"/>
      <c r="P355" s="231"/>
      <c r="Q355" s="231"/>
      <c r="R355" s="231"/>
      <c r="S355" s="231"/>
      <c r="T355" s="232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33" t="s">
        <v>148</v>
      </c>
      <c r="AU355" s="233" t="s">
        <v>81</v>
      </c>
      <c r="AV355" s="13" t="s">
        <v>79</v>
      </c>
      <c r="AW355" s="13" t="s">
        <v>33</v>
      </c>
      <c r="AX355" s="13" t="s">
        <v>71</v>
      </c>
      <c r="AY355" s="233" t="s">
        <v>137</v>
      </c>
    </row>
    <row r="356" s="14" customFormat="1">
      <c r="A356" s="14"/>
      <c r="B356" s="234"/>
      <c r="C356" s="235"/>
      <c r="D356" s="225" t="s">
        <v>148</v>
      </c>
      <c r="E356" s="236" t="s">
        <v>19</v>
      </c>
      <c r="F356" s="237" t="s">
        <v>485</v>
      </c>
      <c r="G356" s="235"/>
      <c r="H356" s="238">
        <v>11.66</v>
      </c>
      <c r="I356" s="239"/>
      <c r="J356" s="235"/>
      <c r="K356" s="235"/>
      <c r="L356" s="240"/>
      <c r="M356" s="241"/>
      <c r="N356" s="242"/>
      <c r="O356" s="242"/>
      <c r="P356" s="242"/>
      <c r="Q356" s="242"/>
      <c r="R356" s="242"/>
      <c r="S356" s="242"/>
      <c r="T356" s="243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44" t="s">
        <v>148</v>
      </c>
      <c r="AU356" s="244" t="s">
        <v>81</v>
      </c>
      <c r="AV356" s="14" t="s">
        <v>81</v>
      </c>
      <c r="AW356" s="14" t="s">
        <v>33</v>
      </c>
      <c r="AX356" s="14" t="s">
        <v>71</v>
      </c>
      <c r="AY356" s="244" t="s">
        <v>137</v>
      </c>
    </row>
    <row r="357" s="13" customFormat="1">
      <c r="A357" s="13"/>
      <c r="B357" s="223"/>
      <c r="C357" s="224"/>
      <c r="D357" s="225" t="s">
        <v>148</v>
      </c>
      <c r="E357" s="226" t="s">
        <v>19</v>
      </c>
      <c r="F357" s="227" t="s">
        <v>234</v>
      </c>
      <c r="G357" s="224"/>
      <c r="H357" s="226" t="s">
        <v>19</v>
      </c>
      <c r="I357" s="228"/>
      <c r="J357" s="224"/>
      <c r="K357" s="224"/>
      <c r="L357" s="229"/>
      <c r="M357" s="230"/>
      <c r="N357" s="231"/>
      <c r="O357" s="231"/>
      <c r="P357" s="231"/>
      <c r="Q357" s="231"/>
      <c r="R357" s="231"/>
      <c r="S357" s="231"/>
      <c r="T357" s="232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33" t="s">
        <v>148</v>
      </c>
      <c r="AU357" s="233" t="s">
        <v>81</v>
      </c>
      <c r="AV357" s="13" t="s">
        <v>79</v>
      </c>
      <c r="AW357" s="13" t="s">
        <v>33</v>
      </c>
      <c r="AX357" s="13" t="s">
        <v>71</v>
      </c>
      <c r="AY357" s="233" t="s">
        <v>137</v>
      </c>
    </row>
    <row r="358" s="13" customFormat="1">
      <c r="A358" s="13"/>
      <c r="B358" s="223"/>
      <c r="C358" s="224"/>
      <c r="D358" s="225" t="s">
        <v>148</v>
      </c>
      <c r="E358" s="226" t="s">
        <v>19</v>
      </c>
      <c r="F358" s="227" t="s">
        <v>397</v>
      </c>
      <c r="G358" s="224"/>
      <c r="H358" s="226" t="s">
        <v>19</v>
      </c>
      <c r="I358" s="228"/>
      <c r="J358" s="224"/>
      <c r="K358" s="224"/>
      <c r="L358" s="229"/>
      <c r="M358" s="230"/>
      <c r="N358" s="231"/>
      <c r="O358" s="231"/>
      <c r="P358" s="231"/>
      <c r="Q358" s="231"/>
      <c r="R358" s="231"/>
      <c r="S358" s="231"/>
      <c r="T358" s="232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33" t="s">
        <v>148</v>
      </c>
      <c r="AU358" s="233" t="s">
        <v>81</v>
      </c>
      <c r="AV358" s="13" t="s">
        <v>79</v>
      </c>
      <c r="AW358" s="13" t="s">
        <v>33</v>
      </c>
      <c r="AX358" s="13" t="s">
        <v>71</v>
      </c>
      <c r="AY358" s="233" t="s">
        <v>137</v>
      </c>
    </row>
    <row r="359" s="14" customFormat="1">
      <c r="A359" s="14"/>
      <c r="B359" s="234"/>
      <c r="C359" s="235"/>
      <c r="D359" s="225" t="s">
        <v>148</v>
      </c>
      <c r="E359" s="236" t="s">
        <v>19</v>
      </c>
      <c r="F359" s="237" t="s">
        <v>486</v>
      </c>
      <c r="G359" s="235"/>
      <c r="H359" s="238">
        <v>11.731999999999999</v>
      </c>
      <c r="I359" s="239"/>
      <c r="J359" s="235"/>
      <c r="K359" s="235"/>
      <c r="L359" s="240"/>
      <c r="M359" s="241"/>
      <c r="N359" s="242"/>
      <c r="O359" s="242"/>
      <c r="P359" s="242"/>
      <c r="Q359" s="242"/>
      <c r="R359" s="242"/>
      <c r="S359" s="242"/>
      <c r="T359" s="243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44" t="s">
        <v>148</v>
      </c>
      <c r="AU359" s="244" t="s">
        <v>81</v>
      </c>
      <c r="AV359" s="14" t="s">
        <v>81</v>
      </c>
      <c r="AW359" s="14" t="s">
        <v>33</v>
      </c>
      <c r="AX359" s="14" t="s">
        <v>71</v>
      </c>
      <c r="AY359" s="244" t="s">
        <v>137</v>
      </c>
    </row>
    <row r="360" s="15" customFormat="1">
      <c r="A360" s="15"/>
      <c r="B360" s="255"/>
      <c r="C360" s="256"/>
      <c r="D360" s="225" t="s">
        <v>148</v>
      </c>
      <c r="E360" s="257" t="s">
        <v>19</v>
      </c>
      <c r="F360" s="258" t="s">
        <v>195</v>
      </c>
      <c r="G360" s="256"/>
      <c r="H360" s="259">
        <v>25</v>
      </c>
      <c r="I360" s="260"/>
      <c r="J360" s="256"/>
      <c r="K360" s="256"/>
      <c r="L360" s="261"/>
      <c r="M360" s="262"/>
      <c r="N360" s="263"/>
      <c r="O360" s="263"/>
      <c r="P360" s="263"/>
      <c r="Q360" s="263"/>
      <c r="R360" s="263"/>
      <c r="S360" s="263"/>
      <c r="T360" s="264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T360" s="265" t="s">
        <v>148</v>
      </c>
      <c r="AU360" s="265" t="s">
        <v>81</v>
      </c>
      <c r="AV360" s="15" t="s">
        <v>144</v>
      </c>
      <c r="AW360" s="15" t="s">
        <v>33</v>
      </c>
      <c r="AX360" s="15" t="s">
        <v>79</v>
      </c>
      <c r="AY360" s="265" t="s">
        <v>137</v>
      </c>
    </row>
    <row r="361" s="2" customFormat="1" ht="37.8" customHeight="1">
      <c r="A361" s="39"/>
      <c r="B361" s="40"/>
      <c r="C361" s="205" t="s">
        <v>456</v>
      </c>
      <c r="D361" s="205" t="s">
        <v>139</v>
      </c>
      <c r="E361" s="206" t="s">
        <v>487</v>
      </c>
      <c r="F361" s="207" t="s">
        <v>488</v>
      </c>
      <c r="G361" s="208" t="s">
        <v>213</v>
      </c>
      <c r="H361" s="209">
        <v>1.8</v>
      </c>
      <c r="I361" s="210"/>
      <c r="J361" s="211">
        <f>ROUND(I361*H361,2)</f>
        <v>0</v>
      </c>
      <c r="K361" s="207" t="s">
        <v>143</v>
      </c>
      <c r="L361" s="45"/>
      <c r="M361" s="212" t="s">
        <v>19</v>
      </c>
      <c r="N361" s="213" t="s">
        <v>42</v>
      </c>
      <c r="O361" s="85"/>
      <c r="P361" s="214">
        <f>O361*H361</f>
        <v>0</v>
      </c>
      <c r="Q361" s="214">
        <v>0</v>
      </c>
      <c r="R361" s="214">
        <f>Q361*H361</f>
        <v>0</v>
      </c>
      <c r="S361" s="214">
        <v>0.087999999999999995</v>
      </c>
      <c r="T361" s="215">
        <f>S361*H361</f>
        <v>0.15839999999999999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16" t="s">
        <v>144</v>
      </c>
      <c r="AT361" s="216" t="s">
        <v>139</v>
      </c>
      <c r="AU361" s="216" t="s">
        <v>81</v>
      </c>
      <c r="AY361" s="18" t="s">
        <v>137</v>
      </c>
      <c r="BE361" s="217">
        <f>IF(N361="základní",J361,0)</f>
        <v>0</v>
      </c>
      <c r="BF361" s="217">
        <f>IF(N361="snížená",J361,0)</f>
        <v>0</v>
      </c>
      <c r="BG361" s="217">
        <f>IF(N361="zákl. přenesená",J361,0)</f>
        <v>0</v>
      </c>
      <c r="BH361" s="217">
        <f>IF(N361="sníž. přenesená",J361,0)</f>
        <v>0</v>
      </c>
      <c r="BI361" s="217">
        <f>IF(N361="nulová",J361,0)</f>
        <v>0</v>
      </c>
      <c r="BJ361" s="18" t="s">
        <v>79</v>
      </c>
      <c r="BK361" s="217">
        <f>ROUND(I361*H361,2)</f>
        <v>0</v>
      </c>
      <c r="BL361" s="18" t="s">
        <v>144</v>
      </c>
      <c r="BM361" s="216" t="s">
        <v>489</v>
      </c>
    </row>
    <row r="362" s="2" customFormat="1">
      <c r="A362" s="39"/>
      <c r="B362" s="40"/>
      <c r="C362" s="41"/>
      <c r="D362" s="218" t="s">
        <v>146</v>
      </c>
      <c r="E362" s="41"/>
      <c r="F362" s="219" t="s">
        <v>490</v>
      </c>
      <c r="G362" s="41"/>
      <c r="H362" s="41"/>
      <c r="I362" s="220"/>
      <c r="J362" s="41"/>
      <c r="K362" s="41"/>
      <c r="L362" s="45"/>
      <c r="M362" s="221"/>
      <c r="N362" s="222"/>
      <c r="O362" s="85"/>
      <c r="P362" s="85"/>
      <c r="Q362" s="85"/>
      <c r="R362" s="85"/>
      <c r="S362" s="85"/>
      <c r="T362" s="86"/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T362" s="18" t="s">
        <v>146</v>
      </c>
      <c r="AU362" s="18" t="s">
        <v>81</v>
      </c>
    </row>
    <row r="363" s="13" customFormat="1">
      <c r="A363" s="13"/>
      <c r="B363" s="223"/>
      <c r="C363" s="224"/>
      <c r="D363" s="225" t="s">
        <v>148</v>
      </c>
      <c r="E363" s="226" t="s">
        <v>19</v>
      </c>
      <c r="F363" s="227" t="s">
        <v>491</v>
      </c>
      <c r="G363" s="224"/>
      <c r="H363" s="226" t="s">
        <v>19</v>
      </c>
      <c r="I363" s="228"/>
      <c r="J363" s="224"/>
      <c r="K363" s="224"/>
      <c r="L363" s="229"/>
      <c r="M363" s="230"/>
      <c r="N363" s="231"/>
      <c r="O363" s="231"/>
      <c r="P363" s="231"/>
      <c r="Q363" s="231"/>
      <c r="R363" s="231"/>
      <c r="S363" s="231"/>
      <c r="T363" s="232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33" t="s">
        <v>148</v>
      </c>
      <c r="AU363" s="233" t="s">
        <v>81</v>
      </c>
      <c r="AV363" s="13" t="s">
        <v>79</v>
      </c>
      <c r="AW363" s="13" t="s">
        <v>33</v>
      </c>
      <c r="AX363" s="13" t="s">
        <v>71</v>
      </c>
      <c r="AY363" s="233" t="s">
        <v>137</v>
      </c>
    </row>
    <row r="364" s="14" customFormat="1">
      <c r="A364" s="14"/>
      <c r="B364" s="234"/>
      <c r="C364" s="235"/>
      <c r="D364" s="225" t="s">
        <v>148</v>
      </c>
      <c r="E364" s="236" t="s">
        <v>19</v>
      </c>
      <c r="F364" s="237" t="s">
        <v>492</v>
      </c>
      <c r="G364" s="235"/>
      <c r="H364" s="238">
        <v>1.8</v>
      </c>
      <c r="I364" s="239"/>
      <c r="J364" s="235"/>
      <c r="K364" s="235"/>
      <c r="L364" s="240"/>
      <c r="M364" s="241"/>
      <c r="N364" s="242"/>
      <c r="O364" s="242"/>
      <c r="P364" s="242"/>
      <c r="Q364" s="242"/>
      <c r="R364" s="242"/>
      <c r="S364" s="242"/>
      <c r="T364" s="243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44" t="s">
        <v>148</v>
      </c>
      <c r="AU364" s="244" t="s">
        <v>81</v>
      </c>
      <c r="AV364" s="14" t="s">
        <v>81</v>
      </c>
      <c r="AW364" s="14" t="s">
        <v>33</v>
      </c>
      <c r="AX364" s="14" t="s">
        <v>79</v>
      </c>
      <c r="AY364" s="244" t="s">
        <v>137</v>
      </c>
    </row>
    <row r="365" s="2" customFormat="1" ht="49.05" customHeight="1">
      <c r="A365" s="39"/>
      <c r="B365" s="40"/>
      <c r="C365" s="205" t="s">
        <v>493</v>
      </c>
      <c r="D365" s="205" t="s">
        <v>139</v>
      </c>
      <c r="E365" s="206" t="s">
        <v>494</v>
      </c>
      <c r="F365" s="207" t="s">
        <v>495</v>
      </c>
      <c r="G365" s="208" t="s">
        <v>213</v>
      </c>
      <c r="H365" s="209">
        <v>2.4169999999999998</v>
      </c>
      <c r="I365" s="210"/>
      <c r="J365" s="211">
        <f>ROUND(I365*H365,2)</f>
        <v>0</v>
      </c>
      <c r="K365" s="207" t="s">
        <v>143</v>
      </c>
      <c r="L365" s="45"/>
      <c r="M365" s="212" t="s">
        <v>19</v>
      </c>
      <c r="N365" s="213" t="s">
        <v>42</v>
      </c>
      <c r="O365" s="85"/>
      <c r="P365" s="214">
        <f>O365*H365</f>
        <v>0</v>
      </c>
      <c r="Q365" s="214">
        <v>0</v>
      </c>
      <c r="R365" s="214">
        <f>Q365*H365</f>
        <v>0</v>
      </c>
      <c r="S365" s="214">
        <v>0.017000000000000001</v>
      </c>
      <c r="T365" s="215">
        <f>S365*H365</f>
        <v>0.041089000000000001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16" t="s">
        <v>144</v>
      </c>
      <c r="AT365" s="216" t="s">
        <v>139</v>
      </c>
      <c r="AU365" s="216" t="s">
        <v>81</v>
      </c>
      <c r="AY365" s="18" t="s">
        <v>137</v>
      </c>
      <c r="BE365" s="217">
        <f>IF(N365="základní",J365,0)</f>
        <v>0</v>
      </c>
      <c r="BF365" s="217">
        <f>IF(N365="snížená",J365,0)</f>
        <v>0</v>
      </c>
      <c r="BG365" s="217">
        <f>IF(N365="zákl. přenesená",J365,0)</f>
        <v>0</v>
      </c>
      <c r="BH365" s="217">
        <f>IF(N365="sníž. přenesená",J365,0)</f>
        <v>0</v>
      </c>
      <c r="BI365" s="217">
        <f>IF(N365="nulová",J365,0)</f>
        <v>0</v>
      </c>
      <c r="BJ365" s="18" t="s">
        <v>79</v>
      </c>
      <c r="BK365" s="217">
        <f>ROUND(I365*H365,2)</f>
        <v>0</v>
      </c>
      <c r="BL365" s="18" t="s">
        <v>144</v>
      </c>
      <c r="BM365" s="216" t="s">
        <v>496</v>
      </c>
    </row>
    <row r="366" s="2" customFormat="1">
      <c r="A366" s="39"/>
      <c r="B366" s="40"/>
      <c r="C366" s="41"/>
      <c r="D366" s="218" t="s">
        <v>146</v>
      </c>
      <c r="E366" s="41"/>
      <c r="F366" s="219" t="s">
        <v>497</v>
      </c>
      <c r="G366" s="41"/>
      <c r="H366" s="41"/>
      <c r="I366" s="220"/>
      <c r="J366" s="41"/>
      <c r="K366" s="41"/>
      <c r="L366" s="45"/>
      <c r="M366" s="221"/>
      <c r="N366" s="222"/>
      <c r="O366" s="85"/>
      <c r="P366" s="85"/>
      <c r="Q366" s="85"/>
      <c r="R366" s="85"/>
      <c r="S366" s="85"/>
      <c r="T366" s="86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T366" s="18" t="s">
        <v>146</v>
      </c>
      <c r="AU366" s="18" t="s">
        <v>81</v>
      </c>
    </row>
    <row r="367" s="13" customFormat="1">
      <c r="A367" s="13"/>
      <c r="B367" s="223"/>
      <c r="C367" s="224"/>
      <c r="D367" s="225" t="s">
        <v>148</v>
      </c>
      <c r="E367" s="226" t="s">
        <v>19</v>
      </c>
      <c r="F367" s="227" t="s">
        <v>491</v>
      </c>
      <c r="G367" s="224"/>
      <c r="H367" s="226" t="s">
        <v>19</v>
      </c>
      <c r="I367" s="228"/>
      <c r="J367" s="224"/>
      <c r="K367" s="224"/>
      <c r="L367" s="229"/>
      <c r="M367" s="230"/>
      <c r="N367" s="231"/>
      <c r="O367" s="231"/>
      <c r="P367" s="231"/>
      <c r="Q367" s="231"/>
      <c r="R367" s="231"/>
      <c r="S367" s="231"/>
      <c r="T367" s="232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33" t="s">
        <v>148</v>
      </c>
      <c r="AU367" s="233" t="s">
        <v>81</v>
      </c>
      <c r="AV367" s="13" t="s">
        <v>79</v>
      </c>
      <c r="AW367" s="13" t="s">
        <v>33</v>
      </c>
      <c r="AX367" s="13" t="s">
        <v>71</v>
      </c>
      <c r="AY367" s="233" t="s">
        <v>137</v>
      </c>
    </row>
    <row r="368" s="14" customFormat="1">
      <c r="A368" s="14"/>
      <c r="B368" s="234"/>
      <c r="C368" s="235"/>
      <c r="D368" s="225" t="s">
        <v>148</v>
      </c>
      <c r="E368" s="236" t="s">
        <v>19</v>
      </c>
      <c r="F368" s="237" t="s">
        <v>498</v>
      </c>
      <c r="G368" s="235"/>
      <c r="H368" s="238">
        <v>2.4169999999999998</v>
      </c>
      <c r="I368" s="239"/>
      <c r="J368" s="235"/>
      <c r="K368" s="235"/>
      <c r="L368" s="240"/>
      <c r="M368" s="241"/>
      <c r="N368" s="242"/>
      <c r="O368" s="242"/>
      <c r="P368" s="242"/>
      <c r="Q368" s="242"/>
      <c r="R368" s="242"/>
      <c r="S368" s="242"/>
      <c r="T368" s="243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44" t="s">
        <v>148</v>
      </c>
      <c r="AU368" s="244" t="s">
        <v>81</v>
      </c>
      <c r="AV368" s="14" t="s">
        <v>81</v>
      </c>
      <c r="AW368" s="14" t="s">
        <v>33</v>
      </c>
      <c r="AX368" s="14" t="s">
        <v>79</v>
      </c>
      <c r="AY368" s="244" t="s">
        <v>137</v>
      </c>
    </row>
    <row r="369" s="2" customFormat="1" ht="37.8" customHeight="1">
      <c r="A369" s="39"/>
      <c r="B369" s="40"/>
      <c r="C369" s="205" t="s">
        <v>499</v>
      </c>
      <c r="D369" s="205" t="s">
        <v>139</v>
      </c>
      <c r="E369" s="206" t="s">
        <v>500</v>
      </c>
      <c r="F369" s="207" t="s">
        <v>501</v>
      </c>
      <c r="G369" s="208" t="s">
        <v>213</v>
      </c>
      <c r="H369" s="209">
        <v>3.1520000000000001</v>
      </c>
      <c r="I369" s="210"/>
      <c r="J369" s="211">
        <f>ROUND(I369*H369,2)</f>
        <v>0</v>
      </c>
      <c r="K369" s="207" t="s">
        <v>143</v>
      </c>
      <c r="L369" s="45"/>
      <c r="M369" s="212" t="s">
        <v>19</v>
      </c>
      <c r="N369" s="213" t="s">
        <v>42</v>
      </c>
      <c r="O369" s="85"/>
      <c r="P369" s="214">
        <f>O369*H369</f>
        <v>0</v>
      </c>
      <c r="Q369" s="214">
        <v>0</v>
      </c>
      <c r="R369" s="214">
        <f>Q369*H369</f>
        <v>0</v>
      </c>
      <c r="S369" s="214">
        <v>0.075999999999999998</v>
      </c>
      <c r="T369" s="215">
        <f>S369*H369</f>
        <v>0.23955200000000002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216" t="s">
        <v>144</v>
      </c>
      <c r="AT369" s="216" t="s">
        <v>139</v>
      </c>
      <c r="AU369" s="216" t="s">
        <v>81</v>
      </c>
      <c r="AY369" s="18" t="s">
        <v>137</v>
      </c>
      <c r="BE369" s="217">
        <f>IF(N369="základní",J369,0)</f>
        <v>0</v>
      </c>
      <c r="BF369" s="217">
        <f>IF(N369="snížená",J369,0)</f>
        <v>0</v>
      </c>
      <c r="BG369" s="217">
        <f>IF(N369="zákl. přenesená",J369,0)</f>
        <v>0</v>
      </c>
      <c r="BH369" s="217">
        <f>IF(N369="sníž. přenesená",J369,0)</f>
        <v>0</v>
      </c>
      <c r="BI369" s="217">
        <f>IF(N369="nulová",J369,0)</f>
        <v>0</v>
      </c>
      <c r="BJ369" s="18" t="s">
        <v>79</v>
      </c>
      <c r="BK369" s="217">
        <f>ROUND(I369*H369,2)</f>
        <v>0</v>
      </c>
      <c r="BL369" s="18" t="s">
        <v>144</v>
      </c>
      <c r="BM369" s="216" t="s">
        <v>502</v>
      </c>
    </row>
    <row r="370" s="2" customFormat="1">
      <c r="A370" s="39"/>
      <c r="B370" s="40"/>
      <c r="C370" s="41"/>
      <c r="D370" s="218" t="s">
        <v>146</v>
      </c>
      <c r="E370" s="41"/>
      <c r="F370" s="219" t="s">
        <v>503</v>
      </c>
      <c r="G370" s="41"/>
      <c r="H370" s="41"/>
      <c r="I370" s="220"/>
      <c r="J370" s="41"/>
      <c r="K370" s="41"/>
      <c r="L370" s="45"/>
      <c r="M370" s="221"/>
      <c r="N370" s="222"/>
      <c r="O370" s="85"/>
      <c r="P370" s="85"/>
      <c r="Q370" s="85"/>
      <c r="R370" s="85"/>
      <c r="S370" s="85"/>
      <c r="T370" s="86"/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T370" s="18" t="s">
        <v>146</v>
      </c>
      <c r="AU370" s="18" t="s">
        <v>81</v>
      </c>
    </row>
    <row r="371" s="14" customFormat="1">
      <c r="A371" s="14"/>
      <c r="B371" s="234"/>
      <c r="C371" s="235"/>
      <c r="D371" s="225" t="s">
        <v>148</v>
      </c>
      <c r="E371" s="236" t="s">
        <v>19</v>
      </c>
      <c r="F371" s="237" t="s">
        <v>504</v>
      </c>
      <c r="G371" s="235"/>
      <c r="H371" s="238">
        <v>3.1520000000000001</v>
      </c>
      <c r="I371" s="239"/>
      <c r="J371" s="235"/>
      <c r="K371" s="235"/>
      <c r="L371" s="240"/>
      <c r="M371" s="241"/>
      <c r="N371" s="242"/>
      <c r="O371" s="242"/>
      <c r="P371" s="242"/>
      <c r="Q371" s="242"/>
      <c r="R371" s="242"/>
      <c r="S371" s="242"/>
      <c r="T371" s="243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44" t="s">
        <v>148</v>
      </c>
      <c r="AU371" s="244" t="s">
        <v>81</v>
      </c>
      <c r="AV371" s="14" t="s">
        <v>81</v>
      </c>
      <c r="AW371" s="14" t="s">
        <v>33</v>
      </c>
      <c r="AX371" s="14" t="s">
        <v>79</v>
      </c>
      <c r="AY371" s="244" t="s">
        <v>137</v>
      </c>
    </row>
    <row r="372" s="2" customFormat="1" ht="37.8" customHeight="1">
      <c r="A372" s="39"/>
      <c r="B372" s="40"/>
      <c r="C372" s="205" t="s">
        <v>505</v>
      </c>
      <c r="D372" s="205" t="s">
        <v>139</v>
      </c>
      <c r="E372" s="206" t="s">
        <v>506</v>
      </c>
      <c r="F372" s="207" t="s">
        <v>507</v>
      </c>
      <c r="G372" s="208" t="s">
        <v>213</v>
      </c>
      <c r="H372" s="209">
        <v>5.7130000000000001</v>
      </c>
      <c r="I372" s="210"/>
      <c r="J372" s="211">
        <f>ROUND(I372*H372,2)</f>
        <v>0</v>
      </c>
      <c r="K372" s="207" t="s">
        <v>143</v>
      </c>
      <c r="L372" s="45"/>
      <c r="M372" s="212" t="s">
        <v>19</v>
      </c>
      <c r="N372" s="213" t="s">
        <v>42</v>
      </c>
      <c r="O372" s="85"/>
      <c r="P372" s="214">
        <f>O372*H372</f>
        <v>0</v>
      </c>
      <c r="Q372" s="214">
        <v>0</v>
      </c>
      <c r="R372" s="214">
        <f>Q372*H372</f>
        <v>0</v>
      </c>
      <c r="S372" s="214">
        <v>0.063</v>
      </c>
      <c r="T372" s="215">
        <f>S372*H372</f>
        <v>0.35991899999999999</v>
      </c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R372" s="216" t="s">
        <v>144</v>
      </c>
      <c r="AT372" s="216" t="s">
        <v>139</v>
      </c>
      <c r="AU372" s="216" t="s">
        <v>81</v>
      </c>
      <c r="AY372" s="18" t="s">
        <v>137</v>
      </c>
      <c r="BE372" s="217">
        <f>IF(N372="základní",J372,0)</f>
        <v>0</v>
      </c>
      <c r="BF372" s="217">
        <f>IF(N372="snížená",J372,0)</f>
        <v>0</v>
      </c>
      <c r="BG372" s="217">
        <f>IF(N372="zákl. přenesená",J372,0)</f>
        <v>0</v>
      </c>
      <c r="BH372" s="217">
        <f>IF(N372="sníž. přenesená",J372,0)</f>
        <v>0</v>
      </c>
      <c r="BI372" s="217">
        <f>IF(N372="nulová",J372,0)</f>
        <v>0</v>
      </c>
      <c r="BJ372" s="18" t="s">
        <v>79</v>
      </c>
      <c r="BK372" s="217">
        <f>ROUND(I372*H372,2)</f>
        <v>0</v>
      </c>
      <c r="BL372" s="18" t="s">
        <v>144</v>
      </c>
      <c r="BM372" s="216" t="s">
        <v>508</v>
      </c>
    </row>
    <row r="373" s="2" customFormat="1">
      <c r="A373" s="39"/>
      <c r="B373" s="40"/>
      <c r="C373" s="41"/>
      <c r="D373" s="218" t="s">
        <v>146</v>
      </c>
      <c r="E373" s="41"/>
      <c r="F373" s="219" t="s">
        <v>509</v>
      </c>
      <c r="G373" s="41"/>
      <c r="H373" s="41"/>
      <c r="I373" s="220"/>
      <c r="J373" s="41"/>
      <c r="K373" s="41"/>
      <c r="L373" s="45"/>
      <c r="M373" s="221"/>
      <c r="N373" s="222"/>
      <c r="O373" s="85"/>
      <c r="P373" s="85"/>
      <c r="Q373" s="85"/>
      <c r="R373" s="85"/>
      <c r="S373" s="85"/>
      <c r="T373" s="86"/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T373" s="18" t="s">
        <v>146</v>
      </c>
      <c r="AU373" s="18" t="s">
        <v>81</v>
      </c>
    </row>
    <row r="374" s="14" customFormat="1">
      <c r="A374" s="14"/>
      <c r="B374" s="234"/>
      <c r="C374" s="235"/>
      <c r="D374" s="225" t="s">
        <v>148</v>
      </c>
      <c r="E374" s="236" t="s">
        <v>19</v>
      </c>
      <c r="F374" s="237" t="s">
        <v>510</v>
      </c>
      <c r="G374" s="235"/>
      <c r="H374" s="238">
        <v>5.7130000000000001</v>
      </c>
      <c r="I374" s="239"/>
      <c r="J374" s="235"/>
      <c r="K374" s="235"/>
      <c r="L374" s="240"/>
      <c r="M374" s="241"/>
      <c r="N374" s="242"/>
      <c r="O374" s="242"/>
      <c r="P374" s="242"/>
      <c r="Q374" s="242"/>
      <c r="R374" s="242"/>
      <c r="S374" s="242"/>
      <c r="T374" s="243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44" t="s">
        <v>148</v>
      </c>
      <c r="AU374" s="244" t="s">
        <v>81</v>
      </c>
      <c r="AV374" s="14" t="s">
        <v>81</v>
      </c>
      <c r="AW374" s="14" t="s">
        <v>33</v>
      </c>
      <c r="AX374" s="14" t="s">
        <v>79</v>
      </c>
      <c r="AY374" s="244" t="s">
        <v>137</v>
      </c>
    </row>
    <row r="375" s="2" customFormat="1" ht="37.8" customHeight="1">
      <c r="A375" s="39"/>
      <c r="B375" s="40"/>
      <c r="C375" s="205" t="s">
        <v>511</v>
      </c>
      <c r="D375" s="205" t="s">
        <v>139</v>
      </c>
      <c r="E375" s="206" t="s">
        <v>512</v>
      </c>
      <c r="F375" s="207" t="s">
        <v>513</v>
      </c>
      <c r="G375" s="208" t="s">
        <v>183</v>
      </c>
      <c r="H375" s="209">
        <v>90</v>
      </c>
      <c r="I375" s="210"/>
      <c r="J375" s="211">
        <f>ROUND(I375*H375,2)</f>
        <v>0</v>
      </c>
      <c r="K375" s="207" t="s">
        <v>143</v>
      </c>
      <c r="L375" s="45"/>
      <c r="M375" s="212" t="s">
        <v>19</v>
      </c>
      <c r="N375" s="213" t="s">
        <v>42</v>
      </c>
      <c r="O375" s="85"/>
      <c r="P375" s="214">
        <f>O375*H375</f>
        <v>0</v>
      </c>
      <c r="Q375" s="214">
        <v>0</v>
      </c>
      <c r="R375" s="214">
        <f>Q375*H375</f>
        <v>0</v>
      </c>
      <c r="S375" s="214">
        <v>0.027</v>
      </c>
      <c r="T375" s="215">
        <f>S375*H375</f>
        <v>2.4300000000000002</v>
      </c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R375" s="216" t="s">
        <v>144</v>
      </c>
      <c r="AT375" s="216" t="s">
        <v>139</v>
      </c>
      <c r="AU375" s="216" t="s">
        <v>81</v>
      </c>
      <c r="AY375" s="18" t="s">
        <v>137</v>
      </c>
      <c r="BE375" s="217">
        <f>IF(N375="základní",J375,0)</f>
        <v>0</v>
      </c>
      <c r="BF375" s="217">
        <f>IF(N375="snížená",J375,0)</f>
        <v>0</v>
      </c>
      <c r="BG375" s="217">
        <f>IF(N375="zákl. přenesená",J375,0)</f>
        <v>0</v>
      </c>
      <c r="BH375" s="217">
        <f>IF(N375="sníž. přenesená",J375,0)</f>
        <v>0</v>
      </c>
      <c r="BI375" s="217">
        <f>IF(N375="nulová",J375,0)</f>
        <v>0</v>
      </c>
      <c r="BJ375" s="18" t="s">
        <v>79</v>
      </c>
      <c r="BK375" s="217">
        <f>ROUND(I375*H375,2)</f>
        <v>0</v>
      </c>
      <c r="BL375" s="18" t="s">
        <v>144</v>
      </c>
      <c r="BM375" s="216" t="s">
        <v>514</v>
      </c>
    </row>
    <row r="376" s="2" customFormat="1">
      <c r="A376" s="39"/>
      <c r="B376" s="40"/>
      <c r="C376" s="41"/>
      <c r="D376" s="218" t="s">
        <v>146</v>
      </c>
      <c r="E376" s="41"/>
      <c r="F376" s="219" t="s">
        <v>515</v>
      </c>
      <c r="G376" s="41"/>
      <c r="H376" s="41"/>
      <c r="I376" s="220"/>
      <c r="J376" s="41"/>
      <c r="K376" s="41"/>
      <c r="L376" s="45"/>
      <c r="M376" s="221"/>
      <c r="N376" s="222"/>
      <c r="O376" s="85"/>
      <c r="P376" s="85"/>
      <c r="Q376" s="85"/>
      <c r="R376" s="85"/>
      <c r="S376" s="85"/>
      <c r="T376" s="86"/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T376" s="18" t="s">
        <v>146</v>
      </c>
      <c r="AU376" s="18" t="s">
        <v>81</v>
      </c>
    </row>
    <row r="377" s="13" customFormat="1">
      <c r="A377" s="13"/>
      <c r="B377" s="223"/>
      <c r="C377" s="224"/>
      <c r="D377" s="225" t="s">
        <v>148</v>
      </c>
      <c r="E377" s="226" t="s">
        <v>19</v>
      </c>
      <c r="F377" s="227" t="s">
        <v>86</v>
      </c>
      <c r="G377" s="224"/>
      <c r="H377" s="226" t="s">
        <v>19</v>
      </c>
      <c r="I377" s="228"/>
      <c r="J377" s="224"/>
      <c r="K377" s="224"/>
      <c r="L377" s="229"/>
      <c r="M377" s="230"/>
      <c r="N377" s="231"/>
      <c r="O377" s="231"/>
      <c r="P377" s="231"/>
      <c r="Q377" s="231"/>
      <c r="R377" s="231"/>
      <c r="S377" s="231"/>
      <c r="T377" s="232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33" t="s">
        <v>148</v>
      </c>
      <c r="AU377" s="233" t="s">
        <v>81</v>
      </c>
      <c r="AV377" s="13" t="s">
        <v>79</v>
      </c>
      <c r="AW377" s="13" t="s">
        <v>33</v>
      </c>
      <c r="AX377" s="13" t="s">
        <v>71</v>
      </c>
      <c r="AY377" s="233" t="s">
        <v>137</v>
      </c>
    </row>
    <row r="378" s="14" customFormat="1">
      <c r="A378" s="14"/>
      <c r="B378" s="234"/>
      <c r="C378" s="235"/>
      <c r="D378" s="225" t="s">
        <v>148</v>
      </c>
      <c r="E378" s="236" t="s">
        <v>19</v>
      </c>
      <c r="F378" s="237" t="s">
        <v>516</v>
      </c>
      <c r="G378" s="235"/>
      <c r="H378" s="238">
        <v>90</v>
      </c>
      <c r="I378" s="239"/>
      <c r="J378" s="235"/>
      <c r="K378" s="235"/>
      <c r="L378" s="240"/>
      <c r="M378" s="241"/>
      <c r="N378" s="242"/>
      <c r="O378" s="242"/>
      <c r="P378" s="242"/>
      <c r="Q378" s="242"/>
      <c r="R378" s="242"/>
      <c r="S378" s="242"/>
      <c r="T378" s="243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44" t="s">
        <v>148</v>
      </c>
      <c r="AU378" s="244" t="s">
        <v>81</v>
      </c>
      <c r="AV378" s="14" t="s">
        <v>81</v>
      </c>
      <c r="AW378" s="14" t="s">
        <v>33</v>
      </c>
      <c r="AX378" s="14" t="s">
        <v>79</v>
      </c>
      <c r="AY378" s="244" t="s">
        <v>137</v>
      </c>
    </row>
    <row r="379" s="2" customFormat="1" ht="37.8" customHeight="1">
      <c r="A379" s="39"/>
      <c r="B379" s="40"/>
      <c r="C379" s="205" t="s">
        <v>517</v>
      </c>
      <c r="D379" s="205" t="s">
        <v>139</v>
      </c>
      <c r="E379" s="206" t="s">
        <v>518</v>
      </c>
      <c r="F379" s="207" t="s">
        <v>519</v>
      </c>
      <c r="G379" s="208" t="s">
        <v>183</v>
      </c>
      <c r="H379" s="209">
        <v>45</v>
      </c>
      <c r="I379" s="210"/>
      <c r="J379" s="211">
        <f>ROUND(I379*H379,2)</f>
        <v>0</v>
      </c>
      <c r="K379" s="207" t="s">
        <v>143</v>
      </c>
      <c r="L379" s="45"/>
      <c r="M379" s="212" t="s">
        <v>19</v>
      </c>
      <c r="N379" s="213" t="s">
        <v>42</v>
      </c>
      <c r="O379" s="85"/>
      <c r="P379" s="214">
        <f>O379*H379</f>
        <v>0</v>
      </c>
      <c r="Q379" s="214">
        <v>0</v>
      </c>
      <c r="R379" s="214">
        <f>Q379*H379</f>
        <v>0</v>
      </c>
      <c r="S379" s="214">
        <v>0.053999999999999999</v>
      </c>
      <c r="T379" s="215">
        <f>S379*H379</f>
        <v>2.4300000000000002</v>
      </c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R379" s="216" t="s">
        <v>144</v>
      </c>
      <c r="AT379" s="216" t="s">
        <v>139</v>
      </c>
      <c r="AU379" s="216" t="s">
        <v>81</v>
      </c>
      <c r="AY379" s="18" t="s">
        <v>137</v>
      </c>
      <c r="BE379" s="217">
        <f>IF(N379="základní",J379,0)</f>
        <v>0</v>
      </c>
      <c r="BF379" s="217">
        <f>IF(N379="snížená",J379,0)</f>
        <v>0</v>
      </c>
      <c r="BG379" s="217">
        <f>IF(N379="zákl. přenesená",J379,0)</f>
        <v>0</v>
      </c>
      <c r="BH379" s="217">
        <f>IF(N379="sníž. přenesená",J379,0)</f>
        <v>0</v>
      </c>
      <c r="BI379" s="217">
        <f>IF(N379="nulová",J379,0)</f>
        <v>0</v>
      </c>
      <c r="BJ379" s="18" t="s">
        <v>79</v>
      </c>
      <c r="BK379" s="217">
        <f>ROUND(I379*H379,2)</f>
        <v>0</v>
      </c>
      <c r="BL379" s="18" t="s">
        <v>144</v>
      </c>
      <c r="BM379" s="216" t="s">
        <v>520</v>
      </c>
    </row>
    <row r="380" s="2" customFormat="1">
      <c r="A380" s="39"/>
      <c r="B380" s="40"/>
      <c r="C380" s="41"/>
      <c r="D380" s="218" t="s">
        <v>146</v>
      </c>
      <c r="E380" s="41"/>
      <c r="F380" s="219" t="s">
        <v>521</v>
      </c>
      <c r="G380" s="41"/>
      <c r="H380" s="41"/>
      <c r="I380" s="220"/>
      <c r="J380" s="41"/>
      <c r="K380" s="41"/>
      <c r="L380" s="45"/>
      <c r="M380" s="221"/>
      <c r="N380" s="222"/>
      <c r="O380" s="85"/>
      <c r="P380" s="85"/>
      <c r="Q380" s="85"/>
      <c r="R380" s="85"/>
      <c r="S380" s="85"/>
      <c r="T380" s="86"/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T380" s="18" t="s">
        <v>146</v>
      </c>
      <c r="AU380" s="18" t="s">
        <v>81</v>
      </c>
    </row>
    <row r="381" s="13" customFormat="1">
      <c r="A381" s="13"/>
      <c r="B381" s="223"/>
      <c r="C381" s="224"/>
      <c r="D381" s="225" t="s">
        <v>148</v>
      </c>
      <c r="E381" s="226" t="s">
        <v>19</v>
      </c>
      <c r="F381" s="227" t="s">
        <v>86</v>
      </c>
      <c r="G381" s="224"/>
      <c r="H381" s="226" t="s">
        <v>19</v>
      </c>
      <c r="I381" s="228"/>
      <c r="J381" s="224"/>
      <c r="K381" s="224"/>
      <c r="L381" s="229"/>
      <c r="M381" s="230"/>
      <c r="N381" s="231"/>
      <c r="O381" s="231"/>
      <c r="P381" s="231"/>
      <c r="Q381" s="231"/>
      <c r="R381" s="231"/>
      <c r="S381" s="231"/>
      <c r="T381" s="232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33" t="s">
        <v>148</v>
      </c>
      <c r="AU381" s="233" t="s">
        <v>81</v>
      </c>
      <c r="AV381" s="13" t="s">
        <v>79</v>
      </c>
      <c r="AW381" s="13" t="s">
        <v>33</v>
      </c>
      <c r="AX381" s="13" t="s">
        <v>71</v>
      </c>
      <c r="AY381" s="233" t="s">
        <v>137</v>
      </c>
    </row>
    <row r="382" s="14" customFormat="1">
      <c r="A382" s="14"/>
      <c r="B382" s="234"/>
      <c r="C382" s="235"/>
      <c r="D382" s="225" t="s">
        <v>148</v>
      </c>
      <c r="E382" s="236" t="s">
        <v>19</v>
      </c>
      <c r="F382" s="237" t="s">
        <v>450</v>
      </c>
      <c r="G382" s="235"/>
      <c r="H382" s="238">
        <v>45</v>
      </c>
      <c r="I382" s="239"/>
      <c r="J382" s="235"/>
      <c r="K382" s="235"/>
      <c r="L382" s="240"/>
      <c r="M382" s="241"/>
      <c r="N382" s="242"/>
      <c r="O382" s="242"/>
      <c r="P382" s="242"/>
      <c r="Q382" s="242"/>
      <c r="R382" s="242"/>
      <c r="S382" s="242"/>
      <c r="T382" s="243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44" t="s">
        <v>148</v>
      </c>
      <c r="AU382" s="244" t="s">
        <v>81</v>
      </c>
      <c r="AV382" s="14" t="s">
        <v>81</v>
      </c>
      <c r="AW382" s="14" t="s">
        <v>33</v>
      </c>
      <c r="AX382" s="14" t="s">
        <v>79</v>
      </c>
      <c r="AY382" s="244" t="s">
        <v>137</v>
      </c>
    </row>
    <row r="383" s="2" customFormat="1" ht="37.8" customHeight="1">
      <c r="A383" s="39"/>
      <c r="B383" s="40"/>
      <c r="C383" s="205" t="s">
        <v>522</v>
      </c>
      <c r="D383" s="205" t="s">
        <v>139</v>
      </c>
      <c r="E383" s="206" t="s">
        <v>523</v>
      </c>
      <c r="F383" s="207" t="s">
        <v>524</v>
      </c>
      <c r="G383" s="208" t="s">
        <v>183</v>
      </c>
      <c r="H383" s="209">
        <v>25</v>
      </c>
      <c r="I383" s="210"/>
      <c r="J383" s="211">
        <f>ROUND(I383*H383,2)</f>
        <v>0</v>
      </c>
      <c r="K383" s="207" t="s">
        <v>143</v>
      </c>
      <c r="L383" s="45"/>
      <c r="M383" s="212" t="s">
        <v>19</v>
      </c>
      <c r="N383" s="213" t="s">
        <v>42</v>
      </c>
      <c r="O383" s="85"/>
      <c r="P383" s="214">
        <f>O383*H383</f>
        <v>0</v>
      </c>
      <c r="Q383" s="214">
        <v>0</v>
      </c>
      <c r="R383" s="214">
        <f>Q383*H383</f>
        <v>0</v>
      </c>
      <c r="S383" s="214">
        <v>0.13200000000000001</v>
      </c>
      <c r="T383" s="215">
        <f>S383*H383</f>
        <v>3.3000000000000003</v>
      </c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R383" s="216" t="s">
        <v>144</v>
      </c>
      <c r="AT383" s="216" t="s">
        <v>139</v>
      </c>
      <c r="AU383" s="216" t="s">
        <v>81</v>
      </c>
      <c r="AY383" s="18" t="s">
        <v>137</v>
      </c>
      <c r="BE383" s="217">
        <f>IF(N383="základní",J383,0)</f>
        <v>0</v>
      </c>
      <c r="BF383" s="217">
        <f>IF(N383="snížená",J383,0)</f>
        <v>0</v>
      </c>
      <c r="BG383" s="217">
        <f>IF(N383="zákl. přenesená",J383,0)</f>
        <v>0</v>
      </c>
      <c r="BH383" s="217">
        <f>IF(N383="sníž. přenesená",J383,0)</f>
        <v>0</v>
      </c>
      <c r="BI383" s="217">
        <f>IF(N383="nulová",J383,0)</f>
        <v>0</v>
      </c>
      <c r="BJ383" s="18" t="s">
        <v>79</v>
      </c>
      <c r="BK383" s="217">
        <f>ROUND(I383*H383,2)</f>
        <v>0</v>
      </c>
      <c r="BL383" s="18" t="s">
        <v>144</v>
      </c>
      <c r="BM383" s="216" t="s">
        <v>525</v>
      </c>
    </row>
    <row r="384" s="2" customFormat="1">
      <c r="A384" s="39"/>
      <c r="B384" s="40"/>
      <c r="C384" s="41"/>
      <c r="D384" s="218" t="s">
        <v>146</v>
      </c>
      <c r="E384" s="41"/>
      <c r="F384" s="219" t="s">
        <v>526</v>
      </c>
      <c r="G384" s="41"/>
      <c r="H384" s="41"/>
      <c r="I384" s="220"/>
      <c r="J384" s="41"/>
      <c r="K384" s="41"/>
      <c r="L384" s="45"/>
      <c r="M384" s="221"/>
      <c r="N384" s="222"/>
      <c r="O384" s="85"/>
      <c r="P384" s="85"/>
      <c r="Q384" s="85"/>
      <c r="R384" s="85"/>
      <c r="S384" s="85"/>
      <c r="T384" s="86"/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T384" s="18" t="s">
        <v>146</v>
      </c>
      <c r="AU384" s="18" t="s">
        <v>81</v>
      </c>
    </row>
    <row r="385" s="13" customFormat="1">
      <c r="A385" s="13"/>
      <c r="B385" s="223"/>
      <c r="C385" s="224"/>
      <c r="D385" s="225" t="s">
        <v>148</v>
      </c>
      <c r="E385" s="226" t="s">
        <v>19</v>
      </c>
      <c r="F385" s="227" t="s">
        <v>86</v>
      </c>
      <c r="G385" s="224"/>
      <c r="H385" s="226" t="s">
        <v>19</v>
      </c>
      <c r="I385" s="228"/>
      <c r="J385" s="224"/>
      <c r="K385" s="224"/>
      <c r="L385" s="229"/>
      <c r="M385" s="230"/>
      <c r="N385" s="231"/>
      <c r="O385" s="231"/>
      <c r="P385" s="231"/>
      <c r="Q385" s="231"/>
      <c r="R385" s="231"/>
      <c r="S385" s="231"/>
      <c r="T385" s="232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33" t="s">
        <v>148</v>
      </c>
      <c r="AU385" s="233" t="s">
        <v>81</v>
      </c>
      <c r="AV385" s="13" t="s">
        <v>79</v>
      </c>
      <c r="AW385" s="13" t="s">
        <v>33</v>
      </c>
      <c r="AX385" s="13" t="s">
        <v>71</v>
      </c>
      <c r="AY385" s="233" t="s">
        <v>137</v>
      </c>
    </row>
    <row r="386" s="14" customFormat="1">
      <c r="A386" s="14"/>
      <c r="B386" s="234"/>
      <c r="C386" s="235"/>
      <c r="D386" s="225" t="s">
        <v>148</v>
      </c>
      <c r="E386" s="236" t="s">
        <v>19</v>
      </c>
      <c r="F386" s="237" t="s">
        <v>310</v>
      </c>
      <c r="G386" s="235"/>
      <c r="H386" s="238">
        <v>25</v>
      </c>
      <c r="I386" s="239"/>
      <c r="J386" s="235"/>
      <c r="K386" s="235"/>
      <c r="L386" s="240"/>
      <c r="M386" s="241"/>
      <c r="N386" s="242"/>
      <c r="O386" s="242"/>
      <c r="P386" s="242"/>
      <c r="Q386" s="242"/>
      <c r="R386" s="242"/>
      <c r="S386" s="242"/>
      <c r="T386" s="243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44" t="s">
        <v>148</v>
      </c>
      <c r="AU386" s="244" t="s">
        <v>81</v>
      </c>
      <c r="AV386" s="14" t="s">
        <v>81</v>
      </c>
      <c r="AW386" s="14" t="s">
        <v>33</v>
      </c>
      <c r="AX386" s="14" t="s">
        <v>79</v>
      </c>
      <c r="AY386" s="244" t="s">
        <v>137</v>
      </c>
    </row>
    <row r="387" s="2" customFormat="1" ht="49.05" customHeight="1">
      <c r="A387" s="39"/>
      <c r="B387" s="40"/>
      <c r="C387" s="205" t="s">
        <v>527</v>
      </c>
      <c r="D387" s="205" t="s">
        <v>139</v>
      </c>
      <c r="E387" s="206" t="s">
        <v>528</v>
      </c>
      <c r="F387" s="207" t="s">
        <v>529</v>
      </c>
      <c r="G387" s="208" t="s">
        <v>183</v>
      </c>
      <c r="H387" s="209">
        <v>25</v>
      </c>
      <c r="I387" s="210"/>
      <c r="J387" s="211">
        <f>ROUND(I387*H387,2)</f>
        <v>0</v>
      </c>
      <c r="K387" s="207" t="s">
        <v>143</v>
      </c>
      <c r="L387" s="45"/>
      <c r="M387" s="212" t="s">
        <v>19</v>
      </c>
      <c r="N387" s="213" t="s">
        <v>42</v>
      </c>
      <c r="O387" s="85"/>
      <c r="P387" s="214">
        <f>O387*H387</f>
        <v>0</v>
      </c>
      <c r="Q387" s="214">
        <v>0</v>
      </c>
      <c r="R387" s="214">
        <f>Q387*H387</f>
        <v>0</v>
      </c>
      <c r="S387" s="214">
        <v>0.043999999999999997</v>
      </c>
      <c r="T387" s="215">
        <f>S387*H387</f>
        <v>1.0999999999999999</v>
      </c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R387" s="216" t="s">
        <v>144</v>
      </c>
      <c r="AT387" s="216" t="s">
        <v>139</v>
      </c>
      <c r="AU387" s="216" t="s">
        <v>81</v>
      </c>
      <c r="AY387" s="18" t="s">
        <v>137</v>
      </c>
      <c r="BE387" s="217">
        <f>IF(N387="základní",J387,0)</f>
        <v>0</v>
      </c>
      <c r="BF387" s="217">
        <f>IF(N387="snížená",J387,0)</f>
        <v>0</v>
      </c>
      <c r="BG387" s="217">
        <f>IF(N387="zákl. přenesená",J387,0)</f>
        <v>0</v>
      </c>
      <c r="BH387" s="217">
        <f>IF(N387="sníž. přenesená",J387,0)</f>
        <v>0</v>
      </c>
      <c r="BI387" s="217">
        <f>IF(N387="nulová",J387,0)</f>
        <v>0</v>
      </c>
      <c r="BJ387" s="18" t="s">
        <v>79</v>
      </c>
      <c r="BK387" s="217">
        <f>ROUND(I387*H387,2)</f>
        <v>0</v>
      </c>
      <c r="BL387" s="18" t="s">
        <v>144</v>
      </c>
      <c r="BM387" s="216" t="s">
        <v>530</v>
      </c>
    </row>
    <row r="388" s="2" customFormat="1">
      <c r="A388" s="39"/>
      <c r="B388" s="40"/>
      <c r="C388" s="41"/>
      <c r="D388" s="218" t="s">
        <v>146</v>
      </c>
      <c r="E388" s="41"/>
      <c r="F388" s="219" t="s">
        <v>531</v>
      </c>
      <c r="G388" s="41"/>
      <c r="H388" s="41"/>
      <c r="I388" s="220"/>
      <c r="J388" s="41"/>
      <c r="K388" s="41"/>
      <c r="L388" s="45"/>
      <c r="M388" s="221"/>
      <c r="N388" s="222"/>
      <c r="O388" s="85"/>
      <c r="P388" s="85"/>
      <c r="Q388" s="85"/>
      <c r="R388" s="85"/>
      <c r="S388" s="85"/>
      <c r="T388" s="86"/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T388" s="18" t="s">
        <v>146</v>
      </c>
      <c r="AU388" s="18" t="s">
        <v>81</v>
      </c>
    </row>
    <row r="389" s="14" customFormat="1">
      <c r="A389" s="14"/>
      <c r="B389" s="234"/>
      <c r="C389" s="235"/>
      <c r="D389" s="225" t="s">
        <v>148</v>
      </c>
      <c r="E389" s="236" t="s">
        <v>19</v>
      </c>
      <c r="F389" s="237" t="s">
        <v>310</v>
      </c>
      <c r="G389" s="235"/>
      <c r="H389" s="238">
        <v>25</v>
      </c>
      <c r="I389" s="239"/>
      <c r="J389" s="235"/>
      <c r="K389" s="235"/>
      <c r="L389" s="240"/>
      <c r="M389" s="241"/>
      <c r="N389" s="242"/>
      <c r="O389" s="242"/>
      <c r="P389" s="242"/>
      <c r="Q389" s="242"/>
      <c r="R389" s="242"/>
      <c r="S389" s="242"/>
      <c r="T389" s="243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44" t="s">
        <v>148</v>
      </c>
      <c r="AU389" s="244" t="s">
        <v>81</v>
      </c>
      <c r="AV389" s="14" t="s">
        <v>81</v>
      </c>
      <c r="AW389" s="14" t="s">
        <v>33</v>
      </c>
      <c r="AX389" s="14" t="s">
        <v>79</v>
      </c>
      <c r="AY389" s="244" t="s">
        <v>137</v>
      </c>
    </row>
    <row r="390" s="2" customFormat="1" ht="24.15" customHeight="1">
      <c r="A390" s="39"/>
      <c r="B390" s="40"/>
      <c r="C390" s="205" t="s">
        <v>532</v>
      </c>
      <c r="D390" s="205" t="s">
        <v>139</v>
      </c>
      <c r="E390" s="206" t="s">
        <v>533</v>
      </c>
      <c r="F390" s="207" t="s">
        <v>534</v>
      </c>
      <c r="G390" s="208" t="s">
        <v>183</v>
      </c>
      <c r="H390" s="209">
        <v>50</v>
      </c>
      <c r="I390" s="210"/>
      <c r="J390" s="211">
        <f>ROUND(I390*H390,2)</f>
        <v>0</v>
      </c>
      <c r="K390" s="207" t="s">
        <v>143</v>
      </c>
      <c r="L390" s="45"/>
      <c r="M390" s="212" t="s">
        <v>19</v>
      </c>
      <c r="N390" s="213" t="s">
        <v>42</v>
      </c>
      <c r="O390" s="85"/>
      <c r="P390" s="214">
        <f>O390*H390</f>
        <v>0</v>
      </c>
      <c r="Q390" s="214">
        <v>1.0000000000000001E-05</v>
      </c>
      <c r="R390" s="214">
        <f>Q390*H390</f>
        <v>0.00050000000000000001</v>
      </c>
      <c r="S390" s="214">
        <v>0</v>
      </c>
      <c r="T390" s="215">
        <f>S390*H390</f>
        <v>0</v>
      </c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R390" s="216" t="s">
        <v>144</v>
      </c>
      <c r="AT390" s="216" t="s">
        <v>139</v>
      </c>
      <c r="AU390" s="216" t="s">
        <v>81</v>
      </c>
      <c r="AY390" s="18" t="s">
        <v>137</v>
      </c>
      <c r="BE390" s="217">
        <f>IF(N390="základní",J390,0)</f>
        <v>0</v>
      </c>
      <c r="BF390" s="217">
        <f>IF(N390="snížená",J390,0)</f>
        <v>0</v>
      </c>
      <c r="BG390" s="217">
        <f>IF(N390="zákl. přenesená",J390,0)</f>
        <v>0</v>
      </c>
      <c r="BH390" s="217">
        <f>IF(N390="sníž. přenesená",J390,0)</f>
        <v>0</v>
      </c>
      <c r="BI390" s="217">
        <f>IF(N390="nulová",J390,0)</f>
        <v>0</v>
      </c>
      <c r="BJ390" s="18" t="s">
        <v>79</v>
      </c>
      <c r="BK390" s="217">
        <f>ROUND(I390*H390,2)</f>
        <v>0</v>
      </c>
      <c r="BL390" s="18" t="s">
        <v>144</v>
      </c>
      <c r="BM390" s="216" t="s">
        <v>535</v>
      </c>
    </row>
    <row r="391" s="2" customFormat="1">
      <c r="A391" s="39"/>
      <c r="B391" s="40"/>
      <c r="C391" s="41"/>
      <c r="D391" s="218" t="s">
        <v>146</v>
      </c>
      <c r="E391" s="41"/>
      <c r="F391" s="219" t="s">
        <v>536</v>
      </c>
      <c r="G391" s="41"/>
      <c r="H391" s="41"/>
      <c r="I391" s="220"/>
      <c r="J391" s="41"/>
      <c r="K391" s="41"/>
      <c r="L391" s="45"/>
      <c r="M391" s="221"/>
      <c r="N391" s="222"/>
      <c r="O391" s="85"/>
      <c r="P391" s="85"/>
      <c r="Q391" s="85"/>
      <c r="R391" s="85"/>
      <c r="S391" s="85"/>
      <c r="T391" s="86"/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T391" s="18" t="s">
        <v>146</v>
      </c>
      <c r="AU391" s="18" t="s">
        <v>81</v>
      </c>
    </row>
    <row r="392" s="13" customFormat="1">
      <c r="A392" s="13"/>
      <c r="B392" s="223"/>
      <c r="C392" s="224"/>
      <c r="D392" s="225" t="s">
        <v>148</v>
      </c>
      <c r="E392" s="226" t="s">
        <v>19</v>
      </c>
      <c r="F392" s="227" t="s">
        <v>537</v>
      </c>
      <c r="G392" s="224"/>
      <c r="H392" s="226" t="s">
        <v>19</v>
      </c>
      <c r="I392" s="228"/>
      <c r="J392" s="224"/>
      <c r="K392" s="224"/>
      <c r="L392" s="229"/>
      <c r="M392" s="230"/>
      <c r="N392" s="231"/>
      <c r="O392" s="231"/>
      <c r="P392" s="231"/>
      <c r="Q392" s="231"/>
      <c r="R392" s="231"/>
      <c r="S392" s="231"/>
      <c r="T392" s="232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33" t="s">
        <v>148</v>
      </c>
      <c r="AU392" s="233" t="s">
        <v>81</v>
      </c>
      <c r="AV392" s="13" t="s">
        <v>79</v>
      </c>
      <c r="AW392" s="13" t="s">
        <v>33</v>
      </c>
      <c r="AX392" s="13" t="s">
        <v>71</v>
      </c>
      <c r="AY392" s="233" t="s">
        <v>137</v>
      </c>
    </row>
    <row r="393" s="14" customFormat="1">
      <c r="A393" s="14"/>
      <c r="B393" s="234"/>
      <c r="C393" s="235"/>
      <c r="D393" s="225" t="s">
        <v>148</v>
      </c>
      <c r="E393" s="236" t="s">
        <v>19</v>
      </c>
      <c r="F393" s="237" t="s">
        <v>538</v>
      </c>
      <c r="G393" s="235"/>
      <c r="H393" s="238">
        <v>50</v>
      </c>
      <c r="I393" s="239"/>
      <c r="J393" s="235"/>
      <c r="K393" s="235"/>
      <c r="L393" s="240"/>
      <c r="M393" s="241"/>
      <c r="N393" s="242"/>
      <c r="O393" s="242"/>
      <c r="P393" s="242"/>
      <c r="Q393" s="242"/>
      <c r="R393" s="242"/>
      <c r="S393" s="242"/>
      <c r="T393" s="243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44" t="s">
        <v>148</v>
      </c>
      <c r="AU393" s="244" t="s">
        <v>81</v>
      </c>
      <c r="AV393" s="14" t="s">
        <v>81</v>
      </c>
      <c r="AW393" s="14" t="s">
        <v>33</v>
      </c>
      <c r="AX393" s="14" t="s">
        <v>79</v>
      </c>
      <c r="AY393" s="244" t="s">
        <v>137</v>
      </c>
    </row>
    <row r="394" s="2" customFormat="1" ht="33" customHeight="1">
      <c r="A394" s="39"/>
      <c r="B394" s="40"/>
      <c r="C394" s="205" t="s">
        <v>539</v>
      </c>
      <c r="D394" s="205" t="s">
        <v>139</v>
      </c>
      <c r="E394" s="206" t="s">
        <v>540</v>
      </c>
      <c r="F394" s="207" t="s">
        <v>541</v>
      </c>
      <c r="G394" s="208" t="s">
        <v>213</v>
      </c>
      <c r="H394" s="209">
        <v>601.98500000000001</v>
      </c>
      <c r="I394" s="210"/>
      <c r="J394" s="211">
        <f>ROUND(I394*H394,2)</f>
        <v>0</v>
      </c>
      <c r="K394" s="207" t="s">
        <v>143</v>
      </c>
      <c r="L394" s="45"/>
      <c r="M394" s="212" t="s">
        <v>19</v>
      </c>
      <c r="N394" s="213" t="s">
        <v>42</v>
      </c>
      <c r="O394" s="85"/>
      <c r="P394" s="214">
        <f>O394*H394</f>
        <v>0</v>
      </c>
      <c r="Q394" s="214">
        <v>0</v>
      </c>
      <c r="R394" s="214">
        <f>Q394*H394</f>
        <v>0</v>
      </c>
      <c r="S394" s="214">
        <v>0.0040000000000000001</v>
      </c>
      <c r="T394" s="215">
        <f>S394*H394</f>
        <v>2.40794</v>
      </c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R394" s="216" t="s">
        <v>144</v>
      </c>
      <c r="AT394" s="216" t="s">
        <v>139</v>
      </c>
      <c r="AU394" s="216" t="s">
        <v>81</v>
      </c>
      <c r="AY394" s="18" t="s">
        <v>137</v>
      </c>
      <c r="BE394" s="217">
        <f>IF(N394="základní",J394,0)</f>
        <v>0</v>
      </c>
      <c r="BF394" s="217">
        <f>IF(N394="snížená",J394,0)</f>
        <v>0</v>
      </c>
      <c r="BG394" s="217">
        <f>IF(N394="zákl. přenesená",J394,0)</f>
        <v>0</v>
      </c>
      <c r="BH394" s="217">
        <f>IF(N394="sníž. přenesená",J394,0)</f>
        <v>0</v>
      </c>
      <c r="BI394" s="217">
        <f>IF(N394="nulová",J394,0)</f>
        <v>0</v>
      </c>
      <c r="BJ394" s="18" t="s">
        <v>79</v>
      </c>
      <c r="BK394" s="217">
        <f>ROUND(I394*H394,2)</f>
        <v>0</v>
      </c>
      <c r="BL394" s="18" t="s">
        <v>144</v>
      </c>
      <c r="BM394" s="216" t="s">
        <v>542</v>
      </c>
    </row>
    <row r="395" s="2" customFormat="1">
      <c r="A395" s="39"/>
      <c r="B395" s="40"/>
      <c r="C395" s="41"/>
      <c r="D395" s="218" t="s">
        <v>146</v>
      </c>
      <c r="E395" s="41"/>
      <c r="F395" s="219" t="s">
        <v>543</v>
      </c>
      <c r="G395" s="41"/>
      <c r="H395" s="41"/>
      <c r="I395" s="220"/>
      <c r="J395" s="41"/>
      <c r="K395" s="41"/>
      <c r="L395" s="45"/>
      <c r="M395" s="221"/>
      <c r="N395" s="222"/>
      <c r="O395" s="85"/>
      <c r="P395" s="85"/>
      <c r="Q395" s="85"/>
      <c r="R395" s="85"/>
      <c r="S395" s="85"/>
      <c r="T395" s="86"/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T395" s="18" t="s">
        <v>146</v>
      </c>
      <c r="AU395" s="18" t="s">
        <v>81</v>
      </c>
    </row>
    <row r="396" s="2" customFormat="1">
      <c r="A396" s="39"/>
      <c r="B396" s="40"/>
      <c r="C396" s="41"/>
      <c r="D396" s="225" t="s">
        <v>333</v>
      </c>
      <c r="E396" s="41"/>
      <c r="F396" s="277" t="s">
        <v>544</v>
      </c>
      <c r="G396" s="41"/>
      <c r="H396" s="41"/>
      <c r="I396" s="220"/>
      <c r="J396" s="41"/>
      <c r="K396" s="41"/>
      <c r="L396" s="45"/>
      <c r="M396" s="221"/>
      <c r="N396" s="222"/>
      <c r="O396" s="85"/>
      <c r="P396" s="85"/>
      <c r="Q396" s="85"/>
      <c r="R396" s="85"/>
      <c r="S396" s="85"/>
      <c r="T396" s="86"/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T396" s="18" t="s">
        <v>333</v>
      </c>
      <c r="AU396" s="18" t="s">
        <v>81</v>
      </c>
    </row>
    <row r="397" s="13" customFormat="1">
      <c r="A397" s="13"/>
      <c r="B397" s="223"/>
      <c r="C397" s="224"/>
      <c r="D397" s="225" t="s">
        <v>148</v>
      </c>
      <c r="E397" s="226" t="s">
        <v>19</v>
      </c>
      <c r="F397" s="227" t="s">
        <v>230</v>
      </c>
      <c r="G397" s="224"/>
      <c r="H397" s="226" t="s">
        <v>19</v>
      </c>
      <c r="I397" s="228"/>
      <c r="J397" s="224"/>
      <c r="K397" s="224"/>
      <c r="L397" s="229"/>
      <c r="M397" s="230"/>
      <c r="N397" s="231"/>
      <c r="O397" s="231"/>
      <c r="P397" s="231"/>
      <c r="Q397" s="231"/>
      <c r="R397" s="231"/>
      <c r="S397" s="231"/>
      <c r="T397" s="232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33" t="s">
        <v>148</v>
      </c>
      <c r="AU397" s="233" t="s">
        <v>81</v>
      </c>
      <c r="AV397" s="13" t="s">
        <v>79</v>
      </c>
      <c r="AW397" s="13" t="s">
        <v>33</v>
      </c>
      <c r="AX397" s="13" t="s">
        <v>71</v>
      </c>
      <c r="AY397" s="233" t="s">
        <v>137</v>
      </c>
    </row>
    <row r="398" s="14" customFormat="1">
      <c r="A398" s="14"/>
      <c r="B398" s="234"/>
      <c r="C398" s="235"/>
      <c r="D398" s="225" t="s">
        <v>148</v>
      </c>
      <c r="E398" s="236" t="s">
        <v>19</v>
      </c>
      <c r="F398" s="237" t="s">
        <v>545</v>
      </c>
      <c r="G398" s="235"/>
      <c r="H398" s="238">
        <v>127.95999999999999</v>
      </c>
      <c r="I398" s="239"/>
      <c r="J398" s="235"/>
      <c r="K398" s="235"/>
      <c r="L398" s="240"/>
      <c r="M398" s="241"/>
      <c r="N398" s="242"/>
      <c r="O398" s="242"/>
      <c r="P398" s="242"/>
      <c r="Q398" s="242"/>
      <c r="R398" s="242"/>
      <c r="S398" s="242"/>
      <c r="T398" s="243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44" t="s">
        <v>148</v>
      </c>
      <c r="AU398" s="244" t="s">
        <v>81</v>
      </c>
      <c r="AV398" s="14" t="s">
        <v>81</v>
      </c>
      <c r="AW398" s="14" t="s">
        <v>33</v>
      </c>
      <c r="AX398" s="14" t="s">
        <v>71</v>
      </c>
      <c r="AY398" s="244" t="s">
        <v>137</v>
      </c>
    </row>
    <row r="399" s="13" customFormat="1">
      <c r="A399" s="13"/>
      <c r="B399" s="223"/>
      <c r="C399" s="224"/>
      <c r="D399" s="225" t="s">
        <v>148</v>
      </c>
      <c r="E399" s="226" t="s">
        <v>19</v>
      </c>
      <c r="F399" s="227" t="s">
        <v>232</v>
      </c>
      <c r="G399" s="224"/>
      <c r="H399" s="226" t="s">
        <v>19</v>
      </c>
      <c r="I399" s="228"/>
      <c r="J399" s="224"/>
      <c r="K399" s="224"/>
      <c r="L399" s="229"/>
      <c r="M399" s="230"/>
      <c r="N399" s="231"/>
      <c r="O399" s="231"/>
      <c r="P399" s="231"/>
      <c r="Q399" s="231"/>
      <c r="R399" s="231"/>
      <c r="S399" s="231"/>
      <c r="T399" s="232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33" t="s">
        <v>148</v>
      </c>
      <c r="AU399" s="233" t="s">
        <v>81</v>
      </c>
      <c r="AV399" s="13" t="s">
        <v>79</v>
      </c>
      <c r="AW399" s="13" t="s">
        <v>33</v>
      </c>
      <c r="AX399" s="13" t="s">
        <v>71</v>
      </c>
      <c r="AY399" s="233" t="s">
        <v>137</v>
      </c>
    </row>
    <row r="400" s="14" customFormat="1">
      <c r="A400" s="14"/>
      <c r="B400" s="234"/>
      <c r="C400" s="235"/>
      <c r="D400" s="225" t="s">
        <v>148</v>
      </c>
      <c r="E400" s="236" t="s">
        <v>19</v>
      </c>
      <c r="F400" s="237" t="s">
        <v>546</v>
      </c>
      <c r="G400" s="235"/>
      <c r="H400" s="238">
        <v>222.345</v>
      </c>
      <c r="I400" s="239"/>
      <c r="J400" s="235"/>
      <c r="K400" s="235"/>
      <c r="L400" s="240"/>
      <c r="M400" s="241"/>
      <c r="N400" s="242"/>
      <c r="O400" s="242"/>
      <c r="P400" s="242"/>
      <c r="Q400" s="242"/>
      <c r="R400" s="242"/>
      <c r="S400" s="242"/>
      <c r="T400" s="243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44" t="s">
        <v>148</v>
      </c>
      <c r="AU400" s="244" t="s">
        <v>81</v>
      </c>
      <c r="AV400" s="14" t="s">
        <v>81</v>
      </c>
      <c r="AW400" s="14" t="s">
        <v>33</v>
      </c>
      <c r="AX400" s="14" t="s">
        <v>71</v>
      </c>
      <c r="AY400" s="244" t="s">
        <v>137</v>
      </c>
    </row>
    <row r="401" s="13" customFormat="1">
      <c r="A401" s="13"/>
      <c r="B401" s="223"/>
      <c r="C401" s="224"/>
      <c r="D401" s="225" t="s">
        <v>148</v>
      </c>
      <c r="E401" s="226" t="s">
        <v>19</v>
      </c>
      <c r="F401" s="227" t="s">
        <v>234</v>
      </c>
      <c r="G401" s="224"/>
      <c r="H401" s="226" t="s">
        <v>19</v>
      </c>
      <c r="I401" s="228"/>
      <c r="J401" s="224"/>
      <c r="K401" s="224"/>
      <c r="L401" s="229"/>
      <c r="M401" s="230"/>
      <c r="N401" s="231"/>
      <c r="O401" s="231"/>
      <c r="P401" s="231"/>
      <c r="Q401" s="231"/>
      <c r="R401" s="231"/>
      <c r="S401" s="231"/>
      <c r="T401" s="232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33" t="s">
        <v>148</v>
      </c>
      <c r="AU401" s="233" t="s">
        <v>81</v>
      </c>
      <c r="AV401" s="13" t="s">
        <v>79</v>
      </c>
      <c r="AW401" s="13" t="s">
        <v>33</v>
      </c>
      <c r="AX401" s="13" t="s">
        <v>71</v>
      </c>
      <c r="AY401" s="233" t="s">
        <v>137</v>
      </c>
    </row>
    <row r="402" s="14" customFormat="1">
      <c r="A402" s="14"/>
      <c r="B402" s="234"/>
      <c r="C402" s="235"/>
      <c r="D402" s="225" t="s">
        <v>148</v>
      </c>
      <c r="E402" s="236" t="s">
        <v>19</v>
      </c>
      <c r="F402" s="237" t="s">
        <v>547</v>
      </c>
      <c r="G402" s="235"/>
      <c r="H402" s="238">
        <v>227.24000000000001</v>
      </c>
      <c r="I402" s="239"/>
      <c r="J402" s="235"/>
      <c r="K402" s="235"/>
      <c r="L402" s="240"/>
      <c r="M402" s="241"/>
      <c r="N402" s="242"/>
      <c r="O402" s="242"/>
      <c r="P402" s="242"/>
      <c r="Q402" s="242"/>
      <c r="R402" s="242"/>
      <c r="S402" s="242"/>
      <c r="T402" s="243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44" t="s">
        <v>148</v>
      </c>
      <c r="AU402" s="244" t="s">
        <v>81</v>
      </c>
      <c r="AV402" s="14" t="s">
        <v>81</v>
      </c>
      <c r="AW402" s="14" t="s">
        <v>33</v>
      </c>
      <c r="AX402" s="14" t="s">
        <v>71</v>
      </c>
      <c r="AY402" s="244" t="s">
        <v>137</v>
      </c>
    </row>
    <row r="403" s="13" customFormat="1">
      <c r="A403" s="13"/>
      <c r="B403" s="223"/>
      <c r="C403" s="224"/>
      <c r="D403" s="225" t="s">
        <v>148</v>
      </c>
      <c r="E403" s="226" t="s">
        <v>19</v>
      </c>
      <c r="F403" s="227" t="s">
        <v>244</v>
      </c>
      <c r="G403" s="224"/>
      <c r="H403" s="226" t="s">
        <v>19</v>
      </c>
      <c r="I403" s="228"/>
      <c r="J403" s="224"/>
      <c r="K403" s="224"/>
      <c r="L403" s="229"/>
      <c r="M403" s="230"/>
      <c r="N403" s="231"/>
      <c r="O403" s="231"/>
      <c r="P403" s="231"/>
      <c r="Q403" s="231"/>
      <c r="R403" s="231"/>
      <c r="S403" s="231"/>
      <c r="T403" s="232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33" t="s">
        <v>148</v>
      </c>
      <c r="AU403" s="233" t="s">
        <v>81</v>
      </c>
      <c r="AV403" s="13" t="s">
        <v>79</v>
      </c>
      <c r="AW403" s="13" t="s">
        <v>33</v>
      </c>
      <c r="AX403" s="13" t="s">
        <v>71</v>
      </c>
      <c r="AY403" s="233" t="s">
        <v>137</v>
      </c>
    </row>
    <row r="404" s="14" customFormat="1">
      <c r="A404" s="14"/>
      <c r="B404" s="234"/>
      <c r="C404" s="235"/>
      <c r="D404" s="225" t="s">
        <v>148</v>
      </c>
      <c r="E404" s="236" t="s">
        <v>19</v>
      </c>
      <c r="F404" s="237" t="s">
        <v>245</v>
      </c>
      <c r="G404" s="235"/>
      <c r="H404" s="238">
        <v>24.440000000000001</v>
      </c>
      <c r="I404" s="239"/>
      <c r="J404" s="235"/>
      <c r="K404" s="235"/>
      <c r="L404" s="240"/>
      <c r="M404" s="241"/>
      <c r="N404" s="242"/>
      <c r="O404" s="242"/>
      <c r="P404" s="242"/>
      <c r="Q404" s="242"/>
      <c r="R404" s="242"/>
      <c r="S404" s="242"/>
      <c r="T404" s="243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44" t="s">
        <v>148</v>
      </c>
      <c r="AU404" s="244" t="s">
        <v>81</v>
      </c>
      <c r="AV404" s="14" t="s">
        <v>81</v>
      </c>
      <c r="AW404" s="14" t="s">
        <v>33</v>
      </c>
      <c r="AX404" s="14" t="s">
        <v>71</v>
      </c>
      <c r="AY404" s="244" t="s">
        <v>137</v>
      </c>
    </row>
    <row r="405" s="15" customFormat="1">
      <c r="A405" s="15"/>
      <c r="B405" s="255"/>
      <c r="C405" s="256"/>
      <c r="D405" s="225" t="s">
        <v>148</v>
      </c>
      <c r="E405" s="257" t="s">
        <v>19</v>
      </c>
      <c r="F405" s="258" t="s">
        <v>195</v>
      </c>
      <c r="G405" s="256"/>
      <c r="H405" s="259">
        <v>601.98500000000001</v>
      </c>
      <c r="I405" s="260"/>
      <c r="J405" s="256"/>
      <c r="K405" s="256"/>
      <c r="L405" s="261"/>
      <c r="M405" s="262"/>
      <c r="N405" s="263"/>
      <c r="O405" s="263"/>
      <c r="P405" s="263"/>
      <c r="Q405" s="263"/>
      <c r="R405" s="263"/>
      <c r="S405" s="263"/>
      <c r="T405" s="264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T405" s="265" t="s">
        <v>148</v>
      </c>
      <c r="AU405" s="265" t="s">
        <v>81</v>
      </c>
      <c r="AV405" s="15" t="s">
        <v>144</v>
      </c>
      <c r="AW405" s="15" t="s">
        <v>33</v>
      </c>
      <c r="AX405" s="15" t="s">
        <v>79</v>
      </c>
      <c r="AY405" s="265" t="s">
        <v>137</v>
      </c>
    </row>
    <row r="406" s="2" customFormat="1" ht="37.8" customHeight="1">
      <c r="A406" s="39"/>
      <c r="B406" s="40"/>
      <c r="C406" s="205" t="s">
        <v>548</v>
      </c>
      <c r="D406" s="205" t="s">
        <v>139</v>
      </c>
      <c r="E406" s="206" t="s">
        <v>549</v>
      </c>
      <c r="F406" s="207" t="s">
        <v>550</v>
      </c>
      <c r="G406" s="208" t="s">
        <v>213</v>
      </c>
      <c r="H406" s="209">
        <v>1611.1120000000001</v>
      </c>
      <c r="I406" s="210"/>
      <c r="J406" s="211">
        <f>ROUND(I406*H406,2)</f>
        <v>0</v>
      </c>
      <c r="K406" s="207" t="s">
        <v>143</v>
      </c>
      <c r="L406" s="45"/>
      <c r="M406" s="212" t="s">
        <v>19</v>
      </c>
      <c r="N406" s="213" t="s">
        <v>42</v>
      </c>
      <c r="O406" s="85"/>
      <c r="P406" s="214">
        <f>O406*H406</f>
        <v>0</v>
      </c>
      <c r="Q406" s="214">
        <v>0</v>
      </c>
      <c r="R406" s="214">
        <f>Q406*H406</f>
        <v>0</v>
      </c>
      <c r="S406" s="214">
        <v>0.01</v>
      </c>
      <c r="T406" s="215">
        <f>S406*H406</f>
        <v>16.11112</v>
      </c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R406" s="216" t="s">
        <v>144</v>
      </c>
      <c r="AT406" s="216" t="s">
        <v>139</v>
      </c>
      <c r="AU406" s="216" t="s">
        <v>81</v>
      </c>
      <c r="AY406" s="18" t="s">
        <v>137</v>
      </c>
      <c r="BE406" s="217">
        <f>IF(N406="základní",J406,0)</f>
        <v>0</v>
      </c>
      <c r="BF406" s="217">
        <f>IF(N406="snížená",J406,0)</f>
        <v>0</v>
      </c>
      <c r="BG406" s="217">
        <f>IF(N406="zákl. přenesená",J406,0)</f>
        <v>0</v>
      </c>
      <c r="BH406" s="217">
        <f>IF(N406="sníž. přenesená",J406,0)</f>
        <v>0</v>
      </c>
      <c r="BI406" s="217">
        <f>IF(N406="nulová",J406,0)</f>
        <v>0</v>
      </c>
      <c r="BJ406" s="18" t="s">
        <v>79</v>
      </c>
      <c r="BK406" s="217">
        <f>ROUND(I406*H406,2)</f>
        <v>0</v>
      </c>
      <c r="BL406" s="18" t="s">
        <v>144</v>
      </c>
      <c r="BM406" s="216" t="s">
        <v>551</v>
      </c>
    </row>
    <row r="407" s="2" customFormat="1">
      <c r="A407" s="39"/>
      <c r="B407" s="40"/>
      <c r="C407" s="41"/>
      <c r="D407" s="218" t="s">
        <v>146</v>
      </c>
      <c r="E407" s="41"/>
      <c r="F407" s="219" t="s">
        <v>552</v>
      </c>
      <c r="G407" s="41"/>
      <c r="H407" s="41"/>
      <c r="I407" s="220"/>
      <c r="J407" s="41"/>
      <c r="K407" s="41"/>
      <c r="L407" s="45"/>
      <c r="M407" s="221"/>
      <c r="N407" s="222"/>
      <c r="O407" s="85"/>
      <c r="P407" s="85"/>
      <c r="Q407" s="85"/>
      <c r="R407" s="85"/>
      <c r="S407" s="85"/>
      <c r="T407" s="86"/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T407" s="18" t="s">
        <v>146</v>
      </c>
      <c r="AU407" s="18" t="s">
        <v>81</v>
      </c>
    </row>
    <row r="408" s="2" customFormat="1">
      <c r="A408" s="39"/>
      <c r="B408" s="40"/>
      <c r="C408" s="41"/>
      <c r="D408" s="225" t="s">
        <v>333</v>
      </c>
      <c r="E408" s="41"/>
      <c r="F408" s="277" t="s">
        <v>544</v>
      </c>
      <c r="G408" s="41"/>
      <c r="H408" s="41"/>
      <c r="I408" s="220"/>
      <c r="J408" s="41"/>
      <c r="K408" s="41"/>
      <c r="L408" s="45"/>
      <c r="M408" s="221"/>
      <c r="N408" s="222"/>
      <c r="O408" s="85"/>
      <c r="P408" s="85"/>
      <c r="Q408" s="85"/>
      <c r="R408" s="85"/>
      <c r="S408" s="85"/>
      <c r="T408" s="86"/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T408" s="18" t="s">
        <v>333</v>
      </c>
      <c r="AU408" s="18" t="s">
        <v>81</v>
      </c>
    </row>
    <row r="409" s="13" customFormat="1">
      <c r="A409" s="13"/>
      <c r="B409" s="223"/>
      <c r="C409" s="224"/>
      <c r="D409" s="225" t="s">
        <v>148</v>
      </c>
      <c r="E409" s="226" t="s">
        <v>19</v>
      </c>
      <c r="F409" s="227" t="s">
        <v>230</v>
      </c>
      <c r="G409" s="224"/>
      <c r="H409" s="226" t="s">
        <v>19</v>
      </c>
      <c r="I409" s="228"/>
      <c r="J409" s="224"/>
      <c r="K409" s="224"/>
      <c r="L409" s="229"/>
      <c r="M409" s="230"/>
      <c r="N409" s="231"/>
      <c r="O409" s="231"/>
      <c r="P409" s="231"/>
      <c r="Q409" s="231"/>
      <c r="R409" s="231"/>
      <c r="S409" s="231"/>
      <c r="T409" s="232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33" t="s">
        <v>148</v>
      </c>
      <c r="AU409" s="233" t="s">
        <v>81</v>
      </c>
      <c r="AV409" s="13" t="s">
        <v>79</v>
      </c>
      <c r="AW409" s="13" t="s">
        <v>33</v>
      </c>
      <c r="AX409" s="13" t="s">
        <v>71</v>
      </c>
      <c r="AY409" s="233" t="s">
        <v>137</v>
      </c>
    </row>
    <row r="410" s="14" customFormat="1">
      <c r="A410" s="14"/>
      <c r="B410" s="234"/>
      <c r="C410" s="235"/>
      <c r="D410" s="225" t="s">
        <v>148</v>
      </c>
      <c r="E410" s="236" t="s">
        <v>19</v>
      </c>
      <c r="F410" s="237" t="s">
        <v>299</v>
      </c>
      <c r="G410" s="235"/>
      <c r="H410" s="238">
        <v>42.771999999999998</v>
      </c>
      <c r="I410" s="239"/>
      <c r="J410" s="235"/>
      <c r="K410" s="235"/>
      <c r="L410" s="240"/>
      <c r="M410" s="241"/>
      <c r="N410" s="242"/>
      <c r="O410" s="242"/>
      <c r="P410" s="242"/>
      <c r="Q410" s="242"/>
      <c r="R410" s="242"/>
      <c r="S410" s="242"/>
      <c r="T410" s="243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44" t="s">
        <v>148</v>
      </c>
      <c r="AU410" s="244" t="s">
        <v>81</v>
      </c>
      <c r="AV410" s="14" t="s">
        <v>81</v>
      </c>
      <c r="AW410" s="14" t="s">
        <v>33</v>
      </c>
      <c r="AX410" s="14" t="s">
        <v>71</v>
      </c>
      <c r="AY410" s="244" t="s">
        <v>137</v>
      </c>
    </row>
    <row r="411" s="14" customFormat="1">
      <c r="A411" s="14"/>
      <c r="B411" s="234"/>
      <c r="C411" s="235"/>
      <c r="D411" s="225" t="s">
        <v>148</v>
      </c>
      <c r="E411" s="236" t="s">
        <v>19</v>
      </c>
      <c r="F411" s="237" t="s">
        <v>300</v>
      </c>
      <c r="G411" s="235"/>
      <c r="H411" s="238">
        <v>153.24100000000001</v>
      </c>
      <c r="I411" s="239"/>
      <c r="J411" s="235"/>
      <c r="K411" s="235"/>
      <c r="L411" s="240"/>
      <c r="M411" s="241"/>
      <c r="N411" s="242"/>
      <c r="O411" s="242"/>
      <c r="P411" s="242"/>
      <c r="Q411" s="242"/>
      <c r="R411" s="242"/>
      <c r="S411" s="242"/>
      <c r="T411" s="243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44" t="s">
        <v>148</v>
      </c>
      <c r="AU411" s="244" t="s">
        <v>81</v>
      </c>
      <c r="AV411" s="14" t="s">
        <v>81</v>
      </c>
      <c r="AW411" s="14" t="s">
        <v>33</v>
      </c>
      <c r="AX411" s="14" t="s">
        <v>71</v>
      </c>
      <c r="AY411" s="244" t="s">
        <v>137</v>
      </c>
    </row>
    <row r="412" s="14" customFormat="1">
      <c r="A412" s="14"/>
      <c r="B412" s="234"/>
      <c r="C412" s="235"/>
      <c r="D412" s="225" t="s">
        <v>148</v>
      </c>
      <c r="E412" s="236" t="s">
        <v>19</v>
      </c>
      <c r="F412" s="237" t="s">
        <v>287</v>
      </c>
      <c r="G412" s="235"/>
      <c r="H412" s="238">
        <v>2.4300000000000002</v>
      </c>
      <c r="I412" s="239"/>
      <c r="J412" s="235"/>
      <c r="K412" s="235"/>
      <c r="L412" s="240"/>
      <c r="M412" s="241"/>
      <c r="N412" s="242"/>
      <c r="O412" s="242"/>
      <c r="P412" s="242"/>
      <c r="Q412" s="242"/>
      <c r="R412" s="242"/>
      <c r="S412" s="242"/>
      <c r="T412" s="243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44" t="s">
        <v>148</v>
      </c>
      <c r="AU412" s="244" t="s">
        <v>81</v>
      </c>
      <c r="AV412" s="14" t="s">
        <v>81</v>
      </c>
      <c r="AW412" s="14" t="s">
        <v>33</v>
      </c>
      <c r="AX412" s="14" t="s">
        <v>71</v>
      </c>
      <c r="AY412" s="244" t="s">
        <v>137</v>
      </c>
    </row>
    <row r="413" s="14" customFormat="1">
      <c r="A413" s="14"/>
      <c r="B413" s="234"/>
      <c r="C413" s="235"/>
      <c r="D413" s="225" t="s">
        <v>148</v>
      </c>
      <c r="E413" s="236" t="s">
        <v>19</v>
      </c>
      <c r="F413" s="237" t="s">
        <v>288</v>
      </c>
      <c r="G413" s="235"/>
      <c r="H413" s="238">
        <v>0.76000000000000001</v>
      </c>
      <c r="I413" s="239"/>
      <c r="J413" s="235"/>
      <c r="K413" s="235"/>
      <c r="L413" s="240"/>
      <c r="M413" s="241"/>
      <c r="N413" s="242"/>
      <c r="O413" s="242"/>
      <c r="P413" s="242"/>
      <c r="Q413" s="242"/>
      <c r="R413" s="242"/>
      <c r="S413" s="242"/>
      <c r="T413" s="243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44" t="s">
        <v>148</v>
      </c>
      <c r="AU413" s="244" t="s">
        <v>81</v>
      </c>
      <c r="AV413" s="14" t="s">
        <v>81</v>
      </c>
      <c r="AW413" s="14" t="s">
        <v>33</v>
      </c>
      <c r="AX413" s="14" t="s">
        <v>71</v>
      </c>
      <c r="AY413" s="244" t="s">
        <v>137</v>
      </c>
    </row>
    <row r="414" s="14" customFormat="1">
      <c r="A414" s="14"/>
      <c r="B414" s="234"/>
      <c r="C414" s="235"/>
      <c r="D414" s="225" t="s">
        <v>148</v>
      </c>
      <c r="E414" s="236" t="s">
        <v>19</v>
      </c>
      <c r="F414" s="237" t="s">
        <v>301</v>
      </c>
      <c r="G414" s="235"/>
      <c r="H414" s="238">
        <v>42.508000000000003</v>
      </c>
      <c r="I414" s="239"/>
      <c r="J414" s="235"/>
      <c r="K414" s="235"/>
      <c r="L414" s="240"/>
      <c r="M414" s="241"/>
      <c r="N414" s="242"/>
      <c r="O414" s="242"/>
      <c r="P414" s="242"/>
      <c r="Q414" s="242"/>
      <c r="R414" s="242"/>
      <c r="S414" s="242"/>
      <c r="T414" s="243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44" t="s">
        <v>148</v>
      </c>
      <c r="AU414" s="244" t="s">
        <v>81</v>
      </c>
      <c r="AV414" s="14" t="s">
        <v>81</v>
      </c>
      <c r="AW414" s="14" t="s">
        <v>33</v>
      </c>
      <c r="AX414" s="14" t="s">
        <v>71</v>
      </c>
      <c r="AY414" s="244" t="s">
        <v>137</v>
      </c>
    </row>
    <row r="415" s="16" customFormat="1">
      <c r="A415" s="16"/>
      <c r="B415" s="266"/>
      <c r="C415" s="267"/>
      <c r="D415" s="225" t="s">
        <v>148</v>
      </c>
      <c r="E415" s="268" t="s">
        <v>19</v>
      </c>
      <c r="F415" s="269" t="s">
        <v>289</v>
      </c>
      <c r="G415" s="267"/>
      <c r="H415" s="270">
        <v>241.71100000000001</v>
      </c>
      <c r="I415" s="271"/>
      <c r="J415" s="267"/>
      <c r="K415" s="267"/>
      <c r="L415" s="272"/>
      <c r="M415" s="273"/>
      <c r="N415" s="274"/>
      <c r="O415" s="274"/>
      <c r="P415" s="274"/>
      <c r="Q415" s="274"/>
      <c r="R415" s="274"/>
      <c r="S415" s="274"/>
      <c r="T415" s="275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T415" s="276" t="s">
        <v>148</v>
      </c>
      <c r="AU415" s="276" t="s">
        <v>81</v>
      </c>
      <c r="AV415" s="16" t="s">
        <v>155</v>
      </c>
      <c r="AW415" s="16" t="s">
        <v>33</v>
      </c>
      <c r="AX415" s="16" t="s">
        <v>71</v>
      </c>
      <c r="AY415" s="276" t="s">
        <v>137</v>
      </c>
    </row>
    <row r="416" s="13" customFormat="1">
      <c r="A416" s="13"/>
      <c r="B416" s="223"/>
      <c r="C416" s="224"/>
      <c r="D416" s="225" t="s">
        <v>148</v>
      </c>
      <c r="E416" s="226" t="s">
        <v>19</v>
      </c>
      <c r="F416" s="227" t="s">
        <v>232</v>
      </c>
      <c r="G416" s="224"/>
      <c r="H416" s="226" t="s">
        <v>19</v>
      </c>
      <c r="I416" s="228"/>
      <c r="J416" s="224"/>
      <c r="K416" s="224"/>
      <c r="L416" s="229"/>
      <c r="M416" s="230"/>
      <c r="N416" s="231"/>
      <c r="O416" s="231"/>
      <c r="P416" s="231"/>
      <c r="Q416" s="231"/>
      <c r="R416" s="231"/>
      <c r="S416" s="231"/>
      <c r="T416" s="232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33" t="s">
        <v>148</v>
      </c>
      <c r="AU416" s="233" t="s">
        <v>81</v>
      </c>
      <c r="AV416" s="13" t="s">
        <v>79</v>
      </c>
      <c r="AW416" s="13" t="s">
        <v>33</v>
      </c>
      <c r="AX416" s="13" t="s">
        <v>71</v>
      </c>
      <c r="AY416" s="233" t="s">
        <v>137</v>
      </c>
    </row>
    <row r="417" s="14" customFormat="1">
      <c r="A417" s="14"/>
      <c r="B417" s="234"/>
      <c r="C417" s="235"/>
      <c r="D417" s="225" t="s">
        <v>148</v>
      </c>
      <c r="E417" s="236" t="s">
        <v>19</v>
      </c>
      <c r="F417" s="237" t="s">
        <v>290</v>
      </c>
      <c r="G417" s="235"/>
      <c r="H417" s="238">
        <v>43.779000000000003</v>
      </c>
      <c r="I417" s="239"/>
      <c r="J417" s="235"/>
      <c r="K417" s="235"/>
      <c r="L417" s="240"/>
      <c r="M417" s="241"/>
      <c r="N417" s="242"/>
      <c r="O417" s="242"/>
      <c r="P417" s="242"/>
      <c r="Q417" s="242"/>
      <c r="R417" s="242"/>
      <c r="S417" s="242"/>
      <c r="T417" s="243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44" t="s">
        <v>148</v>
      </c>
      <c r="AU417" s="244" t="s">
        <v>81</v>
      </c>
      <c r="AV417" s="14" t="s">
        <v>81</v>
      </c>
      <c r="AW417" s="14" t="s">
        <v>33</v>
      </c>
      <c r="AX417" s="14" t="s">
        <v>71</v>
      </c>
      <c r="AY417" s="244" t="s">
        <v>137</v>
      </c>
    </row>
    <row r="418" s="14" customFormat="1">
      <c r="A418" s="14"/>
      <c r="B418" s="234"/>
      <c r="C418" s="235"/>
      <c r="D418" s="225" t="s">
        <v>148</v>
      </c>
      <c r="E418" s="236" t="s">
        <v>19</v>
      </c>
      <c r="F418" s="237" t="s">
        <v>291</v>
      </c>
      <c r="G418" s="235"/>
      <c r="H418" s="238">
        <v>27.314</v>
      </c>
      <c r="I418" s="239"/>
      <c r="J418" s="235"/>
      <c r="K418" s="235"/>
      <c r="L418" s="240"/>
      <c r="M418" s="241"/>
      <c r="N418" s="242"/>
      <c r="O418" s="242"/>
      <c r="P418" s="242"/>
      <c r="Q418" s="242"/>
      <c r="R418" s="242"/>
      <c r="S418" s="242"/>
      <c r="T418" s="243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44" t="s">
        <v>148</v>
      </c>
      <c r="AU418" s="244" t="s">
        <v>81</v>
      </c>
      <c r="AV418" s="14" t="s">
        <v>81</v>
      </c>
      <c r="AW418" s="14" t="s">
        <v>33</v>
      </c>
      <c r="AX418" s="14" t="s">
        <v>71</v>
      </c>
      <c r="AY418" s="244" t="s">
        <v>137</v>
      </c>
    </row>
    <row r="419" s="14" customFormat="1">
      <c r="A419" s="14"/>
      <c r="B419" s="234"/>
      <c r="C419" s="235"/>
      <c r="D419" s="225" t="s">
        <v>148</v>
      </c>
      <c r="E419" s="236" t="s">
        <v>19</v>
      </c>
      <c r="F419" s="237" t="s">
        <v>302</v>
      </c>
      <c r="G419" s="235"/>
      <c r="H419" s="238">
        <v>614.56500000000005</v>
      </c>
      <c r="I419" s="239"/>
      <c r="J419" s="235"/>
      <c r="K419" s="235"/>
      <c r="L419" s="240"/>
      <c r="M419" s="241"/>
      <c r="N419" s="242"/>
      <c r="O419" s="242"/>
      <c r="P419" s="242"/>
      <c r="Q419" s="242"/>
      <c r="R419" s="242"/>
      <c r="S419" s="242"/>
      <c r="T419" s="243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44" t="s">
        <v>148</v>
      </c>
      <c r="AU419" s="244" t="s">
        <v>81</v>
      </c>
      <c r="AV419" s="14" t="s">
        <v>81</v>
      </c>
      <c r="AW419" s="14" t="s">
        <v>33</v>
      </c>
      <c r="AX419" s="14" t="s">
        <v>71</v>
      </c>
      <c r="AY419" s="244" t="s">
        <v>137</v>
      </c>
    </row>
    <row r="420" s="14" customFormat="1">
      <c r="A420" s="14"/>
      <c r="B420" s="234"/>
      <c r="C420" s="235"/>
      <c r="D420" s="225" t="s">
        <v>148</v>
      </c>
      <c r="E420" s="236" t="s">
        <v>19</v>
      </c>
      <c r="F420" s="237" t="s">
        <v>303</v>
      </c>
      <c r="G420" s="235"/>
      <c r="H420" s="238">
        <v>-18.91</v>
      </c>
      <c r="I420" s="239"/>
      <c r="J420" s="235"/>
      <c r="K420" s="235"/>
      <c r="L420" s="240"/>
      <c r="M420" s="241"/>
      <c r="N420" s="242"/>
      <c r="O420" s="242"/>
      <c r="P420" s="242"/>
      <c r="Q420" s="242"/>
      <c r="R420" s="242"/>
      <c r="S420" s="242"/>
      <c r="T420" s="243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44" t="s">
        <v>148</v>
      </c>
      <c r="AU420" s="244" t="s">
        <v>81</v>
      </c>
      <c r="AV420" s="14" t="s">
        <v>81</v>
      </c>
      <c r="AW420" s="14" t="s">
        <v>33</v>
      </c>
      <c r="AX420" s="14" t="s">
        <v>71</v>
      </c>
      <c r="AY420" s="244" t="s">
        <v>137</v>
      </c>
    </row>
    <row r="421" s="14" customFormat="1">
      <c r="A421" s="14"/>
      <c r="B421" s="234"/>
      <c r="C421" s="235"/>
      <c r="D421" s="225" t="s">
        <v>148</v>
      </c>
      <c r="E421" s="236" t="s">
        <v>19</v>
      </c>
      <c r="F421" s="237" t="s">
        <v>304</v>
      </c>
      <c r="G421" s="235"/>
      <c r="H421" s="238">
        <v>-32.366</v>
      </c>
      <c r="I421" s="239"/>
      <c r="J421" s="235"/>
      <c r="K421" s="235"/>
      <c r="L421" s="240"/>
      <c r="M421" s="241"/>
      <c r="N421" s="242"/>
      <c r="O421" s="242"/>
      <c r="P421" s="242"/>
      <c r="Q421" s="242"/>
      <c r="R421" s="242"/>
      <c r="S421" s="242"/>
      <c r="T421" s="243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44" t="s">
        <v>148</v>
      </c>
      <c r="AU421" s="244" t="s">
        <v>81</v>
      </c>
      <c r="AV421" s="14" t="s">
        <v>81</v>
      </c>
      <c r="AW421" s="14" t="s">
        <v>33</v>
      </c>
      <c r="AX421" s="14" t="s">
        <v>71</v>
      </c>
      <c r="AY421" s="244" t="s">
        <v>137</v>
      </c>
    </row>
    <row r="422" s="14" customFormat="1">
      <c r="A422" s="14"/>
      <c r="B422" s="234"/>
      <c r="C422" s="235"/>
      <c r="D422" s="225" t="s">
        <v>148</v>
      </c>
      <c r="E422" s="236" t="s">
        <v>19</v>
      </c>
      <c r="F422" s="237" t="s">
        <v>305</v>
      </c>
      <c r="G422" s="235"/>
      <c r="H422" s="238">
        <v>11.821</v>
      </c>
      <c r="I422" s="239"/>
      <c r="J422" s="235"/>
      <c r="K422" s="235"/>
      <c r="L422" s="240"/>
      <c r="M422" s="241"/>
      <c r="N422" s="242"/>
      <c r="O422" s="242"/>
      <c r="P422" s="242"/>
      <c r="Q422" s="242"/>
      <c r="R422" s="242"/>
      <c r="S422" s="242"/>
      <c r="T422" s="243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44" t="s">
        <v>148</v>
      </c>
      <c r="AU422" s="244" t="s">
        <v>81</v>
      </c>
      <c r="AV422" s="14" t="s">
        <v>81</v>
      </c>
      <c r="AW422" s="14" t="s">
        <v>33</v>
      </c>
      <c r="AX422" s="14" t="s">
        <v>71</v>
      </c>
      <c r="AY422" s="244" t="s">
        <v>137</v>
      </c>
    </row>
    <row r="423" s="13" customFormat="1">
      <c r="A423" s="13"/>
      <c r="B423" s="223"/>
      <c r="C423" s="224"/>
      <c r="D423" s="225" t="s">
        <v>148</v>
      </c>
      <c r="E423" s="226" t="s">
        <v>19</v>
      </c>
      <c r="F423" s="227" t="s">
        <v>234</v>
      </c>
      <c r="G423" s="224"/>
      <c r="H423" s="226" t="s">
        <v>19</v>
      </c>
      <c r="I423" s="228"/>
      <c r="J423" s="224"/>
      <c r="K423" s="224"/>
      <c r="L423" s="229"/>
      <c r="M423" s="230"/>
      <c r="N423" s="231"/>
      <c r="O423" s="231"/>
      <c r="P423" s="231"/>
      <c r="Q423" s="231"/>
      <c r="R423" s="231"/>
      <c r="S423" s="231"/>
      <c r="T423" s="232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33" t="s">
        <v>148</v>
      </c>
      <c r="AU423" s="233" t="s">
        <v>81</v>
      </c>
      <c r="AV423" s="13" t="s">
        <v>79</v>
      </c>
      <c r="AW423" s="13" t="s">
        <v>33</v>
      </c>
      <c r="AX423" s="13" t="s">
        <v>71</v>
      </c>
      <c r="AY423" s="233" t="s">
        <v>137</v>
      </c>
    </row>
    <row r="424" s="14" customFormat="1">
      <c r="A424" s="14"/>
      <c r="B424" s="234"/>
      <c r="C424" s="235"/>
      <c r="D424" s="225" t="s">
        <v>148</v>
      </c>
      <c r="E424" s="236" t="s">
        <v>19</v>
      </c>
      <c r="F424" s="237" t="s">
        <v>292</v>
      </c>
      <c r="G424" s="235"/>
      <c r="H424" s="238">
        <v>30.82</v>
      </c>
      <c r="I424" s="239"/>
      <c r="J424" s="235"/>
      <c r="K424" s="235"/>
      <c r="L424" s="240"/>
      <c r="M424" s="241"/>
      <c r="N424" s="242"/>
      <c r="O424" s="242"/>
      <c r="P424" s="242"/>
      <c r="Q424" s="242"/>
      <c r="R424" s="242"/>
      <c r="S424" s="242"/>
      <c r="T424" s="243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44" t="s">
        <v>148</v>
      </c>
      <c r="AU424" s="244" t="s">
        <v>81</v>
      </c>
      <c r="AV424" s="14" t="s">
        <v>81</v>
      </c>
      <c r="AW424" s="14" t="s">
        <v>33</v>
      </c>
      <c r="AX424" s="14" t="s">
        <v>71</v>
      </c>
      <c r="AY424" s="244" t="s">
        <v>137</v>
      </c>
    </row>
    <row r="425" s="14" customFormat="1">
      <c r="A425" s="14"/>
      <c r="B425" s="234"/>
      <c r="C425" s="235"/>
      <c r="D425" s="225" t="s">
        <v>148</v>
      </c>
      <c r="E425" s="236" t="s">
        <v>19</v>
      </c>
      <c r="F425" s="237" t="s">
        <v>293</v>
      </c>
      <c r="G425" s="235"/>
      <c r="H425" s="238">
        <v>21.358000000000001</v>
      </c>
      <c r="I425" s="239"/>
      <c r="J425" s="235"/>
      <c r="K425" s="235"/>
      <c r="L425" s="240"/>
      <c r="M425" s="241"/>
      <c r="N425" s="242"/>
      <c r="O425" s="242"/>
      <c r="P425" s="242"/>
      <c r="Q425" s="242"/>
      <c r="R425" s="242"/>
      <c r="S425" s="242"/>
      <c r="T425" s="243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244" t="s">
        <v>148</v>
      </c>
      <c r="AU425" s="244" t="s">
        <v>81</v>
      </c>
      <c r="AV425" s="14" t="s">
        <v>81</v>
      </c>
      <c r="AW425" s="14" t="s">
        <v>33</v>
      </c>
      <c r="AX425" s="14" t="s">
        <v>71</v>
      </c>
      <c r="AY425" s="244" t="s">
        <v>137</v>
      </c>
    </row>
    <row r="426" s="14" customFormat="1">
      <c r="A426" s="14"/>
      <c r="B426" s="234"/>
      <c r="C426" s="235"/>
      <c r="D426" s="225" t="s">
        <v>148</v>
      </c>
      <c r="E426" s="236" t="s">
        <v>19</v>
      </c>
      <c r="F426" s="237" t="s">
        <v>306</v>
      </c>
      <c r="G426" s="235"/>
      <c r="H426" s="238">
        <v>474.315</v>
      </c>
      <c r="I426" s="239"/>
      <c r="J426" s="235"/>
      <c r="K426" s="235"/>
      <c r="L426" s="240"/>
      <c r="M426" s="241"/>
      <c r="N426" s="242"/>
      <c r="O426" s="242"/>
      <c r="P426" s="242"/>
      <c r="Q426" s="242"/>
      <c r="R426" s="242"/>
      <c r="S426" s="242"/>
      <c r="T426" s="243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44" t="s">
        <v>148</v>
      </c>
      <c r="AU426" s="244" t="s">
        <v>81</v>
      </c>
      <c r="AV426" s="14" t="s">
        <v>81</v>
      </c>
      <c r="AW426" s="14" t="s">
        <v>33</v>
      </c>
      <c r="AX426" s="14" t="s">
        <v>71</v>
      </c>
      <c r="AY426" s="244" t="s">
        <v>137</v>
      </c>
    </row>
    <row r="427" s="14" customFormat="1">
      <c r="A427" s="14"/>
      <c r="B427" s="234"/>
      <c r="C427" s="235"/>
      <c r="D427" s="225" t="s">
        <v>148</v>
      </c>
      <c r="E427" s="236" t="s">
        <v>19</v>
      </c>
      <c r="F427" s="237" t="s">
        <v>307</v>
      </c>
      <c r="G427" s="235"/>
      <c r="H427" s="238">
        <v>-17.350000000000001</v>
      </c>
      <c r="I427" s="239"/>
      <c r="J427" s="235"/>
      <c r="K427" s="235"/>
      <c r="L427" s="240"/>
      <c r="M427" s="241"/>
      <c r="N427" s="242"/>
      <c r="O427" s="242"/>
      <c r="P427" s="242"/>
      <c r="Q427" s="242"/>
      <c r="R427" s="242"/>
      <c r="S427" s="242"/>
      <c r="T427" s="243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44" t="s">
        <v>148</v>
      </c>
      <c r="AU427" s="244" t="s">
        <v>81</v>
      </c>
      <c r="AV427" s="14" t="s">
        <v>81</v>
      </c>
      <c r="AW427" s="14" t="s">
        <v>33</v>
      </c>
      <c r="AX427" s="14" t="s">
        <v>71</v>
      </c>
      <c r="AY427" s="244" t="s">
        <v>137</v>
      </c>
    </row>
    <row r="428" s="14" customFormat="1">
      <c r="A428" s="14"/>
      <c r="B428" s="234"/>
      <c r="C428" s="235"/>
      <c r="D428" s="225" t="s">
        <v>148</v>
      </c>
      <c r="E428" s="236" t="s">
        <v>19</v>
      </c>
      <c r="F428" s="237" t="s">
        <v>308</v>
      </c>
      <c r="G428" s="235"/>
      <c r="H428" s="238">
        <v>-30.439</v>
      </c>
      <c r="I428" s="239"/>
      <c r="J428" s="235"/>
      <c r="K428" s="235"/>
      <c r="L428" s="240"/>
      <c r="M428" s="241"/>
      <c r="N428" s="242"/>
      <c r="O428" s="242"/>
      <c r="P428" s="242"/>
      <c r="Q428" s="242"/>
      <c r="R428" s="242"/>
      <c r="S428" s="242"/>
      <c r="T428" s="243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44" t="s">
        <v>148</v>
      </c>
      <c r="AU428" s="244" t="s">
        <v>81</v>
      </c>
      <c r="AV428" s="14" t="s">
        <v>81</v>
      </c>
      <c r="AW428" s="14" t="s">
        <v>33</v>
      </c>
      <c r="AX428" s="14" t="s">
        <v>71</v>
      </c>
      <c r="AY428" s="244" t="s">
        <v>137</v>
      </c>
    </row>
    <row r="429" s="14" customFormat="1">
      <c r="A429" s="14"/>
      <c r="B429" s="234"/>
      <c r="C429" s="235"/>
      <c r="D429" s="225" t="s">
        <v>148</v>
      </c>
      <c r="E429" s="236" t="s">
        <v>19</v>
      </c>
      <c r="F429" s="237" t="s">
        <v>305</v>
      </c>
      <c r="G429" s="235"/>
      <c r="H429" s="238">
        <v>11.821</v>
      </c>
      <c r="I429" s="239"/>
      <c r="J429" s="235"/>
      <c r="K429" s="235"/>
      <c r="L429" s="240"/>
      <c r="M429" s="241"/>
      <c r="N429" s="242"/>
      <c r="O429" s="242"/>
      <c r="P429" s="242"/>
      <c r="Q429" s="242"/>
      <c r="R429" s="242"/>
      <c r="S429" s="242"/>
      <c r="T429" s="243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44" t="s">
        <v>148</v>
      </c>
      <c r="AU429" s="244" t="s">
        <v>81</v>
      </c>
      <c r="AV429" s="14" t="s">
        <v>81</v>
      </c>
      <c r="AW429" s="14" t="s">
        <v>33</v>
      </c>
      <c r="AX429" s="14" t="s">
        <v>71</v>
      </c>
      <c r="AY429" s="244" t="s">
        <v>137</v>
      </c>
    </row>
    <row r="430" s="13" customFormat="1">
      <c r="A430" s="13"/>
      <c r="B430" s="223"/>
      <c r="C430" s="224"/>
      <c r="D430" s="225" t="s">
        <v>148</v>
      </c>
      <c r="E430" s="226" t="s">
        <v>19</v>
      </c>
      <c r="F430" s="227" t="s">
        <v>244</v>
      </c>
      <c r="G430" s="224"/>
      <c r="H430" s="226" t="s">
        <v>19</v>
      </c>
      <c r="I430" s="228"/>
      <c r="J430" s="224"/>
      <c r="K430" s="224"/>
      <c r="L430" s="229"/>
      <c r="M430" s="230"/>
      <c r="N430" s="231"/>
      <c r="O430" s="231"/>
      <c r="P430" s="231"/>
      <c r="Q430" s="231"/>
      <c r="R430" s="231"/>
      <c r="S430" s="231"/>
      <c r="T430" s="232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33" t="s">
        <v>148</v>
      </c>
      <c r="AU430" s="233" t="s">
        <v>81</v>
      </c>
      <c r="AV430" s="13" t="s">
        <v>79</v>
      </c>
      <c r="AW430" s="13" t="s">
        <v>33</v>
      </c>
      <c r="AX430" s="13" t="s">
        <v>71</v>
      </c>
      <c r="AY430" s="233" t="s">
        <v>137</v>
      </c>
    </row>
    <row r="431" s="14" customFormat="1">
      <c r="A431" s="14"/>
      <c r="B431" s="234"/>
      <c r="C431" s="235"/>
      <c r="D431" s="225" t="s">
        <v>148</v>
      </c>
      <c r="E431" s="236" t="s">
        <v>19</v>
      </c>
      <c r="F431" s="237" t="s">
        <v>309</v>
      </c>
      <c r="G431" s="235"/>
      <c r="H431" s="238">
        <v>232.673</v>
      </c>
      <c r="I431" s="239"/>
      <c r="J431" s="235"/>
      <c r="K431" s="235"/>
      <c r="L431" s="240"/>
      <c r="M431" s="241"/>
      <c r="N431" s="242"/>
      <c r="O431" s="242"/>
      <c r="P431" s="242"/>
      <c r="Q431" s="242"/>
      <c r="R431" s="242"/>
      <c r="S431" s="242"/>
      <c r="T431" s="243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44" t="s">
        <v>148</v>
      </c>
      <c r="AU431" s="244" t="s">
        <v>81</v>
      </c>
      <c r="AV431" s="14" t="s">
        <v>81</v>
      </c>
      <c r="AW431" s="14" t="s">
        <v>33</v>
      </c>
      <c r="AX431" s="14" t="s">
        <v>71</v>
      </c>
      <c r="AY431" s="244" t="s">
        <v>137</v>
      </c>
    </row>
    <row r="432" s="15" customFormat="1">
      <c r="A432" s="15"/>
      <c r="B432" s="255"/>
      <c r="C432" s="256"/>
      <c r="D432" s="225" t="s">
        <v>148</v>
      </c>
      <c r="E432" s="257" t="s">
        <v>19</v>
      </c>
      <c r="F432" s="258" t="s">
        <v>195</v>
      </c>
      <c r="G432" s="256"/>
      <c r="H432" s="259">
        <v>1611.1120000000001</v>
      </c>
      <c r="I432" s="260"/>
      <c r="J432" s="256"/>
      <c r="K432" s="256"/>
      <c r="L432" s="261"/>
      <c r="M432" s="262"/>
      <c r="N432" s="263"/>
      <c r="O432" s="263"/>
      <c r="P432" s="263"/>
      <c r="Q432" s="263"/>
      <c r="R432" s="263"/>
      <c r="S432" s="263"/>
      <c r="T432" s="264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T432" s="265" t="s">
        <v>148</v>
      </c>
      <c r="AU432" s="265" t="s">
        <v>81</v>
      </c>
      <c r="AV432" s="15" t="s">
        <v>144</v>
      </c>
      <c r="AW432" s="15" t="s">
        <v>33</v>
      </c>
      <c r="AX432" s="15" t="s">
        <v>79</v>
      </c>
      <c r="AY432" s="265" t="s">
        <v>137</v>
      </c>
    </row>
    <row r="433" s="2" customFormat="1" ht="44.25" customHeight="1">
      <c r="A433" s="39"/>
      <c r="B433" s="40"/>
      <c r="C433" s="205" t="s">
        <v>553</v>
      </c>
      <c r="D433" s="205" t="s">
        <v>139</v>
      </c>
      <c r="E433" s="206" t="s">
        <v>554</v>
      </c>
      <c r="F433" s="207" t="s">
        <v>555</v>
      </c>
      <c r="G433" s="208" t="s">
        <v>213</v>
      </c>
      <c r="H433" s="209">
        <v>67.641999999999996</v>
      </c>
      <c r="I433" s="210"/>
      <c r="J433" s="211">
        <f>ROUND(I433*H433,2)</f>
        <v>0</v>
      </c>
      <c r="K433" s="207" t="s">
        <v>143</v>
      </c>
      <c r="L433" s="45"/>
      <c r="M433" s="212" t="s">
        <v>19</v>
      </c>
      <c r="N433" s="213" t="s">
        <v>42</v>
      </c>
      <c r="O433" s="85"/>
      <c r="P433" s="214">
        <f>O433*H433</f>
        <v>0</v>
      </c>
      <c r="Q433" s="214">
        <v>0</v>
      </c>
      <c r="R433" s="214">
        <f>Q433*H433</f>
        <v>0</v>
      </c>
      <c r="S433" s="214">
        <v>0.045999999999999999</v>
      </c>
      <c r="T433" s="215">
        <f>S433*H433</f>
        <v>3.111532</v>
      </c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R433" s="216" t="s">
        <v>144</v>
      </c>
      <c r="AT433" s="216" t="s">
        <v>139</v>
      </c>
      <c r="AU433" s="216" t="s">
        <v>81</v>
      </c>
      <c r="AY433" s="18" t="s">
        <v>137</v>
      </c>
      <c r="BE433" s="217">
        <f>IF(N433="základní",J433,0)</f>
        <v>0</v>
      </c>
      <c r="BF433" s="217">
        <f>IF(N433="snížená",J433,0)</f>
        <v>0</v>
      </c>
      <c r="BG433" s="217">
        <f>IF(N433="zákl. přenesená",J433,0)</f>
        <v>0</v>
      </c>
      <c r="BH433" s="217">
        <f>IF(N433="sníž. přenesená",J433,0)</f>
        <v>0</v>
      </c>
      <c r="BI433" s="217">
        <f>IF(N433="nulová",J433,0)</f>
        <v>0</v>
      </c>
      <c r="BJ433" s="18" t="s">
        <v>79</v>
      </c>
      <c r="BK433" s="217">
        <f>ROUND(I433*H433,2)</f>
        <v>0</v>
      </c>
      <c r="BL433" s="18" t="s">
        <v>144</v>
      </c>
      <c r="BM433" s="216" t="s">
        <v>556</v>
      </c>
    </row>
    <row r="434" s="2" customFormat="1">
      <c r="A434" s="39"/>
      <c r="B434" s="40"/>
      <c r="C434" s="41"/>
      <c r="D434" s="218" t="s">
        <v>146</v>
      </c>
      <c r="E434" s="41"/>
      <c r="F434" s="219" t="s">
        <v>557</v>
      </c>
      <c r="G434" s="41"/>
      <c r="H434" s="41"/>
      <c r="I434" s="220"/>
      <c r="J434" s="41"/>
      <c r="K434" s="41"/>
      <c r="L434" s="45"/>
      <c r="M434" s="221"/>
      <c r="N434" s="222"/>
      <c r="O434" s="85"/>
      <c r="P434" s="85"/>
      <c r="Q434" s="85"/>
      <c r="R434" s="85"/>
      <c r="S434" s="85"/>
      <c r="T434" s="86"/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T434" s="18" t="s">
        <v>146</v>
      </c>
      <c r="AU434" s="18" t="s">
        <v>81</v>
      </c>
    </row>
    <row r="435" s="2" customFormat="1">
      <c r="A435" s="39"/>
      <c r="B435" s="40"/>
      <c r="C435" s="41"/>
      <c r="D435" s="225" t="s">
        <v>333</v>
      </c>
      <c r="E435" s="41"/>
      <c r="F435" s="277" t="s">
        <v>558</v>
      </c>
      <c r="G435" s="41"/>
      <c r="H435" s="41"/>
      <c r="I435" s="220"/>
      <c r="J435" s="41"/>
      <c r="K435" s="41"/>
      <c r="L435" s="45"/>
      <c r="M435" s="221"/>
      <c r="N435" s="222"/>
      <c r="O435" s="85"/>
      <c r="P435" s="85"/>
      <c r="Q435" s="85"/>
      <c r="R435" s="85"/>
      <c r="S435" s="85"/>
      <c r="T435" s="86"/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T435" s="18" t="s">
        <v>333</v>
      </c>
      <c r="AU435" s="18" t="s">
        <v>81</v>
      </c>
    </row>
    <row r="436" s="13" customFormat="1">
      <c r="A436" s="13"/>
      <c r="B436" s="223"/>
      <c r="C436" s="224"/>
      <c r="D436" s="225" t="s">
        <v>148</v>
      </c>
      <c r="E436" s="226" t="s">
        <v>19</v>
      </c>
      <c r="F436" s="227" t="s">
        <v>335</v>
      </c>
      <c r="G436" s="224"/>
      <c r="H436" s="226" t="s">
        <v>19</v>
      </c>
      <c r="I436" s="228"/>
      <c r="J436" s="224"/>
      <c r="K436" s="224"/>
      <c r="L436" s="229"/>
      <c r="M436" s="230"/>
      <c r="N436" s="231"/>
      <c r="O436" s="231"/>
      <c r="P436" s="231"/>
      <c r="Q436" s="231"/>
      <c r="R436" s="231"/>
      <c r="S436" s="231"/>
      <c r="T436" s="232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33" t="s">
        <v>148</v>
      </c>
      <c r="AU436" s="233" t="s">
        <v>81</v>
      </c>
      <c r="AV436" s="13" t="s">
        <v>79</v>
      </c>
      <c r="AW436" s="13" t="s">
        <v>33</v>
      </c>
      <c r="AX436" s="13" t="s">
        <v>71</v>
      </c>
      <c r="AY436" s="233" t="s">
        <v>137</v>
      </c>
    </row>
    <row r="437" s="13" customFormat="1">
      <c r="A437" s="13"/>
      <c r="B437" s="223"/>
      <c r="C437" s="224"/>
      <c r="D437" s="225" t="s">
        <v>148</v>
      </c>
      <c r="E437" s="226" t="s">
        <v>19</v>
      </c>
      <c r="F437" s="227" t="s">
        <v>336</v>
      </c>
      <c r="G437" s="224"/>
      <c r="H437" s="226" t="s">
        <v>19</v>
      </c>
      <c r="I437" s="228"/>
      <c r="J437" s="224"/>
      <c r="K437" s="224"/>
      <c r="L437" s="229"/>
      <c r="M437" s="230"/>
      <c r="N437" s="231"/>
      <c r="O437" s="231"/>
      <c r="P437" s="231"/>
      <c r="Q437" s="231"/>
      <c r="R437" s="231"/>
      <c r="S437" s="231"/>
      <c r="T437" s="232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33" t="s">
        <v>148</v>
      </c>
      <c r="AU437" s="233" t="s">
        <v>81</v>
      </c>
      <c r="AV437" s="13" t="s">
        <v>79</v>
      </c>
      <c r="AW437" s="13" t="s">
        <v>33</v>
      </c>
      <c r="AX437" s="13" t="s">
        <v>71</v>
      </c>
      <c r="AY437" s="233" t="s">
        <v>137</v>
      </c>
    </row>
    <row r="438" s="14" customFormat="1">
      <c r="A438" s="14"/>
      <c r="B438" s="234"/>
      <c r="C438" s="235"/>
      <c r="D438" s="225" t="s">
        <v>148</v>
      </c>
      <c r="E438" s="236" t="s">
        <v>19</v>
      </c>
      <c r="F438" s="237" t="s">
        <v>337</v>
      </c>
      <c r="G438" s="235"/>
      <c r="H438" s="238">
        <v>41.929000000000002</v>
      </c>
      <c r="I438" s="239"/>
      <c r="J438" s="235"/>
      <c r="K438" s="235"/>
      <c r="L438" s="240"/>
      <c r="M438" s="241"/>
      <c r="N438" s="242"/>
      <c r="O438" s="242"/>
      <c r="P438" s="242"/>
      <c r="Q438" s="242"/>
      <c r="R438" s="242"/>
      <c r="S438" s="242"/>
      <c r="T438" s="243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44" t="s">
        <v>148</v>
      </c>
      <c r="AU438" s="244" t="s">
        <v>81</v>
      </c>
      <c r="AV438" s="14" t="s">
        <v>81</v>
      </c>
      <c r="AW438" s="14" t="s">
        <v>33</v>
      </c>
      <c r="AX438" s="14" t="s">
        <v>71</v>
      </c>
      <c r="AY438" s="244" t="s">
        <v>137</v>
      </c>
    </row>
    <row r="439" s="13" customFormat="1">
      <c r="A439" s="13"/>
      <c r="B439" s="223"/>
      <c r="C439" s="224"/>
      <c r="D439" s="225" t="s">
        <v>148</v>
      </c>
      <c r="E439" s="226" t="s">
        <v>19</v>
      </c>
      <c r="F439" s="227" t="s">
        <v>338</v>
      </c>
      <c r="G439" s="224"/>
      <c r="H439" s="226" t="s">
        <v>19</v>
      </c>
      <c r="I439" s="228"/>
      <c r="J439" s="224"/>
      <c r="K439" s="224"/>
      <c r="L439" s="229"/>
      <c r="M439" s="230"/>
      <c r="N439" s="231"/>
      <c r="O439" s="231"/>
      <c r="P439" s="231"/>
      <c r="Q439" s="231"/>
      <c r="R439" s="231"/>
      <c r="S439" s="231"/>
      <c r="T439" s="232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33" t="s">
        <v>148</v>
      </c>
      <c r="AU439" s="233" t="s">
        <v>81</v>
      </c>
      <c r="AV439" s="13" t="s">
        <v>79</v>
      </c>
      <c r="AW439" s="13" t="s">
        <v>33</v>
      </c>
      <c r="AX439" s="13" t="s">
        <v>71</v>
      </c>
      <c r="AY439" s="233" t="s">
        <v>137</v>
      </c>
    </row>
    <row r="440" s="14" customFormat="1">
      <c r="A440" s="14"/>
      <c r="B440" s="234"/>
      <c r="C440" s="235"/>
      <c r="D440" s="225" t="s">
        <v>148</v>
      </c>
      <c r="E440" s="236" t="s">
        <v>19</v>
      </c>
      <c r="F440" s="237" t="s">
        <v>339</v>
      </c>
      <c r="G440" s="235"/>
      <c r="H440" s="238">
        <v>18.513000000000002</v>
      </c>
      <c r="I440" s="239"/>
      <c r="J440" s="235"/>
      <c r="K440" s="235"/>
      <c r="L440" s="240"/>
      <c r="M440" s="241"/>
      <c r="N440" s="242"/>
      <c r="O440" s="242"/>
      <c r="P440" s="242"/>
      <c r="Q440" s="242"/>
      <c r="R440" s="242"/>
      <c r="S440" s="242"/>
      <c r="T440" s="243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44" t="s">
        <v>148</v>
      </c>
      <c r="AU440" s="244" t="s">
        <v>81</v>
      </c>
      <c r="AV440" s="14" t="s">
        <v>81</v>
      </c>
      <c r="AW440" s="14" t="s">
        <v>33</v>
      </c>
      <c r="AX440" s="14" t="s">
        <v>71</v>
      </c>
      <c r="AY440" s="244" t="s">
        <v>137</v>
      </c>
    </row>
    <row r="441" s="13" customFormat="1">
      <c r="A441" s="13"/>
      <c r="B441" s="223"/>
      <c r="C441" s="224"/>
      <c r="D441" s="225" t="s">
        <v>148</v>
      </c>
      <c r="E441" s="226" t="s">
        <v>19</v>
      </c>
      <c r="F441" s="227" t="s">
        <v>354</v>
      </c>
      <c r="G441" s="224"/>
      <c r="H441" s="226" t="s">
        <v>19</v>
      </c>
      <c r="I441" s="228"/>
      <c r="J441" s="224"/>
      <c r="K441" s="224"/>
      <c r="L441" s="229"/>
      <c r="M441" s="230"/>
      <c r="N441" s="231"/>
      <c r="O441" s="231"/>
      <c r="P441" s="231"/>
      <c r="Q441" s="231"/>
      <c r="R441" s="231"/>
      <c r="S441" s="231"/>
      <c r="T441" s="232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33" t="s">
        <v>148</v>
      </c>
      <c r="AU441" s="233" t="s">
        <v>81</v>
      </c>
      <c r="AV441" s="13" t="s">
        <v>79</v>
      </c>
      <c r="AW441" s="13" t="s">
        <v>33</v>
      </c>
      <c r="AX441" s="13" t="s">
        <v>71</v>
      </c>
      <c r="AY441" s="233" t="s">
        <v>137</v>
      </c>
    </row>
    <row r="442" s="14" customFormat="1">
      <c r="A442" s="14"/>
      <c r="B442" s="234"/>
      <c r="C442" s="235"/>
      <c r="D442" s="225" t="s">
        <v>148</v>
      </c>
      <c r="E442" s="236" t="s">
        <v>19</v>
      </c>
      <c r="F442" s="237" t="s">
        <v>355</v>
      </c>
      <c r="G442" s="235"/>
      <c r="H442" s="238">
        <v>7.2000000000000002</v>
      </c>
      <c r="I442" s="239"/>
      <c r="J442" s="235"/>
      <c r="K442" s="235"/>
      <c r="L442" s="240"/>
      <c r="M442" s="241"/>
      <c r="N442" s="242"/>
      <c r="O442" s="242"/>
      <c r="P442" s="242"/>
      <c r="Q442" s="242"/>
      <c r="R442" s="242"/>
      <c r="S442" s="242"/>
      <c r="T442" s="243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44" t="s">
        <v>148</v>
      </c>
      <c r="AU442" s="244" t="s">
        <v>81</v>
      </c>
      <c r="AV442" s="14" t="s">
        <v>81</v>
      </c>
      <c r="AW442" s="14" t="s">
        <v>33</v>
      </c>
      <c r="AX442" s="14" t="s">
        <v>71</v>
      </c>
      <c r="AY442" s="244" t="s">
        <v>137</v>
      </c>
    </row>
    <row r="443" s="15" customFormat="1">
      <c r="A443" s="15"/>
      <c r="B443" s="255"/>
      <c r="C443" s="256"/>
      <c r="D443" s="225" t="s">
        <v>148</v>
      </c>
      <c r="E443" s="257" t="s">
        <v>19</v>
      </c>
      <c r="F443" s="258" t="s">
        <v>195</v>
      </c>
      <c r="G443" s="256"/>
      <c r="H443" s="259">
        <v>67.641999999999996</v>
      </c>
      <c r="I443" s="260"/>
      <c r="J443" s="256"/>
      <c r="K443" s="256"/>
      <c r="L443" s="261"/>
      <c r="M443" s="262"/>
      <c r="N443" s="263"/>
      <c r="O443" s="263"/>
      <c r="P443" s="263"/>
      <c r="Q443" s="263"/>
      <c r="R443" s="263"/>
      <c r="S443" s="263"/>
      <c r="T443" s="264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T443" s="265" t="s">
        <v>148</v>
      </c>
      <c r="AU443" s="265" t="s">
        <v>81</v>
      </c>
      <c r="AV443" s="15" t="s">
        <v>144</v>
      </c>
      <c r="AW443" s="15" t="s">
        <v>33</v>
      </c>
      <c r="AX443" s="15" t="s">
        <v>79</v>
      </c>
      <c r="AY443" s="265" t="s">
        <v>137</v>
      </c>
    </row>
    <row r="444" s="2" customFormat="1" ht="37.8" customHeight="1">
      <c r="A444" s="39"/>
      <c r="B444" s="40"/>
      <c r="C444" s="205" t="s">
        <v>559</v>
      </c>
      <c r="D444" s="205" t="s">
        <v>139</v>
      </c>
      <c r="E444" s="206" t="s">
        <v>560</v>
      </c>
      <c r="F444" s="207" t="s">
        <v>561</v>
      </c>
      <c r="G444" s="208" t="s">
        <v>213</v>
      </c>
      <c r="H444" s="209">
        <v>113.396</v>
      </c>
      <c r="I444" s="210"/>
      <c r="J444" s="211">
        <f>ROUND(I444*H444,2)</f>
        <v>0</v>
      </c>
      <c r="K444" s="207" t="s">
        <v>143</v>
      </c>
      <c r="L444" s="45"/>
      <c r="M444" s="212" t="s">
        <v>19</v>
      </c>
      <c r="N444" s="213" t="s">
        <v>42</v>
      </c>
      <c r="O444" s="85"/>
      <c r="P444" s="214">
        <f>O444*H444</f>
        <v>0</v>
      </c>
      <c r="Q444" s="214">
        <v>0</v>
      </c>
      <c r="R444" s="214">
        <f>Q444*H444</f>
        <v>0</v>
      </c>
      <c r="S444" s="214">
        <v>0.068000000000000005</v>
      </c>
      <c r="T444" s="215">
        <f>S444*H444</f>
        <v>7.7109280000000009</v>
      </c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  <c r="AR444" s="216" t="s">
        <v>144</v>
      </c>
      <c r="AT444" s="216" t="s">
        <v>139</v>
      </c>
      <c r="AU444" s="216" t="s">
        <v>81</v>
      </c>
      <c r="AY444" s="18" t="s">
        <v>137</v>
      </c>
      <c r="BE444" s="217">
        <f>IF(N444="základní",J444,0)</f>
        <v>0</v>
      </c>
      <c r="BF444" s="217">
        <f>IF(N444="snížená",J444,0)</f>
        <v>0</v>
      </c>
      <c r="BG444" s="217">
        <f>IF(N444="zákl. přenesená",J444,0)</f>
        <v>0</v>
      </c>
      <c r="BH444" s="217">
        <f>IF(N444="sníž. přenesená",J444,0)</f>
        <v>0</v>
      </c>
      <c r="BI444" s="217">
        <f>IF(N444="nulová",J444,0)</f>
        <v>0</v>
      </c>
      <c r="BJ444" s="18" t="s">
        <v>79</v>
      </c>
      <c r="BK444" s="217">
        <f>ROUND(I444*H444,2)</f>
        <v>0</v>
      </c>
      <c r="BL444" s="18" t="s">
        <v>144</v>
      </c>
      <c r="BM444" s="216" t="s">
        <v>562</v>
      </c>
    </row>
    <row r="445" s="2" customFormat="1">
      <c r="A445" s="39"/>
      <c r="B445" s="40"/>
      <c r="C445" s="41"/>
      <c r="D445" s="218" t="s">
        <v>146</v>
      </c>
      <c r="E445" s="41"/>
      <c r="F445" s="219" t="s">
        <v>563</v>
      </c>
      <c r="G445" s="41"/>
      <c r="H445" s="41"/>
      <c r="I445" s="220"/>
      <c r="J445" s="41"/>
      <c r="K445" s="41"/>
      <c r="L445" s="45"/>
      <c r="M445" s="221"/>
      <c r="N445" s="222"/>
      <c r="O445" s="85"/>
      <c r="P445" s="85"/>
      <c r="Q445" s="85"/>
      <c r="R445" s="85"/>
      <c r="S445" s="85"/>
      <c r="T445" s="86"/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T445" s="18" t="s">
        <v>146</v>
      </c>
      <c r="AU445" s="18" t="s">
        <v>81</v>
      </c>
    </row>
    <row r="446" s="13" customFormat="1">
      <c r="A446" s="13"/>
      <c r="B446" s="223"/>
      <c r="C446" s="224"/>
      <c r="D446" s="225" t="s">
        <v>148</v>
      </c>
      <c r="E446" s="226" t="s">
        <v>19</v>
      </c>
      <c r="F446" s="227" t="s">
        <v>564</v>
      </c>
      <c r="G446" s="224"/>
      <c r="H446" s="226" t="s">
        <v>19</v>
      </c>
      <c r="I446" s="228"/>
      <c r="J446" s="224"/>
      <c r="K446" s="224"/>
      <c r="L446" s="229"/>
      <c r="M446" s="230"/>
      <c r="N446" s="231"/>
      <c r="O446" s="231"/>
      <c r="P446" s="231"/>
      <c r="Q446" s="231"/>
      <c r="R446" s="231"/>
      <c r="S446" s="231"/>
      <c r="T446" s="232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33" t="s">
        <v>148</v>
      </c>
      <c r="AU446" s="233" t="s">
        <v>81</v>
      </c>
      <c r="AV446" s="13" t="s">
        <v>79</v>
      </c>
      <c r="AW446" s="13" t="s">
        <v>33</v>
      </c>
      <c r="AX446" s="13" t="s">
        <v>71</v>
      </c>
      <c r="AY446" s="233" t="s">
        <v>137</v>
      </c>
    </row>
    <row r="447" s="13" customFormat="1">
      <c r="A447" s="13"/>
      <c r="B447" s="223"/>
      <c r="C447" s="224"/>
      <c r="D447" s="225" t="s">
        <v>148</v>
      </c>
      <c r="E447" s="226" t="s">
        <v>19</v>
      </c>
      <c r="F447" s="227" t="s">
        <v>347</v>
      </c>
      <c r="G447" s="224"/>
      <c r="H447" s="226" t="s">
        <v>19</v>
      </c>
      <c r="I447" s="228"/>
      <c r="J447" s="224"/>
      <c r="K447" s="224"/>
      <c r="L447" s="229"/>
      <c r="M447" s="230"/>
      <c r="N447" s="231"/>
      <c r="O447" s="231"/>
      <c r="P447" s="231"/>
      <c r="Q447" s="231"/>
      <c r="R447" s="231"/>
      <c r="S447" s="231"/>
      <c r="T447" s="232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33" t="s">
        <v>148</v>
      </c>
      <c r="AU447" s="233" t="s">
        <v>81</v>
      </c>
      <c r="AV447" s="13" t="s">
        <v>79</v>
      </c>
      <c r="AW447" s="13" t="s">
        <v>33</v>
      </c>
      <c r="AX447" s="13" t="s">
        <v>71</v>
      </c>
      <c r="AY447" s="233" t="s">
        <v>137</v>
      </c>
    </row>
    <row r="448" s="14" customFormat="1">
      <c r="A448" s="14"/>
      <c r="B448" s="234"/>
      <c r="C448" s="235"/>
      <c r="D448" s="225" t="s">
        <v>148</v>
      </c>
      <c r="E448" s="236" t="s">
        <v>19</v>
      </c>
      <c r="F448" s="237" t="s">
        <v>348</v>
      </c>
      <c r="G448" s="235"/>
      <c r="H448" s="238">
        <v>21.936</v>
      </c>
      <c r="I448" s="239"/>
      <c r="J448" s="235"/>
      <c r="K448" s="235"/>
      <c r="L448" s="240"/>
      <c r="M448" s="241"/>
      <c r="N448" s="242"/>
      <c r="O448" s="242"/>
      <c r="P448" s="242"/>
      <c r="Q448" s="242"/>
      <c r="R448" s="242"/>
      <c r="S448" s="242"/>
      <c r="T448" s="243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44" t="s">
        <v>148</v>
      </c>
      <c r="AU448" s="244" t="s">
        <v>81</v>
      </c>
      <c r="AV448" s="14" t="s">
        <v>81</v>
      </c>
      <c r="AW448" s="14" t="s">
        <v>33</v>
      </c>
      <c r="AX448" s="14" t="s">
        <v>71</v>
      </c>
      <c r="AY448" s="244" t="s">
        <v>137</v>
      </c>
    </row>
    <row r="449" s="14" customFormat="1">
      <c r="A449" s="14"/>
      <c r="B449" s="234"/>
      <c r="C449" s="235"/>
      <c r="D449" s="225" t="s">
        <v>148</v>
      </c>
      <c r="E449" s="236" t="s">
        <v>19</v>
      </c>
      <c r="F449" s="237" t="s">
        <v>565</v>
      </c>
      <c r="G449" s="235"/>
      <c r="H449" s="238">
        <v>5.6079999999999997</v>
      </c>
      <c r="I449" s="239"/>
      <c r="J449" s="235"/>
      <c r="K449" s="235"/>
      <c r="L449" s="240"/>
      <c r="M449" s="241"/>
      <c r="N449" s="242"/>
      <c r="O449" s="242"/>
      <c r="P449" s="242"/>
      <c r="Q449" s="242"/>
      <c r="R449" s="242"/>
      <c r="S449" s="242"/>
      <c r="T449" s="243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44" t="s">
        <v>148</v>
      </c>
      <c r="AU449" s="244" t="s">
        <v>81</v>
      </c>
      <c r="AV449" s="14" t="s">
        <v>81</v>
      </c>
      <c r="AW449" s="14" t="s">
        <v>33</v>
      </c>
      <c r="AX449" s="14" t="s">
        <v>71</v>
      </c>
      <c r="AY449" s="244" t="s">
        <v>137</v>
      </c>
    </row>
    <row r="450" s="13" customFormat="1">
      <c r="A450" s="13"/>
      <c r="B450" s="223"/>
      <c r="C450" s="224"/>
      <c r="D450" s="225" t="s">
        <v>148</v>
      </c>
      <c r="E450" s="226" t="s">
        <v>19</v>
      </c>
      <c r="F450" s="227" t="s">
        <v>232</v>
      </c>
      <c r="G450" s="224"/>
      <c r="H450" s="226" t="s">
        <v>19</v>
      </c>
      <c r="I450" s="228"/>
      <c r="J450" s="224"/>
      <c r="K450" s="224"/>
      <c r="L450" s="229"/>
      <c r="M450" s="230"/>
      <c r="N450" s="231"/>
      <c r="O450" s="231"/>
      <c r="P450" s="231"/>
      <c r="Q450" s="231"/>
      <c r="R450" s="231"/>
      <c r="S450" s="231"/>
      <c r="T450" s="232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33" t="s">
        <v>148</v>
      </c>
      <c r="AU450" s="233" t="s">
        <v>81</v>
      </c>
      <c r="AV450" s="13" t="s">
        <v>79</v>
      </c>
      <c r="AW450" s="13" t="s">
        <v>33</v>
      </c>
      <c r="AX450" s="13" t="s">
        <v>71</v>
      </c>
      <c r="AY450" s="233" t="s">
        <v>137</v>
      </c>
    </row>
    <row r="451" s="14" customFormat="1">
      <c r="A451" s="14"/>
      <c r="B451" s="234"/>
      <c r="C451" s="235"/>
      <c r="D451" s="225" t="s">
        <v>148</v>
      </c>
      <c r="E451" s="236" t="s">
        <v>19</v>
      </c>
      <c r="F451" s="237" t="s">
        <v>566</v>
      </c>
      <c r="G451" s="235"/>
      <c r="H451" s="238">
        <v>29.623999999999999</v>
      </c>
      <c r="I451" s="239"/>
      <c r="J451" s="235"/>
      <c r="K451" s="235"/>
      <c r="L451" s="240"/>
      <c r="M451" s="241"/>
      <c r="N451" s="242"/>
      <c r="O451" s="242"/>
      <c r="P451" s="242"/>
      <c r="Q451" s="242"/>
      <c r="R451" s="242"/>
      <c r="S451" s="242"/>
      <c r="T451" s="243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44" t="s">
        <v>148</v>
      </c>
      <c r="AU451" s="244" t="s">
        <v>81</v>
      </c>
      <c r="AV451" s="14" t="s">
        <v>81</v>
      </c>
      <c r="AW451" s="14" t="s">
        <v>33</v>
      </c>
      <c r="AX451" s="14" t="s">
        <v>71</v>
      </c>
      <c r="AY451" s="244" t="s">
        <v>137</v>
      </c>
    </row>
    <row r="452" s="14" customFormat="1">
      <c r="A452" s="14"/>
      <c r="B452" s="234"/>
      <c r="C452" s="235"/>
      <c r="D452" s="225" t="s">
        <v>148</v>
      </c>
      <c r="E452" s="236" t="s">
        <v>19</v>
      </c>
      <c r="F452" s="237" t="s">
        <v>567</v>
      </c>
      <c r="G452" s="235"/>
      <c r="H452" s="238">
        <v>14.022</v>
      </c>
      <c r="I452" s="239"/>
      <c r="J452" s="235"/>
      <c r="K452" s="235"/>
      <c r="L452" s="240"/>
      <c r="M452" s="241"/>
      <c r="N452" s="242"/>
      <c r="O452" s="242"/>
      <c r="P452" s="242"/>
      <c r="Q452" s="242"/>
      <c r="R452" s="242"/>
      <c r="S452" s="242"/>
      <c r="T452" s="243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44" t="s">
        <v>148</v>
      </c>
      <c r="AU452" s="244" t="s">
        <v>81</v>
      </c>
      <c r="AV452" s="14" t="s">
        <v>81</v>
      </c>
      <c r="AW452" s="14" t="s">
        <v>33</v>
      </c>
      <c r="AX452" s="14" t="s">
        <v>71</v>
      </c>
      <c r="AY452" s="244" t="s">
        <v>137</v>
      </c>
    </row>
    <row r="453" s="13" customFormat="1">
      <c r="A453" s="13"/>
      <c r="B453" s="223"/>
      <c r="C453" s="224"/>
      <c r="D453" s="225" t="s">
        <v>148</v>
      </c>
      <c r="E453" s="226" t="s">
        <v>19</v>
      </c>
      <c r="F453" s="227" t="s">
        <v>234</v>
      </c>
      <c r="G453" s="224"/>
      <c r="H453" s="226" t="s">
        <v>19</v>
      </c>
      <c r="I453" s="228"/>
      <c r="J453" s="224"/>
      <c r="K453" s="224"/>
      <c r="L453" s="229"/>
      <c r="M453" s="230"/>
      <c r="N453" s="231"/>
      <c r="O453" s="231"/>
      <c r="P453" s="231"/>
      <c r="Q453" s="231"/>
      <c r="R453" s="231"/>
      <c r="S453" s="231"/>
      <c r="T453" s="232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33" t="s">
        <v>148</v>
      </c>
      <c r="AU453" s="233" t="s">
        <v>81</v>
      </c>
      <c r="AV453" s="13" t="s">
        <v>79</v>
      </c>
      <c r="AW453" s="13" t="s">
        <v>33</v>
      </c>
      <c r="AX453" s="13" t="s">
        <v>71</v>
      </c>
      <c r="AY453" s="233" t="s">
        <v>137</v>
      </c>
    </row>
    <row r="454" s="14" customFormat="1">
      <c r="A454" s="14"/>
      <c r="B454" s="234"/>
      <c r="C454" s="235"/>
      <c r="D454" s="225" t="s">
        <v>148</v>
      </c>
      <c r="E454" s="236" t="s">
        <v>19</v>
      </c>
      <c r="F454" s="237" t="s">
        <v>568</v>
      </c>
      <c r="G454" s="235"/>
      <c r="H454" s="238">
        <v>29.443999999999999</v>
      </c>
      <c r="I454" s="239"/>
      <c r="J454" s="235"/>
      <c r="K454" s="235"/>
      <c r="L454" s="240"/>
      <c r="M454" s="241"/>
      <c r="N454" s="242"/>
      <c r="O454" s="242"/>
      <c r="P454" s="242"/>
      <c r="Q454" s="242"/>
      <c r="R454" s="242"/>
      <c r="S454" s="242"/>
      <c r="T454" s="243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44" t="s">
        <v>148</v>
      </c>
      <c r="AU454" s="244" t="s">
        <v>81</v>
      </c>
      <c r="AV454" s="14" t="s">
        <v>81</v>
      </c>
      <c r="AW454" s="14" t="s">
        <v>33</v>
      </c>
      <c r="AX454" s="14" t="s">
        <v>71</v>
      </c>
      <c r="AY454" s="244" t="s">
        <v>137</v>
      </c>
    </row>
    <row r="455" s="14" customFormat="1">
      <c r="A455" s="14"/>
      <c r="B455" s="234"/>
      <c r="C455" s="235"/>
      <c r="D455" s="225" t="s">
        <v>148</v>
      </c>
      <c r="E455" s="236" t="s">
        <v>19</v>
      </c>
      <c r="F455" s="237" t="s">
        <v>569</v>
      </c>
      <c r="G455" s="235"/>
      <c r="H455" s="238">
        <v>12.762000000000001</v>
      </c>
      <c r="I455" s="239"/>
      <c r="J455" s="235"/>
      <c r="K455" s="235"/>
      <c r="L455" s="240"/>
      <c r="M455" s="241"/>
      <c r="N455" s="242"/>
      <c r="O455" s="242"/>
      <c r="P455" s="242"/>
      <c r="Q455" s="242"/>
      <c r="R455" s="242"/>
      <c r="S455" s="242"/>
      <c r="T455" s="243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44" t="s">
        <v>148</v>
      </c>
      <c r="AU455" s="244" t="s">
        <v>81</v>
      </c>
      <c r="AV455" s="14" t="s">
        <v>81</v>
      </c>
      <c r="AW455" s="14" t="s">
        <v>33</v>
      </c>
      <c r="AX455" s="14" t="s">
        <v>71</v>
      </c>
      <c r="AY455" s="244" t="s">
        <v>137</v>
      </c>
    </row>
    <row r="456" s="15" customFormat="1">
      <c r="A456" s="15"/>
      <c r="B456" s="255"/>
      <c r="C456" s="256"/>
      <c r="D456" s="225" t="s">
        <v>148</v>
      </c>
      <c r="E456" s="257" t="s">
        <v>19</v>
      </c>
      <c r="F456" s="258" t="s">
        <v>195</v>
      </c>
      <c r="G456" s="256"/>
      <c r="H456" s="259">
        <v>113.396</v>
      </c>
      <c r="I456" s="260"/>
      <c r="J456" s="256"/>
      <c r="K456" s="256"/>
      <c r="L456" s="261"/>
      <c r="M456" s="262"/>
      <c r="N456" s="263"/>
      <c r="O456" s="263"/>
      <c r="P456" s="263"/>
      <c r="Q456" s="263"/>
      <c r="R456" s="263"/>
      <c r="S456" s="263"/>
      <c r="T456" s="264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T456" s="265" t="s">
        <v>148</v>
      </c>
      <c r="AU456" s="265" t="s">
        <v>81</v>
      </c>
      <c r="AV456" s="15" t="s">
        <v>144</v>
      </c>
      <c r="AW456" s="15" t="s">
        <v>33</v>
      </c>
      <c r="AX456" s="15" t="s">
        <v>79</v>
      </c>
      <c r="AY456" s="265" t="s">
        <v>137</v>
      </c>
    </row>
    <row r="457" s="12" customFormat="1" ht="22.8" customHeight="1">
      <c r="A457" s="12"/>
      <c r="B457" s="189"/>
      <c r="C457" s="190"/>
      <c r="D457" s="191" t="s">
        <v>70</v>
      </c>
      <c r="E457" s="203" t="s">
        <v>570</v>
      </c>
      <c r="F457" s="203" t="s">
        <v>571</v>
      </c>
      <c r="G457" s="190"/>
      <c r="H457" s="190"/>
      <c r="I457" s="193"/>
      <c r="J457" s="204">
        <f>BK457</f>
        <v>0</v>
      </c>
      <c r="K457" s="190"/>
      <c r="L457" s="195"/>
      <c r="M457" s="196"/>
      <c r="N457" s="197"/>
      <c r="O457" s="197"/>
      <c r="P457" s="198">
        <f>SUM(P458:P473)</f>
        <v>0</v>
      </c>
      <c r="Q457" s="197"/>
      <c r="R457" s="198">
        <f>SUM(R458:R473)</f>
        <v>0</v>
      </c>
      <c r="S457" s="197"/>
      <c r="T457" s="199">
        <f>SUM(T458:T473)</f>
        <v>0</v>
      </c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R457" s="200" t="s">
        <v>79</v>
      </c>
      <c r="AT457" s="201" t="s">
        <v>70</v>
      </c>
      <c r="AU457" s="201" t="s">
        <v>79</v>
      </c>
      <c r="AY457" s="200" t="s">
        <v>137</v>
      </c>
      <c r="BK457" s="202">
        <f>SUM(BK458:BK473)</f>
        <v>0</v>
      </c>
    </row>
    <row r="458" s="2" customFormat="1" ht="44.25" customHeight="1">
      <c r="A458" s="39"/>
      <c r="B458" s="40"/>
      <c r="C458" s="205" t="s">
        <v>572</v>
      </c>
      <c r="D458" s="205" t="s">
        <v>139</v>
      </c>
      <c r="E458" s="206" t="s">
        <v>573</v>
      </c>
      <c r="F458" s="207" t="s">
        <v>574</v>
      </c>
      <c r="G458" s="208" t="s">
        <v>175</v>
      </c>
      <c r="H458" s="209">
        <v>56.237000000000002</v>
      </c>
      <c r="I458" s="210"/>
      <c r="J458" s="211">
        <f>ROUND(I458*H458,2)</f>
        <v>0</v>
      </c>
      <c r="K458" s="207" t="s">
        <v>143</v>
      </c>
      <c r="L458" s="45"/>
      <c r="M458" s="212" t="s">
        <v>19</v>
      </c>
      <c r="N458" s="213" t="s">
        <v>42</v>
      </c>
      <c r="O458" s="85"/>
      <c r="P458" s="214">
        <f>O458*H458</f>
        <v>0</v>
      </c>
      <c r="Q458" s="214">
        <v>0</v>
      </c>
      <c r="R458" s="214">
        <f>Q458*H458</f>
        <v>0</v>
      </c>
      <c r="S458" s="214">
        <v>0</v>
      </c>
      <c r="T458" s="215">
        <f>S458*H458</f>
        <v>0</v>
      </c>
      <c r="U458" s="39"/>
      <c r="V458" s="39"/>
      <c r="W458" s="39"/>
      <c r="X458" s="39"/>
      <c r="Y458" s="39"/>
      <c r="Z458" s="39"/>
      <c r="AA458" s="39"/>
      <c r="AB458" s="39"/>
      <c r="AC458" s="39"/>
      <c r="AD458" s="39"/>
      <c r="AE458" s="39"/>
      <c r="AR458" s="216" t="s">
        <v>144</v>
      </c>
      <c r="AT458" s="216" t="s">
        <v>139</v>
      </c>
      <c r="AU458" s="216" t="s">
        <v>81</v>
      </c>
      <c r="AY458" s="18" t="s">
        <v>137</v>
      </c>
      <c r="BE458" s="217">
        <f>IF(N458="základní",J458,0)</f>
        <v>0</v>
      </c>
      <c r="BF458" s="217">
        <f>IF(N458="snížená",J458,0)</f>
        <v>0</v>
      </c>
      <c r="BG458" s="217">
        <f>IF(N458="zákl. přenesená",J458,0)</f>
        <v>0</v>
      </c>
      <c r="BH458" s="217">
        <f>IF(N458="sníž. přenesená",J458,0)</f>
        <v>0</v>
      </c>
      <c r="BI458" s="217">
        <f>IF(N458="nulová",J458,0)</f>
        <v>0</v>
      </c>
      <c r="BJ458" s="18" t="s">
        <v>79</v>
      </c>
      <c r="BK458" s="217">
        <f>ROUND(I458*H458,2)</f>
        <v>0</v>
      </c>
      <c r="BL458" s="18" t="s">
        <v>144</v>
      </c>
      <c r="BM458" s="216" t="s">
        <v>575</v>
      </c>
    </row>
    <row r="459" s="2" customFormat="1">
      <c r="A459" s="39"/>
      <c r="B459" s="40"/>
      <c r="C459" s="41"/>
      <c r="D459" s="218" t="s">
        <v>146</v>
      </c>
      <c r="E459" s="41"/>
      <c r="F459" s="219" t="s">
        <v>576</v>
      </c>
      <c r="G459" s="41"/>
      <c r="H459" s="41"/>
      <c r="I459" s="220"/>
      <c r="J459" s="41"/>
      <c r="K459" s="41"/>
      <c r="L459" s="45"/>
      <c r="M459" s="221"/>
      <c r="N459" s="222"/>
      <c r="O459" s="85"/>
      <c r="P459" s="85"/>
      <c r="Q459" s="85"/>
      <c r="R459" s="85"/>
      <c r="S459" s="85"/>
      <c r="T459" s="86"/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T459" s="18" t="s">
        <v>146</v>
      </c>
      <c r="AU459" s="18" t="s">
        <v>81</v>
      </c>
    </row>
    <row r="460" s="2" customFormat="1" ht="24.15" customHeight="1">
      <c r="A460" s="39"/>
      <c r="B460" s="40"/>
      <c r="C460" s="205" t="s">
        <v>577</v>
      </c>
      <c r="D460" s="205" t="s">
        <v>139</v>
      </c>
      <c r="E460" s="206" t="s">
        <v>578</v>
      </c>
      <c r="F460" s="207" t="s">
        <v>579</v>
      </c>
      <c r="G460" s="208" t="s">
        <v>183</v>
      </c>
      <c r="H460" s="209">
        <v>6</v>
      </c>
      <c r="I460" s="210"/>
      <c r="J460" s="211">
        <f>ROUND(I460*H460,2)</f>
        <v>0</v>
      </c>
      <c r="K460" s="207" t="s">
        <v>143</v>
      </c>
      <c r="L460" s="45"/>
      <c r="M460" s="212" t="s">
        <v>19</v>
      </c>
      <c r="N460" s="213" t="s">
        <v>42</v>
      </c>
      <c r="O460" s="85"/>
      <c r="P460" s="214">
        <f>O460*H460</f>
        <v>0</v>
      </c>
      <c r="Q460" s="214">
        <v>0</v>
      </c>
      <c r="R460" s="214">
        <f>Q460*H460</f>
        <v>0</v>
      </c>
      <c r="S460" s="214">
        <v>0</v>
      </c>
      <c r="T460" s="215">
        <f>S460*H460</f>
        <v>0</v>
      </c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R460" s="216" t="s">
        <v>144</v>
      </c>
      <c r="AT460" s="216" t="s">
        <v>139</v>
      </c>
      <c r="AU460" s="216" t="s">
        <v>81</v>
      </c>
      <c r="AY460" s="18" t="s">
        <v>137</v>
      </c>
      <c r="BE460" s="217">
        <f>IF(N460="základní",J460,0)</f>
        <v>0</v>
      </c>
      <c r="BF460" s="217">
        <f>IF(N460="snížená",J460,0)</f>
        <v>0</v>
      </c>
      <c r="BG460" s="217">
        <f>IF(N460="zákl. přenesená",J460,0)</f>
        <v>0</v>
      </c>
      <c r="BH460" s="217">
        <f>IF(N460="sníž. přenesená",J460,0)</f>
        <v>0</v>
      </c>
      <c r="BI460" s="217">
        <f>IF(N460="nulová",J460,0)</f>
        <v>0</v>
      </c>
      <c r="BJ460" s="18" t="s">
        <v>79</v>
      </c>
      <c r="BK460" s="217">
        <f>ROUND(I460*H460,2)</f>
        <v>0</v>
      </c>
      <c r="BL460" s="18" t="s">
        <v>144</v>
      </c>
      <c r="BM460" s="216" t="s">
        <v>580</v>
      </c>
    </row>
    <row r="461" s="2" customFormat="1">
      <c r="A461" s="39"/>
      <c r="B461" s="40"/>
      <c r="C461" s="41"/>
      <c r="D461" s="218" t="s">
        <v>146</v>
      </c>
      <c r="E461" s="41"/>
      <c r="F461" s="219" t="s">
        <v>581</v>
      </c>
      <c r="G461" s="41"/>
      <c r="H461" s="41"/>
      <c r="I461" s="220"/>
      <c r="J461" s="41"/>
      <c r="K461" s="41"/>
      <c r="L461" s="45"/>
      <c r="M461" s="221"/>
      <c r="N461" s="222"/>
      <c r="O461" s="85"/>
      <c r="P461" s="85"/>
      <c r="Q461" s="85"/>
      <c r="R461" s="85"/>
      <c r="S461" s="85"/>
      <c r="T461" s="86"/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T461" s="18" t="s">
        <v>146</v>
      </c>
      <c r="AU461" s="18" t="s">
        <v>81</v>
      </c>
    </row>
    <row r="462" s="2" customFormat="1" ht="37.8" customHeight="1">
      <c r="A462" s="39"/>
      <c r="B462" s="40"/>
      <c r="C462" s="205" t="s">
        <v>582</v>
      </c>
      <c r="D462" s="205" t="s">
        <v>139</v>
      </c>
      <c r="E462" s="206" t="s">
        <v>583</v>
      </c>
      <c r="F462" s="207" t="s">
        <v>584</v>
      </c>
      <c r="G462" s="208" t="s">
        <v>183</v>
      </c>
      <c r="H462" s="209">
        <v>180</v>
      </c>
      <c r="I462" s="210"/>
      <c r="J462" s="211">
        <f>ROUND(I462*H462,2)</f>
        <v>0</v>
      </c>
      <c r="K462" s="207" t="s">
        <v>143</v>
      </c>
      <c r="L462" s="45"/>
      <c r="M462" s="212" t="s">
        <v>19</v>
      </c>
      <c r="N462" s="213" t="s">
        <v>42</v>
      </c>
      <c r="O462" s="85"/>
      <c r="P462" s="214">
        <f>O462*H462</f>
        <v>0</v>
      </c>
      <c r="Q462" s="214">
        <v>0</v>
      </c>
      <c r="R462" s="214">
        <f>Q462*H462</f>
        <v>0</v>
      </c>
      <c r="S462" s="214">
        <v>0</v>
      </c>
      <c r="T462" s="215">
        <f>S462*H462</f>
        <v>0</v>
      </c>
      <c r="U462" s="39"/>
      <c r="V462" s="39"/>
      <c r="W462" s="39"/>
      <c r="X462" s="39"/>
      <c r="Y462" s="39"/>
      <c r="Z462" s="39"/>
      <c r="AA462" s="39"/>
      <c r="AB462" s="39"/>
      <c r="AC462" s="39"/>
      <c r="AD462" s="39"/>
      <c r="AE462" s="39"/>
      <c r="AR462" s="216" t="s">
        <v>144</v>
      </c>
      <c r="AT462" s="216" t="s">
        <v>139</v>
      </c>
      <c r="AU462" s="216" t="s">
        <v>81</v>
      </c>
      <c r="AY462" s="18" t="s">
        <v>137</v>
      </c>
      <c r="BE462" s="217">
        <f>IF(N462="základní",J462,0)</f>
        <v>0</v>
      </c>
      <c r="BF462" s="217">
        <f>IF(N462="snížená",J462,0)</f>
        <v>0</v>
      </c>
      <c r="BG462" s="217">
        <f>IF(N462="zákl. přenesená",J462,0)</f>
        <v>0</v>
      </c>
      <c r="BH462" s="217">
        <f>IF(N462="sníž. přenesená",J462,0)</f>
        <v>0</v>
      </c>
      <c r="BI462" s="217">
        <f>IF(N462="nulová",J462,0)</f>
        <v>0</v>
      </c>
      <c r="BJ462" s="18" t="s">
        <v>79</v>
      </c>
      <c r="BK462" s="217">
        <f>ROUND(I462*H462,2)</f>
        <v>0</v>
      </c>
      <c r="BL462" s="18" t="s">
        <v>144</v>
      </c>
      <c r="BM462" s="216" t="s">
        <v>585</v>
      </c>
    </row>
    <row r="463" s="2" customFormat="1">
      <c r="A463" s="39"/>
      <c r="B463" s="40"/>
      <c r="C463" s="41"/>
      <c r="D463" s="218" t="s">
        <v>146</v>
      </c>
      <c r="E463" s="41"/>
      <c r="F463" s="219" t="s">
        <v>586</v>
      </c>
      <c r="G463" s="41"/>
      <c r="H463" s="41"/>
      <c r="I463" s="220"/>
      <c r="J463" s="41"/>
      <c r="K463" s="41"/>
      <c r="L463" s="45"/>
      <c r="M463" s="221"/>
      <c r="N463" s="222"/>
      <c r="O463" s="85"/>
      <c r="P463" s="85"/>
      <c r="Q463" s="85"/>
      <c r="R463" s="85"/>
      <c r="S463" s="85"/>
      <c r="T463" s="86"/>
      <c r="U463" s="39"/>
      <c r="V463" s="39"/>
      <c r="W463" s="39"/>
      <c r="X463" s="39"/>
      <c r="Y463" s="39"/>
      <c r="Z463" s="39"/>
      <c r="AA463" s="39"/>
      <c r="AB463" s="39"/>
      <c r="AC463" s="39"/>
      <c r="AD463" s="39"/>
      <c r="AE463" s="39"/>
      <c r="AT463" s="18" t="s">
        <v>146</v>
      </c>
      <c r="AU463" s="18" t="s">
        <v>81</v>
      </c>
    </row>
    <row r="464" s="14" customFormat="1">
      <c r="A464" s="14"/>
      <c r="B464" s="234"/>
      <c r="C464" s="235"/>
      <c r="D464" s="225" t="s">
        <v>148</v>
      </c>
      <c r="E464" s="236" t="s">
        <v>19</v>
      </c>
      <c r="F464" s="237" t="s">
        <v>587</v>
      </c>
      <c r="G464" s="235"/>
      <c r="H464" s="238">
        <v>180</v>
      </c>
      <c r="I464" s="239"/>
      <c r="J464" s="235"/>
      <c r="K464" s="235"/>
      <c r="L464" s="240"/>
      <c r="M464" s="241"/>
      <c r="N464" s="242"/>
      <c r="O464" s="242"/>
      <c r="P464" s="242"/>
      <c r="Q464" s="242"/>
      <c r="R464" s="242"/>
      <c r="S464" s="242"/>
      <c r="T464" s="243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44" t="s">
        <v>148</v>
      </c>
      <c r="AU464" s="244" t="s">
        <v>81</v>
      </c>
      <c r="AV464" s="14" t="s">
        <v>81</v>
      </c>
      <c r="AW464" s="14" t="s">
        <v>33</v>
      </c>
      <c r="AX464" s="14" t="s">
        <v>79</v>
      </c>
      <c r="AY464" s="244" t="s">
        <v>137</v>
      </c>
    </row>
    <row r="465" s="2" customFormat="1" ht="33" customHeight="1">
      <c r="A465" s="39"/>
      <c r="B465" s="40"/>
      <c r="C465" s="205" t="s">
        <v>588</v>
      </c>
      <c r="D465" s="205" t="s">
        <v>139</v>
      </c>
      <c r="E465" s="206" t="s">
        <v>589</v>
      </c>
      <c r="F465" s="207" t="s">
        <v>590</v>
      </c>
      <c r="G465" s="208" t="s">
        <v>175</v>
      </c>
      <c r="H465" s="209">
        <v>56.237000000000002</v>
      </c>
      <c r="I465" s="210"/>
      <c r="J465" s="211">
        <f>ROUND(I465*H465,2)</f>
        <v>0</v>
      </c>
      <c r="K465" s="207" t="s">
        <v>143</v>
      </c>
      <c r="L465" s="45"/>
      <c r="M465" s="212" t="s">
        <v>19</v>
      </c>
      <c r="N465" s="213" t="s">
        <v>42</v>
      </c>
      <c r="O465" s="85"/>
      <c r="P465" s="214">
        <f>O465*H465</f>
        <v>0</v>
      </c>
      <c r="Q465" s="214">
        <v>0</v>
      </c>
      <c r="R465" s="214">
        <f>Q465*H465</f>
        <v>0</v>
      </c>
      <c r="S465" s="214">
        <v>0</v>
      </c>
      <c r="T465" s="215">
        <f>S465*H465</f>
        <v>0</v>
      </c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R465" s="216" t="s">
        <v>144</v>
      </c>
      <c r="AT465" s="216" t="s">
        <v>139</v>
      </c>
      <c r="AU465" s="216" t="s">
        <v>81</v>
      </c>
      <c r="AY465" s="18" t="s">
        <v>137</v>
      </c>
      <c r="BE465" s="217">
        <f>IF(N465="základní",J465,0)</f>
        <v>0</v>
      </c>
      <c r="BF465" s="217">
        <f>IF(N465="snížená",J465,0)</f>
        <v>0</v>
      </c>
      <c r="BG465" s="217">
        <f>IF(N465="zákl. přenesená",J465,0)</f>
        <v>0</v>
      </c>
      <c r="BH465" s="217">
        <f>IF(N465="sníž. přenesená",J465,0)</f>
        <v>0</v>
      </c>
      <c r="BI465" s="217">
        <f>IF(N465="nulová",J465,0)</f>
        <v>0</v>
      </c>
      <c r="BJ465" s="18" t="s">
        <v>79</v>
      </c>
      <c r="BK465" s="217">
        <f>ROUND(I465*H465,2)</f>
        <v>0</v>
      </c>
      <c r="BL465" s="18" t="s">
        <v>144</v>
      </c>
      <c r="BM465" s="216" t="s">
        <v>591</v>
      </c>
    </row>
    <row r="466" s="2" customFormat="1">
      <c r="A466" s="39"/>
      <c r="B466" s="40"/>
      <c r="C466" s="41"/>
      <c r="D466" s="218" t="s">
        <v>146</v>
      </c>
      <c r="E466" s="41"/>
      <c r="F466" s="219" t="s">
        <v>592</v>
      </c>
      <c r="G466" s="41"/>
      <c r="H466" s="41"/>
      <c r="I466" s="220"/>
      <c r="J466" s="41"/>
      <c r="K466" s="41"/>
      <c r="L466" s="45"/>
      <c r="M466" s="221"/>
      <c r="N466" s="222"/>
      <c r="O466" s="85"/>
      <c r="P466" s="85"/>
      <c r="Q466" s="85"/>
      <c r="R466" s="85"/>
      <c r="S466" s="85"/>
      <c r="T466" s="86"/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  <c r="AT466" s="18" t="s">
        <v>146</v>
      </c>
      <c r="AU466" s="18" t="s">
        <v>81</v>
      </c>
    </row>
    <row r="467" s="2" customFormat="1" ht="44.25" customHeight="1">
      <c r="A467" s="39"/>
      <c r="B467" s="40"/>
      <c r="C467" s="205" t="s">
        <v>593</v>
      </c>
      <c r="D467" s="205" t="s">
        <v>139</v>
      </c>
      <c r="E467" s="206" t="s">
        <v>594</v>
      </c>
      <c r="F467" s="207" t="s">
        <v>595</v>
      </c>
      <c r="G467" s="208" t="s">
        <v>175</v>
      </c>
      <c r="H467" s="209">
        <v>562.37</v>
      </c>
      <c r="I467" s="210"/>
      <c r="J467" s="211">
        <f>ROUND(I467*H467,2)</f>
        <v>0</v>
      </c>
      <c r="K467" s="207" t="s">
        <v>143</v>
      </c>
      <c r="L467" s="45"/>
      <c r="M467" s="212" t="s">
        <v>19</v>
      </c>
      <c r="N467" s="213" t="s">
        <v>42</v>
      </c>
      <c r="O467" s="85"/>
      <c r="P467" s="214">
        <f>O467*H467</f>
        <v>0</v>
      </c>
      <c r="Q467" s="214">
        <v>0</v>
      </c>
      <c r="R467" s="214">
        <f>Q467*H467</f>
        <v>0</v>
      </c>
      <c r="S467" s="214">
        <v>0</v>
      </c>
      <c r="T467" s="215">
        <f>S467*H467</f>
        <v>0</v>
      </c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R467" s="216" t="s">
        <v>144</v>
      </c>
      <c r="AT467" s="216" t="s">
        <v>139</v>
      </c>
      <c r="AU467" s="216" t="s">
        <v>81</v>
      </c>
      <c r="AY467" s="18" t="s">
        <v>137</v>
      </c>
      <c r="BE467" s="217">
        <f>IF(N467="základní",J467,0)</f>
        <v>0</v>
      </c>
      <c r="BF467" s="217">
        <f>IF(N467="snížená",J467,0)</f>
        <v>0</v>
      </c>
      <c r="BG467" s="217">
        <f>IF(N467="zákl. přenesená",J467,0)</f>
        <v>0</v>
      </c>
      <c r="BH467" s="217">
        <f>IF(N467="sníž. přenesená",J467,0)</f>
        <v>0</v>
      </c>
      <c r="BI467" s="217">
        <f>IF(N467="nulová",J467,0)</f>
        <v>0</v>
      </c>
      <c r="BJ467" s="18" t="s">
        <v>79</v>
      </c>
      <c r="BK467" s="217">
        <f>ROUND(I467*H467,2)</f>
        <v>0</v>
      </c>
      <c r="BL467" s="18" t="s">
        <v>144</v>
      </c>
      <c r="BM467" s="216" t="s">
        <v>596</v>
      </c>
    </row>
    <row r="468" s="2" customFormat="1">
      <c r="A468" s="39"/>
      <c r="B468" s="40"/>
      <c r="C468" s="41"/>
      <c r="D468" s="218" t="s">
        <v>146</v>
      </c>
      <c r="E468" s="41"/>
      <c r="F468" s="219" t="s">
        <v>597</v>
      </c>
      <c r="G468" s="41"/>
      <c r="H468" s="41"/>
      <c r="I468" s="220"/>
      <c r="J468" s="41"/>
      <c r="K468" s="41"/>
      <c r="L468" s="45"/>
      <c r="M468" s="221"/>
      <c r="N468" s="222"/>
      <c r="O468" s="85"/>
      <c r="P468" s="85"/>
      <c r="Q468" s="85"/>
      <c r="R468" s="85"/>
      <c r="S468" s="85"/>
      <c r="T468" s="86"/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T468" s="18" t="s">
        <v>146</v>
      </c>
      <c r="AU468" s="18" t="s">
        <v>81</v>
      </c>
    </row>
    <row r="469" s="14" customFormat="1">
      <c r="A469" s="14"/>
      <c r="B469" s="234"/>
      <c r="C469" s="235"/>
      <c r="D469" s="225" t="s">
        <v>148</v>
      </c>
      <c r="E469" s="235"/>
      <c r="F469" s="237" t="s">
        <v>598</v>
      </c>
      <c r="G469" s="235"/>
      <c r="H469" s="238">
        <v>562.37</v>
      </c>
      <c r="I469" s="239"/>
      <c r="J469" s="235"/>
      <c r="K469" s="235"/>
      <c r="L469" s="240"/>
      <c r="M469" s="241"/>
      <c r="N469" s="242"/>
      <c r="O469" s="242"/>
      <c r="P469" s="242"/>
      <c r="Q469" s="242"/>
      <c r="R469" s="242"/>
      <c r="S469" s="242"/>
      <c r="T469" s="243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44" t="s">
        <v>148</v>
      </c>
      <c r="AU469" s="244" t="s">
        <v>81</v>
      </c>
      <c r="AV469" s="14" t="s">
        <v>81</v>
      </c>
      <c r="AW469" s="14" t="s">
        <v>4</v>
      </c>
      <c r="AX469" s="14" t="s">
        <v>79</v>
      </c>
      <c r="AY469" s="244" t="s">
        <v>137</v>
      </c>
    </row>
    <row r="470" s="2" customFormat="1" ht="49.05" customHeight="1">
      <c r="A470" s="39"/>
      <c r="B470" s="40"/>
      <c r="C470" s="205" t="s">
        <v>599</v>
      </c>
      <c r="D470" s="205" t="s">
        <v>139</v>
      </c>
      <c r="E470" s="206" t="s">
        <v>600</v>
      </c>
      <c r="F470" s="207" t="s">
        <v>601</v>
      </c>
      <c r="G470" s="208" t="s">
        <v>175</v>
      </c>
      <c r="H470" s="209">
        <v>56.237000000000002</v>
      </c>
      <c r="I470" s="210"/>
      <c r="J470" s="211">
        <f>ROUND(I470*H470,2)</f>
        <v>0</v>
      </c>
      <c r="K470" s="207" t="s">
        <v>143</v>
      </c>
      <c r="L470" s="45"/>
      <c r="M470" s="212" t="s">
        <v>19</v>
      </c>
      <c r="N470" s="213" t="s">
        <v>42</v>
      </c>
      <c r="O470" s="85"/>
      <c r="P470" s="214">
        <f>O470*H470</f>
        <v>0</v>
      </c>
      <c r="Q470" s="214">
        <v>0</v>
      </c>
      <c r="R470" s="214">
        <f>Q470*H470</f>
        <v>0</v>
      </c>
      <c r="S470" s="214">
        <v>0</v>
      </c>
      <c r="T470" s="215">
        <f>S470*H470</f>
        <v>0</v>
      </c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R470" s="216" t="s">
        <v>144</v>
      </c>
      <c r="AT470" s="216" t="s">
        <v>139</v>
      </c>
      <c r="AU470" s="216" t="s">
        <v>81</v>
      </c>
      <c r="AY470" s="18" t="s">
        <v>137</v>
      </c>
      <c r="BE470" s="217">
        <f>IF(N470="základní",J470,0)</f>
        <v>0</v>
      </c>
      <c r="BF470" s="217">
        <f>IF(N470="snížená",J470,0)</f>
        <v>0</v>
      </c>
      <c r="BG470" s="217">
        <f>IF(N470="zákl. přenesená",J470,0)</f>
        <v>0</v>
      </c>
      <c r="BH470" s="217">
        <f>IF(N470="sníž. přenesená",J470,0)</f>
        <v>0</v>
      </c>
      <c r="BI470" s="217">
        <f>IF(N470="nulová",J470,0)</f>
        <v>0</v>
      </c>
      <c r="BJ470" s="18" t="s">
        <v>79</v>
      </c>
      <c r="BK470" s="217">
        <f>ROUND(I470*H470,2)</f>
        <v>0</v>
      </c>
      <c r="BL470" s="18" t="s">
        <v>144</v>
      </c>
      <c r="BM470" s="216" t="s">
        <v>602</v>
      </c>
    </row>
    <row r="471" s="2" customFormat="1">
      <c r="A471" s="39"/>
      <c r="B471" s="40"/>
      <c r="C471" s="41"/>
      <c r="D471" s="218" t="s">
        <v>146</v>
      </c>
      <c r="E471" s="41"/>
      <c r="F471" s="219" t="s">
        <v>603</v>
      </c>
      <c r="G471" s="41"/>
      <c r="H471" s="41"/>
      <c r="I471" s="220"/>
      <c r="J471" s="41"/>
      <c r="K471" s="41"/>
      <c r="L471" s="45"/>
      <c r="M471" s="221"/>
      <c r="N471" s="222"/>
      <c r="O471" s="85"/>
      <c r="P471" s="85"/>
      <c r="Q471" s="85"/>
      <c r="R471" s="85"/>
      <c r="S471" s="85"/>
      <c r="T471" s="86"/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T471" s="18" t="s">
        <v>146</v>
      </c>
      <c r="AU471" s="18" t="s">
        <v>81</v>
      </c>
    </row>
    <row r="472" s="2" customFormat="1" ht="24.15" customHeight="1">
      <c r="A472" s="39"/>
      <c r="B472" s="40"/>
      <c r="C472" s="205" t="s">
        <v>604</v>
      </c>
      <c r="D472" s="205" t="s">
        <v>139</v>
      </c>
      <c r="E472" s="206" t="s">
        <v>605</v>
      </c>
      <c r="F472" s="207" t="s">
        <v>606</v>
      </c>
      <c r="G472" s="208" t="s">
        <v>175</v>
      </c>
      <c r="H472" s="209">
        <v>56.237000000000002</v>
      </c>
      <c r="I472" s="210"/>
      <c r="J472" s="211">
        <f>ROUND(I472*H472,2)</f>
        <v>0</v>
      </c>
      <c r="K472" s="207" t="s">
        <v>143</v>
      </c>
      <c r="L472" s="45"/>
      <c r="M472" s="212" t="s">
        <v>19</v>
      </c>
      <c r="N472" s="213" t="s">
        <v>42</v>
      </c>
      <c r="O472" s="85"/>
      <c r="P472" s="214">
        <f>O472*H472</f>
        <v>0</v>
      </c>
      <c r="Q472" s="214">
        <v>0</v>
      </c>
      <c r="R472" s="214">
        <f>Q472*H472</f>
        <v>0</v>
      </c>
      <c r="S472" s="214">
        <v>0</v>
      </c>
      <c r="T472" s="215">
        <f>S472*H472</f>
        <v>0</v>
      </c>
      <c r="U472" s="39"/>
      <c r="V472" s="39"/>
      <c r="W472" s="39"/>
      <c r="X472" s="39"/>
      <c r="Y472" s="39"/>
      <c r="Z472" s="39"/>
      <c r="AA472" s="39"/>
      <c r="AB472" s="39"/>
      <c r="AC472" s="39"/>
      <c r="AD472" s="39"/>
      <c r="AE472" s="39"/>
      <c r="AR472" s="216" t="s">
        <v>144</v>
      </c>
      <c r="AT472" s="216" t="s">
        <v>139</v>
      </c>
      <c r="AU472" s="216" t="s">
        <v>81</v>
      </c>
      <c r="AY472" s="18" t="s">
        <v>137</v>
      </c>
      <c r="BE472" s="217">
        <f>IF(N472="základní",J472,0)</f>
        <v>0</v>
      </c>
      <c r="BF472" s="217">
        <f>IF(N472="snížená",J472,0)</f>
        <v>0</v>
      </c>
      <c r="BG472" s="217">
        <f>IF(N472="zákl. přenesená",J472,0)</f>
        <v>0</v>
      </c>
      <c r="BH472" s="217">
        <f>IF(N472="sníž. přenesená",J472,0)</f>
        <v>0</v>
      </c>
      <c r="BI472" s="217">
        <f>IF(N472="nulová",J472,0)</f>
        <v>0</v>
      </c>
      <c r="BJ472" s="18" t="s">
        <v>79</v>
      </c>
      <c r="BK472" s="217">
        <f>ROUND(I472*H472,2)</f>
        <v>0</v>
      </c>
      <c r="BL472" s="18" t="s">
        <v>144</v>
      </c>
      <c r="BM472" s="216" t="s">
        <v>607</v>
      </c>
    </row>
    <row r="473" s="2" customFormat="1">
      <c r="A473" s="39"/>
      <c r="B473" s="40"/>
      <c r="C473" s="41"/>
      <c r="D473" s="218" t="s">
        <v>146</v>
      </c>
      <c r="E473" s="41"/>
      <c r="F473" s="219" t="s">
        <v>608</v>
      </c>
      <c r="G473" s="41"/>
      <c r="H473" s="41"/>
      <c r="I473" s="220"/>
      <c r="J473" s="41"/>
      <c r="K473" s="41"/>
      <c r="L473" s="45"/>
      <c r="M473" s="221"/>
      <c r="N473" s="222"/>
      <c r="O473" s="85"/>
      <c r="P473" s="85"/>
      <c r="Q473" s="85"/>
      <c r="R473" s="85"/>
      <c r="S473" s="85"/>
      <c r="T473" s="86"/>
      <c r="U473" s="39"/>
      <c r="V473" s="39"/>
      <c r="W473" s="39"/>
      <c r="X473" s="39"/>
      <c r="Y473" s="39"/>
      <c r="Z473" s="39"/>
      <c r="AA473" s="39"/>
      <c r="AB473" s="39"/>
      <c r="AC473" s="39"/>
      <c r="AD473" s="39"/>
      <c r="AE473" s="39"/>
      <c r="AT473" s="18" t="s">
        <v>146</v>
      </c>
      <c r="AU473" s="18" t="s">
        <v>81</v>
      </c>
    </row>
    <row r="474" s="12" customFormat="1" ht="22.8" customHeight="1">
      <c r="A474" s="12"/>
      <c r="B474" s="189"/>
      <c r="C474" s="190"/>
      <c r="D474" s="191" t="s">
        <v>70</v>
      </c>
      <c r="E474" s="203" t="s">
        <v>609</v>
      </c>
      <c r="F474" s="203" t="s">
        <v>610</v>
      </c>
      <c r="G474" s="190"/>
      <c r="H474" s="190"/>
      <c r="I474" s="193"/>
      <c r="J474" s="204">
        <f>BK474</f>
        <v>0</v>
      </c>
      <c r="K474" s="190"/>
      <c r="L474" s="195"/>
      <c r="M474" s="196"/>
      <c r="N474" s="197"/>
      <c r="O474" s="197"/>
      <c r="P474" s="198">
        <f>SUM(P475:P476)</f>
        <v>0</v>
      </c>
      <c r="Q474" s="197"/>
      <c r="R474" s="198">
        <f>SUM(R475:R476)</f>
        <v>0</v>
      </c>
      <c r="S474" s="197"/>
      <c r="T474" s="199">
        <f>SUM(T475:T476)</f>
        <v>0</v>
      </c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R474" s="200" t="s">
        <v>79</v>
      </c>
      <c r="AT474" s="201" t="s">
        <v>70</v>
      </c>
      <c r="AU474" s="201" t="s">
        <v>79</v>
      </c>
      <c r="AY474" s="200" t="s">
        <v>137</v>
      </c>
      <c r="BK474" s="202">
        <f>SUM(BK475:BK476)</f>
        <v>0</v>
      </c>
    </row>
    <row r="475" s="2" customFormat="1" ht="55.5" customHeight="1">
      <c r="A475" s="39"/>
      <c r="B475" s="40"/>
      <c r="C475" s="205" t="s">
        <v>611</v>
      </c>
      <c r="D475" s="205" t="s">
        <v>139</v>
      </c>
      <c r="E475" s="206" t="s">
        <v>612</v>
      </c>
      <c r="F475" s="207" t="s">
        <v>613</v>
      </c>
      <c r="G475" s="208" t="s">
        <v>175</v>
      </c>
      <c r="H475" s="209">
        <v>82.453000000000003</v>
      </c>
      <c r="I475" s="210"/>
      <c r="J475" s="211">
        <f>ROUND(I475*H475,2)</f>
        <v>0</v>
      </c>
      <c r="K475" s="207" t="s">
        <v>143</v>
      </c>
      <c r="L475" s="45"/>
      <c r="M475" s="212" t="s">
        <v>19</v>
      </c>
      <c r="N475" s="213" t="s">
        <v>42</v>
      </c>
      <c r="O475" s="85"/>
      <c r="P475" s="214">
        <f>O475*H475</f>
        <v>0</v>
      </c>
      <c r="Q475" s="214">
        <v>0</v>
      </c>
      <c r="R475" s="214">
        <f>Q475*H475</f>
        <v>0</v>
      </c>
      <c r="S475" s="214">
        <v>0</v>
      </c>
      <c r="T475" s="215">
        <f>S475*H475</f>
        <v>0</v>
      </c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  <c r="AR475" s="216" t="s">
        <v>144</v>
      </c>
      <c r="AT475" s="216" t="s">
        <v>139</v>
      </c>
      <c r="AU475" s="216" t="s">
        <v>81</v>
      </c>
      <c r="AY475" s="18" t="s">
        <v>137</v>
      </c>
      <c r="BE475" s="217">
        <f>IF(N475="základní",J475,0)</f>
        <v>0</v>
      </c>
      <c r="BF475" s="217">
        <f>IF(N475="snížená",J475,0)</f>
        <v>0</v>
      </c>
      <c r="BG475" s="217">
        <f>IF(N475="zákl. přenesená",J475,0)</f>
        <v>0</v>
      </c>
      <c r="BH475" s="217">
        <f>IF(N475="sníž. přenesená",J475,0)</f>
        <v>0</v>
      </c>
      <c r="BI475" s="217">
        <f>IF(N475="nulová",J475,0)</f>
        <v>0</v>
      </c>
      <c r="BJ475" s="18" t="s">
        <v>79</v>
      </c>
      <c r="BK475" s="217">
        <f>ROUND(I475*H475,2)</f>
        <v>0</v>
      </c>
      <c r="BL475" s="18" t="s">
        <v>144</v>
      </c>
      <c r="BM475" s="216" t="s">
        <v>614</v>
      </c>
    </row>
    <row r="476" s="2" customFormat="1">
      <c r="A476" s="39"/>
      <c r="B476" s="40"/>
      <c r="C476" s="41"/>
      <c r="D476" s="218" t="s">
        <v>146</v>
      </c>
      <c r="E476" s="41"/>
      <c r="F476" s="219" t="s">
        <v>615</v>
      </c>
      <c r="G476" s="41"/>
      <c r="H476" s="41"/>
      <c r="I476" s="220"/>
      <c r="J476" s="41"/>
      <c r="K476" s="41"/>
      <c r="L476" s="45"/>
      <c r="M476" s="221"/>
      <c r="N476" s="222"/>
      <c r="O476" s="85"/>
      <c r="P476" s="85"/>
      <c r="Q476" s="85"/>
      <c r="R476" s="85"/>
      <c r="S476" s="85"/>
      <c r="T476" s="86"/>
      <c r="U476" s="39"/>
      <c r="V476" s="39"/>
      <c r="W476" s="39"/>
      <c r="X476" s="39"/>
      <c r="Y476" s="39"/>
      <c r="Z476" s="39"/>
      <c r="AA476" s="39"/>
      <c r="AB476" s="39"/>
      <c r="AC476" s="39"/>
      <c r="AD476" s="39"/>
      <c r="AE476" s="39"/>
      <c r="AT476" s="18" t="s">
        <v>146</v>
      </c>
      <c r="AU476" s="18" t="s">
        <v>81</v>
      </c>
    </row>
    <row r="477" s="12" customFormat="1" ht="25.92" customHeight="1">
      <c r="A477" s="12"/>
      <c r="B477" s="189"/>
      <c r="C477" s="190"/>
      <c r="D477" s="191" t="s">
        <v>70</v>
      </c>
      <c r="E477" s="192" t="s">
        <v>616</v>
      </c>
      <c r="F477" s="192" t="s">
        <v>617</v>
      </c>
      <c r="G477" s="190"/>
      <c r="H477" s="190"/>
      <c r="I477" s="193"/>
      <c r="J477" s="194">
        <f>BK477</f>
        <v>0</v>
      </c>
      <c r="K477" s="190"/>
      <c r="L477" s="195"/>
      <c r="M477" s="196"/>
      <c r="N477" s="197"/>
      <c r="O477" s="197"/>
      <c r="P477" s="198">
        <f>P478+P494+P521+P596+P649+P703+P794+P807</f>
        <v>0</v>
      </c>
      <c r="Q477" s="197"/>
      <c r="R477" s="198">
        <f>R478+R494+R521+R596+R649+R703+R794+R807</f>
        <v>17.350850779999998</v>
      </c>
      <c r="S477" s="197"/>
      <c r="T477" s="199">
        <f>T478+T494+T521+T596+T649+T703+T794+T807</f>
        <v>2.4799960799999998</v>
      </c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R477" s="200" t="s">
        <v>81</v>
      </c>
      <c r="AT477" s="201" t="s">
        <v>70</v>
      </c>
      <c r="AU477" s="201" t="s">
        <v>71</v>
      </c>
      <c r="AY477" s="200" t="s">
        <v>137</v>
      </c>
      <c r="BK477" s="202">
        <f>BK478+BK494+BK521+BK596+BK649+BK703+BK794+BK807</f>
        <v>0</v>
      </c>
    </row>
    <row r="478" s="12" customFormat="1" ht="22.8" customHeight="1">
      <c r="A478" s="12"/>
      <c r="B478" s="189"/>
      <c r="C478" s="190"/>
      <c r="D478" s="191" t="s">
        <v>70</v>
      </c>
      <c r="E478" s="203" t="s">
        <v>618</v>
      </c>
      <c r="F478" s="203" t="s">
        <v>619</v>
      </c>
      <c r="G478" s="190"/>
      <c r="H478" s="190"/>
      <c r="I478" s="193"/>
      <c r="J478" s="204">
        <f>BK478</f>
        <v>0</v>
      </c>
      <c r="K478" s="190"/>
      <c r="L478" s="195"/>
      <c r="M478" s="196"/>
      <c r="N478" s="197"/>
      <c r="O478" s="197"/>
      <c r="P478" s="198">
        <f>SUM(P479:P493)</f>
        <v>0</v>
      </c>
      <c r="Q478" s="197"/>
      <c r="R478" s="198">
        <f>SUM(R479:R493)</f>
        <v>0.074874999999999997</v>
      </c>
      <c r="S478" s="197"/>
      <c r="T478" s="199">
        <f>SUM(T479:T493)</f>
        <v>0</v>
      </c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R478" s="200" t="s">
        <v>81</v>
      </c>
      <c r="AT478" s="201" t="s">
        <v>70</v>
      </c>
      <c r="AU478" s="201" t="s">
        <v>79</v>
      </c>
      <c r="AY478" s="200" t="s">
        <v>137</v>
      </c>
      <c r="BK478" s="202">
        <f>SUM(BK479:BK493)</f>
        <v>0</v>
      </c>
    </row>
    <row r="479" s="2" customFormat="1" ht="37.8" customHeight="1">
      <c r="A479" s="39"/>
      <c r="B479" s="40"/>
      <c r="C479" s="205" t="s">
        <v>620</v>
      </c>
      <c r="D479" s="205" t="s">
        <v>139</v>
      </c>
      <c r="E479" s="206" t="s">
        <v>621</v>
      </c>
      <c r="F479" s="207" t="s">
        <v>622</v>
      </c>
      <c r="G479" s="208" t="s">
        <v>213</v>
      </c>
      <c r="H479" s="209">
        <v>10</v>
      </c>
      <c r="I479" s="210"/>
      <c r="J479" s="211">
        <f>ROUND(I479*H479,2)</f>
        <v>0</v>
      </c>
      <c r="K479" s="207" t="s">
        <v>143</v>
      </c>
      <c r="L479" s="45"/>
      <c r="M479" s="212" t="s">
        <v>19</v>
      </c>
      <c r="N479" s="213" t="s">
        <v>42</v>
      </c>
      <c r="O479" s="85"/>
      <c r="P479" s="214">
        <f>O479*H479</f>
        <v>0</v>
      </c>
      <c r="Q479" s="214">
        <v>0</v>
      </c>
      <c r="R479" s="214">
        <f>Q479*H479</f>
        <v>0</v>
      </c>
      <c r="S479" s="214">
        <v>0</v>
      </c>
      <c r="T479" s="215">
        <f>S479*H479</f>
        <v>0</v>
      </c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R479" s="216" t="s">
        <v>246</v>
      </c>
      <c r="AT479" s="216" t="s">
        <v>139</v>
      </c>
      <c r="AU479" s="216" t="s">
        <v>81</v>
      </c>
      <c r="AY479" s="18" t="s">
        <v>137</v>
      </c>
      <c r="BE479" s="217">
        <f>IF(N479="základní",J479,0)</f>
        <v>0</v>
      </c>
      <c r="BF479" s="217">
        <f>IF(N479="snížená",J479,0)</f>
        <v>0</v>
      </c>
      <c r="BG479" s="217">
        <f>IF(N479="zákl. přenesená",J479,0)</f>
        <v>0</v>
      </c>
      <c r="BH479" s="217">
        <f>IF(N479="sníž. přenesená",J479,0)</f>
        <v>0</v>
      </c>
      <c r="BI479" s="217">
        <f>IF(N479="nulová",J479,0)</f>
        <v>0</v>
      </c>
      <c r="BJ479" s="18" t="s">
        <v>79</v>
      </c>
      <c r="BK479" s="217">
        <f>ROUND(I479*H479,2)</f>
        <v>0</v>
      </c>
      <c r="BL479" s="18" t="s">
        <v>246</v>
      </c>
      <c r="BM479" s="216" t="s">
        <v>623</v>
      </c>
    </row>
    <row r="480" s="2" customFormat="1">
      <c r="A480" s="39"/>
      <c r="B480" s="40"/>
      <c r="C480" s="41"/>
      <c r="D480" s="218" t="s">
        <v>146</v>
      </c>
      <c r="E480" s="41"/>
      <c r="F480" s="219" t="s">
        <v>624</v>
      </c>
      <c r="G480" s="41"/>
      <c r="H480" s="41"/>
      <c r="I480" s="220"/>
      <c r="J480" s="41"/>
      <c r="K480" s="41"/>
      <c r="L480" s="45"/>
      <c r="M480" s="221"/>
      <c r="N480" s="222"/>
      <c r="O480" s="85"/>
      <c r="P480" s="85"/>
      <c r="Q480" s="85"/>
      <c r="R480" s="85"/>
      <c r="S480" s="85"/>
      <c r="T480" s="86"/>
      <c r="U480" s="39"/>
      <c r="V480" s="39"/>
      <c r="W480" s="39"/>
      <c r="X480" s="39"/>
      <c r="Y480" s="39"/>
      <c r="Z480" s="39"/>
      <c r="AA480" s="39"/>
      <c r="AB480" s="39"/>
      <c r="AC480" s="39"/>
      <c r="AD480" s="39"/>
      <c r="AE480" s="39"/>
      <c r="AT480" s="18" t="s">
        <v>146</v>
      </c>
      <c r="AU480" s="18" t="s">
        <v>81</v>
      </c>
    </row>
    <row r="481" s="13" customFormat="1">
      <c r="A481" s="13"/>
      <c r="B481" s="223"/>
      <c r="C481" s="224"/>
      <c r="D481" s="225" t="s">
        <v>148</v>
      </c>
      <c r="E481" s="226" t="s">
        <v>19</v>
      </c>
      <c r="F481" s="227" t="s">
        <v>625</v>
      </c>
      <c r="G481" s="224"/>
      <c r="H481" s="226" t="s">
        <v>19</v>
      </c>
      <c r="I481" s="228"/>
      <c r="J481" s="224"/>
      <c r="K481" s="224"/>
      <c r="L481" s="229"/>
      <c r="M481" s="230"/>
      <c r="N481" s="231"/>
      <c r="O481" s="231"/>
      <c r="P481" s="231"/>
      <c r="Q481" s="231"/>
      <c r="R481" s="231"/>
      <c r="S481" s="231"/>
      <c r="T481" s="232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33" t="s">
        <v>148</v>
      </c>
      <c r="AU481" s="233" t="s">
        <v>81</v>
      </c>
      <c r="AV481" s="13" t="s">
        <v>79</v>
      </c>
      <c r="AW481" s="13" t="s">
        <v>33</v>
      </c>
      <c r="AX481" s="13" t="s">
        <v>71</v>
      </c>
      <c r="AY481" s="233" t="s">
        <v>137</v>
      </c>
    </row>
    <row r="482" s="14" customFormat="1">
      <c r="A482" s="14"/>
      <c r="B482" s="234"/>
      <c r="C482" s="235"/>
      <c r="D482" s="225" t="s">
        <v>148</v>
      </c>
      <c r="E482" s="236" t="s">
        <v>19</v>
      </c>
      <c r="F482" s="237" t="s">
        <v>409</v>
      </c>
      <c r="G482" s="235"/>
      <c r="H482" s="238">
        <v>10</v>
      </c>
      <c r="I482" s="239"/>
      <c r="J482" s="235"/>
      <c r="K482" s="235"/>
      <c r="L482" s="240"/>
      <c r="M482" s="241"/>
      <c r="N482" s="242"/>
      <c r="O482" s="242"/>
      <c r="P482" s="242"/>
      <c r="Q482" s="242"/>
      <c r="R482" s="242"/>
      <c r="S482" s="242"/>
      <c r="T482" s="243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44" t="s">
        <v>148</v>
      </c>
      <c r="AU482" s="244" t="s">
        <v>81</v>
      </c>
      <c r="AV482" s="14" t="s">
        <v>81</v>
      </c>
      <c r="AW482" s="14" t="s">
        <v>33</v>
      </c>
      <c r="AX482" s="14" t="s">
        <v>79</v>
      </c>
      <c r="AY482" s="244" t="s">
        <v>137</v>
      </c>
    </row>
    <row r="483" s="2" customFormat="1" ht="16.5" customHeight="1">
      <c r="A483" s="39"/>
      <c r="B483" s="40"/>
      <c r="C483" s="245" t="s">
        <v>626</v>
      </c>
      <c r="D483" s="245" t="s">
        <v>172</v>
      </c>
      <c r="E483" s="246" t="s">
        <v>627</v>
      </c>
      <c r="F483" s="247" t="s">
        <v>628</v>
      </c>
      <c r="G483" s="248" t="s">
        <v>175</v>
      </c>
      <c r="H483" s="249">
        <v>0.0030000000000000001</v>
      </c>
      <c r="I483" s="250"/>
      <c r="J483" s="251">
        <f>ROUND(I483*H483,2)</f>
        <v>0</v>
      </c>
      <c r="K483" s="247" t="s">
        <v>143</v>
      </c>
      <c r="L483" s="252"/>
      <c r="M483" s="253" t="s">
        <v>19</v>
      </c>
      <c r="N483" s="254" t="s">
        <v>42</v>
      </c>
      <c r="O483" s="85"/>
      <c r="P483" s="214">
        <f>O483*H483</f>
        <v>0</v>
      </c>
      <c r="Q483" s="214">
        <v>1</v>
      </c>
      <c r="R483" s="214">
        <f>Q483*H483</f>
        <v>0.0030000000000000001</v>
      </c>
      <c r="S483" s="214">
        <v>0</v>
      </c>
      <c r="T483" s="215">
        <f>S483*H483</f>
        <v>0</v>
      </c>
      <c r="U483" s="39"/>
      <c r="V483" s="39"/>
      <c r="W483" s="39"/>
      <c r="X483" s="39"/>
      <c r="Y483" s="39"/>
      <c r="Z483" s="39"/>
      <c r="AA483" s="39"/>
      <c r="AB483" s="39"/>
      <c r="AC483" s="39"/>
      <c r="AD483" s="39"/>
      <c r="AE483" s="39"/>
      <c r="AR483" s="216" t="s">
        <v>370</v>
      </c>
      <c r="AT483" s="216" t="s">
        <v>172</v>
      </c>
      <c r="AU483" s="216" t="s">
        <v>81</v>
      </c>
      <c r="AY483" s="18" t="s">
        <v>137</v>
      </c>
      <c r="BE483" s="217">
        <f>IF(N483="základní",J483,0)</f>
        <v>0</v>
      </c>
      <c r="BF483" s="217">
        <f>IF(N483="snížená",J483,0)</f>
        <v>0</v>
      </c>
      <c r="BG483" s="217">
        <f>IF(N483="zákl. přenesená",J483,0)</f>
        <v>0</v>
      </c>
      <c r="BH483" s="217">
        <f>IF(N483="sníž. přenesená",J483,0)</f>
        <v>0</v>
      </c>
      <c r="BI483" s="217">
        <f>IF(N483="nulová",J483,0)</f>
        <v>0</v>
      </c>
      <c r="BJ483" s="18" t="s">
        <v>79</v>
      </c>
      <c r="BK483" s="217">
        <f>ROUND(I483*H483,2)</f>
        <v>0</v>
      </c>
      <c r="BL483" s="18" t="s">
        <v>246</v>
      </c>
      <c r="BM483" s="216" t="s">
        <v>629</v>
      </c>
    </row>
    <row r="484" s="14" customFormat="1">
      <c r="A484" s="14"/>
      <c r="B484" s="234"/>
      <c r="C484" s="235"/>
      <c r="D484" s="225" t="s">
        <v>148</v>
      </c>
      <c r="E484" s="236" t="s">
        <v>19</v>
      </c>
      <c r="F484" s="237" t="s">
        <v>204</v>
      </c>
      <c r="G484" s="235"/>
      <c r="H484" s="238">
        <v>10</v>
      </c>
      <c r="I484" s="239"/>
      <c r="J484" s="235"/>
      <c r="K484" s="235"/>
      <c r="L484" s="240"/>
      <c r="M484" s="241"/>
      <c r="N484" s="242"/>
      <c r="O484" s="242"/>
      <c r="P484" s="242"/>
      <c r="Q484" s="242"/>
      <c r="R484" s="242"/>
      <c r="S484" s="242"/>
      <c r="T484" s="243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44" t="s">
        <v>148</v>
      </c>
      <c r="AU484" s="244" t="s">
        <v>81</v>
      </c>
      <c r="AV484" s="14" t="s">
        <v>81</v>
      </c>
      <c r="AW484" s="14" t="s">
        <v>33</v>
      </c>
      <c r="AX484" s="14" t="s">
        <v>79</v>
      </c>
      <c r="AY484" s="244" t="s">
        <v>137</v>
      </c>
    </row>
    <row r="485" s="14" customFormat="1">
      <c r="A485" s="14"/>
      <c r="B485" s="234"/>
      <c r="C485" s="235"/>
      <c r="D485" s="225" t="s">
        <v>148</v>
      </c>
      <c r="E485" s="235"/>
      <c r="F485" s="237" t="s">
        <v>630</v>
      </c>
      <c r="G485" s="235"/>
      <c r="H485" s="238">
        <v>0.0030000000000000001</v>
      </c>
      <c r="I485" s="239"/>
      <c r="J485" s="235"/>
      <c r="K485" s="235"/>
      <c r="L485" s="240"/>
      <c r="M485" s="241"/>
      <c r="N485" s="242"/>
      <c r="O485" s="242"/>
      <c r="P485" s="242"/>
      <c r="Q485" s="242"/>
      <c r="R485" s="242"/>
      <c r="S485" s="242"/>
      <c r="T485" s="243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44" t="s">
        <v>148</v>
      </c>
      <c r="AU485" s="244" t="s">
        <v>81</v>
      </c>
      <c r="AV485" s="14" t="s">
        <v>81</v>
      </c>
      <c r="AW485" s="14" t="s">
        <v>4</v>
      </c>
      <c r="AX485" s="14" t="s">
        <v>79</v>
      </c>
      <c r="AY485" s="244" t="s">
        <v>137</v>
      </c>
    </row>
    <row r="486" s="2" customFormat="1" ht="33" customHeight="1">
      <c r="A486" s="39"/>
      <c r="B486" s="40"/>
      <c r="C486" s="205" t="s">
        <v>631</v>
      </c>
      <c r="D486" s="205" t="s">
        <v>139</v>
      </c>
      <c r="E486" s="206" t="s">
        <v>632</v>
      </c>
      <c r="F486" s="207" t="s">
        <v>633</v>
      </c>
      <c r="G486" s="208" t="s">
        <v>183</v>
      </c>
      <c r="H486" s="209">
        <v>25</v>
      </c>
      <c r="I486" s="210"/>
      <c r="J486" s="211">
        <f>ROUND(I486*H486,2)</f>
        <v>0</v>
      </c>
      <c r="K486" s="207" t="s">
        <v>143</v>
      </c>
      <c r="L486" s="45"/>
      <c r="M486" s="212" t="s">
        <v>19</v>
      </c>
      <c r="N486" s="213" t="s">
        <v>42</v>
      </c>
      <c r="O486" s="85"/>
      <c r="P486" s="214">
        <f>O486*H486</f>
        <v>0</v>
      </c>
      <c r="Q486" s="214">
        <v>0.00040000000000000002</v>
      </c>
      <c r="R486" s="214">
        <f>Q486*H486</f>
        <v>0.01</v>
      </c>
      <c r="S486" s="214">
        <v>0</v>
      </c>
      <c r="T486" s="215">
        <f>S486*H486</f>
        <v>0</v>
      </c>
      <c r="U486" s="39"/>
      <c r="V486" s="39"/>
      <c r="W486" s="39"/>
      <c r="X486" s="39"/>
      <c r="Y486" s="39"/>
      <c r="Z486" s="39"/>
      <c r="AA486" s="39"/>
      <c r="AB486" s="39"/>
      <c r="AC486" s="39"/>
      <c r="AD486" s="39"/>
      <c r="AE486" s="39"/>
      <c r="AR486" s="216" t="s">
        <v>246</v>
      </c>
      <c r="AT486" s="216" t="s">
        <v>139</v>
      </c>
      <c r="AU486" s="216" t="s">
        <v>81</v>
      </c>
      <c r="AY486" s="18" t="s">
        <v>137</v>
      </c>
      <c r="BE486" s="217">
        <f>IF(N486="základní",J486,0)</f>
        <v>0</v>
      </c>
      <c r="BF486" s="217">
        <f>IF(N486="snížená",J486,0)</f>
        <v>0</v>
      </c>
      <c r="BG486" s="217">
        <f>IF(N486="zákl. přenesená",J486,0)</f>
        <v>0</v>
      </c>
      <c r="BH486" s="217">
        <f>IF(N486="sníž. přenesená",J486,0)</f>
        <v>0</v>
      </c>
      <c r="BI486" s="217">
        <f>IF(N486="nulová",J486,0)</f>
        <v>0</v>
      </c>
      <c r="BJ486" s="18" t="s">
        <v>79</v>
      </c>
      <c r="BK486" s="217">
        <f>ROUND(I486*H486,2)</f>
        <v>0</v>
      </c>
      <c r="BL486" s="18" t="s">
        <v>246</v>
      </c>
      <c r="BM486" s="216" t="s">
        <v>634</v>
      </c>
    </row>
    <row r="487" s="2" customFormat="1">
      <c r="A487" s="39"/>
      <c r="B487" s="40"/>
      <c r="C487" s="41"/>
      <c r="D487" s="218" t="s">
        <v>146</v>
      </c>
      <c r="E487" s="41"/>
      <c r="F487" s="219" t="s">
        <v>635</v>
      </c>
      <c r="G487" s="41"/>
      <c r="H487" s="41"/>
      <c r="I487" s="220"/>
      <c r="J487" s="41"/>
      <c r="K487" s="41"/>
      <c r="L487" s="45"/>
      <c r="M487" s="221"/>
      <c r="N487" s="222"/>
      <c r="O487" s="85"/>
      <c r="P487" s="85"/>
      <c r="Q487" s="85"/>
      <c r="R487" s="85"/>
      <c r="S487" s="85"/>
      <c r="T487" s="86"/>
      <c r="U487" s="39"/>
      <c r="V487" s="39"/>
      <c r="W487" s="39"/>
      <c r="X487" s="39"/>
      <c r="Y487" s="39"/>
      <c r="Z487" s="39"/>
      <c r="AA487" s="39"/>
      <c r="AB487" s="39"/>
      <c r="AC487" s="39"/>
      <c r="AD487" s="39"/>
      <c r="AE487" s="39"/>
      <c r="AT487" s="18" t="s">
        <v>146</v>
      </c>
      <c r="AU487" s="18" t="s">
        <v>81</v>
      </c>
    </row>
    <row r="488" s="14" customFormat="1">
      <c r="A488" s="14"/>
      <c r="B488" s="234"/>
      <c r="C488" s="235"/>
      <c r="D488" s="225" t="s">
        <v>148</v>
      </c>
      <c r="E488" s="236" t="s">
        <v>19</v>
      </c>
      <c r="F488" s="237" t="s">
        <v>310</v>
      </c>
      <c r="G488" s="235"/>
      <c r="H488" s="238">
        <v>25</v>
      </c>
      <c r="I488" s="239"/>
      <c r="J488" s="235"/>
      <c r="K488" s="235"/>
      <c r="L488" s="240"/>
      <c r="M488" s="241"/>
      <c r="N488" s="242"/>
      <c r="O488" s="242"/>
      <c r="P488" s="242"/>
      <c r="Q488" s="242"/>
      <c r="R488" s="242"/>
      <c r="S488" s="242"/>
      <c r="T488" s="243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44" t="s">
        <v>148</v>
      </c>
      <c r="AU488" s="244" t="s">
        <v>81</v>
      </c>
      <c r="AV488" s="14" t="s">
        <v>81</v>
      </c>
      <c r="AW488" s="14" t="s">
        <v>33</v>
      </c>
      <c r="AX488" s="14" t="s">
        <v>79</v>
      </c>
      <c r="AY488" s="244" t="s">
        <v>137</v>
      </c>
    </row>
    <row r="489" s="2" customFormat="1" ht="37.8" customHeight="1">
      <c r="A489" s="39"/>
      <c r="B489" s="40"/>
      <c r="C489" s="245" t="s">
        <v>636</v>
      </c>
      <c r="D489" s="245" t="s">
        <v>172</v>
      </c>
      <c r="E489" s="246" t="s">
        <v>637</v>
      </c>
      <c r="F489" s="247" t="s">
        <v>638</v>
      </c>
      <c r="G489" s="248" t="s">
        <v>213</v>
      </c>
      <c r="H489" s="249">
        <v>13.75</v>
      </c>
      <c r="I489" s="250"/>
      <c r="J489" s="251">
        <f>ROUND(I489*H489,2)</f>
        <v>0</v>
      </c>
      <c r="K489" s="247" t="s">
        <v>143</v>
      </c>
      <c r="L489" s="252"/>
      <c r="M489" s="253" t="s">
        <v>19</v>
      </c>
      <c r="N489" s="254" t="s">
        <v>42</v>
      </c>
      <c r="O489" s="85"/>
      <c r="P489" s="214">
        <f>O489*H489</f>
        <v>0</v>
      </c>
      <c r="Q489" s="214">
        <v>0.0044999999999999997</v>
      </c>
      <c r="R489" s="214">
        <f>Q489*H489</f>
        <v>0.061874999999999993</v>
      </c>
      <c r="S489" s="214">
        <v>0</v>
      </c>
      <c r="T489" s="215">
        <f>S489*H489</f>
        <v>0</v>
      </c>
      <c r="U489" s="39"/>
      <c r="V489" s="39"/>
      <c r="W489" s="39"/>
      <c r="X489" s="39"/>
      <c r="Y489" s="39"/>
      <c r="Z489" s="39"/>
      <c r="AA489" s="39"/>
      <c r="AB489" s="39"/>
      <c r="AC489" s="39"/>
      <c r="AD489" s="39"/>
      <c r="AE489" s="39"/>
      <c r="AR489" s="216" t="s">
        <v>370</v>
      </c>
      <c r="AT489" s="216" t="s">
        <v>172</v>
      </c>
      <c r="AU489" s="216" t="s">
        <v>81</v>
      </c>
      <c r="AY489" s="18" t="s">
        <v>137</v>
      </c>
      <c r="BE489" s="217">
        <f>IF(N489="základní",J489,0)</f>
        <v>0</v>
      </c>
      <c r="BF489" s="217">
        <f>IF(N489="snížená",J489,0)</f>
        <v>0</v>
      </c>
      <c r="BG489" s="217">
        <f>IF(N489="zákl. přenesená",J489,0)</f>
        <v>0</v>
      </c>
      <c r="BH489" s="217">
        <f>IF(N489="sníž. přenesená",J489,0)</f>
        <v>0</v>
      </c>
      <c r="BI489" s="217">
        <f>IF(N489="nulová",J489,0)</f>
        <v>0</v>
      </c>
      <c r="BJ489" s="18" t="s">
        <v>79</v>
      </c>
      <c r="BK489" s="217">
        <f>ROUND(I489*H489,2)</f>
        <v>0</v>
      </c>
      <c r="BL489" s="18" t="s">
        <v>246</v>
      </c>
      <c r="BM489" s="216" t="s">
        <v>639</v>
      </c>
    </row>
    <row r="490" s="14" customFormat="1">
      <c r="A490" s="14"/>
      <c r="B490" s="234"/>
      <c r="C490" s="235"/>
      <c r="D490" s="225" t="s">
        <v>148</v>
      </c>
      <c r="E490" s="236" t="s">
        <v>19</v>
      </c>
      <c r="F490" s="237" t="s">
        <v>640</v>
      </c>
      <c r="G490" s="235"/>
      <c r="H490" s="238">
        <v>12.5</v>
      </c>
      <c r="I490" s="239"/>
      <c r="J490" s="235"/>
      <c r="K490" s="235"/>
      <c r="L490" s="240"/>
      <c r="M490" s="241"/>
      <c r="N490" s="242"/>
      <c r="O490" s="242"/>
      <c r="P490" s="242"/>
      <c r="Q490" s="242"/>
      <c r="R490" s="242"/>
      <c r="S490" s="242"/>
      <c r="T490" s="243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44" t="s">
        <v>148</v>
      </c>
      <c r="AU490" s="244" t="s">
        <v>81</v>
      </c>
      <c r="AV490" s="14" t="s">
        <v>81</v>
      </c>
      <c r="AW490" s="14" t="s">
        <v>33</v>
      </c>
      <c r="AX490" s="14" t="s">
        <v>79</v>
      </c>
      <c r="AY490" s="244" t="s">
        <v>137</v>
      </c>
    </row>
    <row r="491" s="14" customFormat="1">
      <c r="A491" s="14"/>
      <c r="B491" s="234"/>
      <c r="C491" s="235"/>
      <c r="D491" s="225" t="s">
        <v>148</v>
      </c>
      <c r="E491" s="235"/>
      <c r="F491" s="237" t="s">
        <v>641</v>
      </c>
      <c r="G491" s="235"/>
      <c r="H491" s="238">
        <v>13.75</v>
      </c>
      <c r="I491" s="239"/>
      <c r="J491" s="235"/>
      <c r="K491" s="235"/>
      <c r="L491" s="240"/>
      <c r="M491" s="241"/>
      <c r="N491" s="242"/>
      <c r="O491" s="242"/>
      <c r="P491" s="242"/>
      <c r="Q491" s="242"/>
      <c r="R491" s="242"/>
      <c r="S491" s="242"/>
      <c r="T491" s="243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244" t="s">
        <v>148</v>
      </c>
      <c r="AU491" s="244" t="s">
        <v>81</v>
      </c>
      <c r="AV491" s="14" t="s">
        <v>81</v>
      </c>
      <c r="AW491" s="14" t="s">
        <v>4</v>
      </c>
      <c r="AX491" s="14" t="s">
        <v>79</v>
      </c>
      <c r="AY491" s="244" t="s">
        <v>137</v>
      </c>
    </row>
    <row r="492" s="2" customFormat="1" ht="49.05" customHeight="1">
      <c r="A492" s="39"/>
      <c r="B492" s="40"/>
      <c r="C492" s="205" t="s">
        <v>642</v>
      </c>
      <c r="D492" s="205" t="s">
        <v>139</v>
      </c>
      <c r="E492" s="206" t="s">
        <v>643</v>
      </c>
      <c r="F492" s="207" t="s">
        <v>644</v>
      </c>
      <c r="G492" s="208" t="s">
        <v>645</v>
      </c>
      <c r="H492" s="278"/>
      <c r="I492" s="210"/>
      <c r="J492" s="211">
        <f>ROUND(I492*H492,2)</f>
        <v>0</v>
      </c>
      <c r="K492" s="207" t="s">
        <v>143</v>
      </c>
      <c r="L492" s="45"/>
      <c r="M492" s="212" t="s">
        <v>19</v>
      </c>
      <c r="N492" s="213" t="s">
        <v>42</v>
      </c>
      <c r="O492" s="85"/>
      <c r="P492" s="214">
        <f>O492*H492</f>
        <v>0</v>
      </c>
      <c r="Q492" s="214">
        <v>0</v>
      </c>
      <c r="R492" s="214">
        <f>Q492*H492</f>
        <v>0</v>
      </c>
      <c r="S492" s="214">
        <v>0</v>
      </c>
      <c r="T492" s="215">
        <f>S492*H492</f>
        <v>0</v>
      </c>
      <c r="U492" s="39"/>
      <c r="V492" s="39"/>
      <c r="W492" s="39"/>
      <c r="X492" s="39"/>
      <c r="Y492" s="39"/>
      <c r="Z492" s="39"/>
      <c r="AA492" s="39"/>
      <c r="AB492" s="39"/>
      <c r="AC492" s="39"/>
      <c r="AD492" s="39"/>
      <c r="AE492" s="39"/>
      <c r="AR492" s="216" t="s">
        <v>246</v>
      </c>
      <c r="AT492" s="216" t="s">
        <v>139</v>
      </c>
      <c r="AU492" s="216" t="s">
        <v>81</v>
      </c>
      <c r="AY492" s="18" t="s">
        <v>137</v>
      </c>
      <c r="BE492" s="217">
        <f>IF(N492="základní",J492,0)</f>
        <v>0</v>
      </c>
      <c r="BF492" s="217">
        <f>IF(N492="snížená",J492,0)</f>
        <v>0</v>
      </c>
      <c r="BG492" s="217">
        <f>IF(N492="zákl. přenesená",J492,0)</f>
        <v>0</v>
      </c>
      <c r="BH492" s="217">
        <f>IF(N492="sníž. přenesená",J492,0)</f>
        <v>0</v>
      </c>
      <c r="BI492" s="217">
        <f>IF(N492="nulová",J492,0)</f>
        <v>0</v>
      </c>
      <c r="BJ492" s="18" t="s">
        <v>79</v>
      </c>
      <c r="BK492" s="217">
        <f>ROUND(I492*H492,2)</f>
        <v>0</v>
      </c>
      <c r="BL492" s="18" t="s">
        <v>246</v>
      </c>
      <c r="BM492" s="216" t="s">
        <v>646</v>
      </c>
    </row>
    <row r="493" s="2" customFormat="1">
      <c r="A493" s="39"/>
      <c r="B493" s="40"/>
      <c r="C493" s="41"/>
      <c r="D493" s="218" t="s">
        <v>146</v>
      </c>
      <c r="E493" s="41"/>
      <c r="F493" s="219" t="s">
        <v>647</v>
      </c>
      <c r="G493" s="41"/>
      <c r="H493" s="41"/>
      <c r="I493" s="220"/>
      <c r="J493" s="41"/>
      <c r="K493" s="41"/>
      <c r="L493" s="45"/>
      <c r="M493" s="221"/>
      <c r="N493" s="222"/>
      <c r="O493" s="85"/>
      <c r="P493" s="85"/>
      <c r="Q493" s="85"/>
      <c r="R493" s="85"/>
      <c r="S493" s="85"/>
      <c r="T493" s="86"/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  <c r="AT493" s="18" t="s">
        <v>146</v>
      </c>
      <c r="AU493" s="18" t="s">
        <v>81</v>
      </c>
    </row>
    <row r="494" s="12" customFormat="1" ht="22.8" customHeight="1">
      <c r="A494" s="12"/>
      <c r="B494" s="189"/>
      <c r="C494" s="190"/>
      <c r="D494" s="191" t="s">
        <v>70</v>
      </c>
      <c r="E494" s="203" t="s">
        <v>648</v>
      </c>
      <c r="F494" s="203" t="s">
        <v>649</v>
      </c>
      <c r="G494" s="190"/>
      <c r="H494" s="190"/>
      <c r="I494" s="193"/>
      <c r="J494" s="204">
        <f>BK494</f>
        <v>0</v>
      </c>
      <c r="K494" s="190"/>
      <c r="L494" s="195"/>
      <c r="M494" s="196"/>
      <c r="N494" s="197"/>
      <c r="O494" s="197"/>
      <c r="P494" s="198">
        <f>SUM(P495:P520)</f>
        <v>0</v>
      </c>
      <c r="Q494" s="197"/>
      <c r="R494" s="198">
        <f>SUM(R495:R520)</f>
        <v>1.3833800000000001</v>
      </c>
      <c r="S494" s="197"/>
      <c r="T494" s="199">
        <f>SUM(T495:T520)</f>
        <v>0</v>
      </c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R494" s="200" t="s">
        <v>81</v>
      </c>
      <c r="AT494" s="201" t="s">
        <v>70</v>
      </c>
      <c r="AU494" s="201" t="s">
        <v>79</v>
      </c>
      <c r="AY494" s="200" t="s">
        <v>137</v>
      </c>
      <c r="BK494" s="202">
        <f>SUM(BK495:BK520)</f>
        <v>0</v>
      </c>
    </row>
    <row r="495" s="2" customFormat="1" ht="49.05" customHeight="1">
      <c r="A495" s="39"/>
      <c r="B495" s="40"/>
      <c r="C495" s="205" t="s">
        <v>650</v>
      </c>
      <c r="D495" s="205" t="s">
        <v>139</v>
      </c>
      <c r="E495" s="206" t="s">
        <v>651</v>
      </c>
      <c r="F495" s="207" t="s">
        <v>652</v>
      </c>
      <c r="G495" s="208" t="s">
        <v>213</v>
      </c>
      <c r="H495" s="209">
        <v>48.640000000000001</v>
      </c>
      <c r="I495" s="210"/>
      <c r="J495" s="211">
        <f>ROUND(I495*H495,2)</f>
        <v>0</v>
      </c>
      <c r="K495" s="207" t="s">
        <v>143</v>
      </c>
      <c r="L495" s="45"/>
      <c r="M495" s="212" t="s">
        <v>19</v>
      </c>
      <c r="N495" s="213" t="s">
        <v>42</v>
      </c>
      <c r="O495" s="85"/>
      <c r="P495" s="214">
        <f>O495*H495</f>
        <v>0</v>
      </c>
      <c r="Q495" s="214">
        <v>0.012200000000000001</v>
      </c>
      <c r="R495" s="214">
        <f>Q495*H495</f>
        <v>0.59340800000000005</v>
      </c>
      <c r="S495" s="214">
        <v>0</v>
      </c>
      <c r="T495" s="215">
        <f>S495*H495</f>
        <v>0</v>
      </c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  <c r="AR495" s="216" t="s">
        <v>246</v>
      </c>
      <c r="AT495" s="216" t="s">
        <v>139</v>
      </c>
      <c r="AU495" s="216" t="s">
        <v>81</v>
      </c>
      <c r="AY495" s="18" t="s">
        <v>137</v>
      </c>
      <c r="BE495" s="217">
        <f>IF(N495="základní",J495,0)</f>
        <v>0</v>
      </c>
      <c r="BF495" s="217">
        <f>IF(N495="snížená",J495,0)</f>
        <v>0</v>
      </c>
      <c r="BG495" s="217">
        <f>IF(N495="zákl. přenesená",J495,0)</f>
        <v>0</v>
      </c>
      <c r="BH495" s="217">
        <f>IF(N495="sníž. přenesená",J495,0)</f>
        <v>0</v>
      </c>
      <c r="BI495" s="217">
        <f>IF(N495="nulová",J495,0)</f>
        <v>0</v>
      </c>
      <c r="BJ495" s="18" t="s">
        <v>79</v>
      </c>
      <c r="BK495" s="217">
        <f>ROUND(I495*H495,2)</f>
        <v>0</v>
      </c>
      <c r="BL495" s="18" t="s">
        <v>246</v>
      </c>
      <c r="BM495" s="216" t="s">
        <v>653</v>
      </c>
    </row>
    <row r="496" s="2" customFormat="1">
      <c r="A496" s="39"/>
      <c r="B496" s="40"/>
      <c r="C496" s="41"/>
      <c r="D496" s="218" t="s">
        <v>146</v>
      </c>
      <c r="E496" s="41"/>
      <c r="F496" s="219" t="s">
        <v>654</v>
      </c>
      <c r="G496" s="41"/>
      <c r="H496" s="41"/>
      <c r="I496" s="220"/>
      <c r="J496" s="41"/>
      <c r="K496" s="41"/>
      <c r="L496" s="45"/>
      <c r="M496" s="221"/>
      <c r="N496" s="222"/>
      <c r="O496" s="85"/>
      <c r="P496" s="85"/>
      <c r="Q496" s="85"/>
      <c r="R496" s="85"/>
      <c r="S496" s="85"/>
      <c r="T496" s="86"/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T496" s="18" t="s">
        <v>146</v>
      </c>
      <c r="AU496" s="18" t="s">
        <v>81</v>
      </c>
    </row>
    <row r="497" s="13" customFormat="1">
      <c r="A497" s="13"/>
      <c r="B497" s="223"/>
      <c r="C497" s="224"/>
      <c r="D497" s="225" t="s">
        <v>148</v>
      </c>
      <c r="E497" s="226" t="s">
        <v>19</v>
      </c>
      <c r="F497" s="227" t="s">
        <v>655</v>
      </c>
      <c r="G497" s="224"/>
      <c r="H497" s="226" t="s">
        <v>19</v>
      </c>
      <c r="I497" s="228"/>
      <c r="J497" s="224"/>
      <c r="K497" s="224"/>
      <c r="L497" s="229"/>
      <c r="M497" s="230"/>
      <c r="N497" s="231"/>
      <c r="O497" s="231"/>
      <c r="P497" s="231"/>
      <c r="Q497" s="231"/>
      <c r="R497" s="231"/>
      <c r="S497" s="231"/>
      <c r="T497" s="232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33" t="s">
        <v>148</v>
      </c>
      <c r="AU497" s="233" t="s">
        <v>81</v>
      </c>
      <c r="AV497" s="13" t="s">
        <v>79</v>
      </c>
      <c r="AW497" s="13" t="s">
        <v>33</v>
      </c>
      <c r="AX497" s="13" t="s">
        <v>71</v>
      </c>
      <c r="AY497" s="233" t="s">
        <v>137</v>
      </c>
    </row>
    <row r="498" s="14" customFormat="1">
      <c r="A498" s="14"/>
      <c r="B498" s="234"/>
      <c r="C498" s="235"/>
      <c r="D498" s="225" t="s">
        <v>148</v>
      </c>
      <c r="E498" s="236" t="s">
        <v>19</v>
      </c>
      <c r="F498" s="237" t="s">
        <v>656</v>
      </c>
      <c r="G498" s="235"/>
      <c r="H498" s="238">
        <v>24.32</v>
      </c>
      <c r="I498" s="239"/>
      <c r="J498" s="235"/>
      <c r="K498" s="235"/>
      <c r="L498" s="240"/>
      <c r="M498" s="241"/>
      <c r="N498" s="242"/>
      <c r="O498" s="242"/>
      <c r="P498" s="242"/>
      <c r="Q498" s="242"/>
      <c r="R498" s="242"/>
      <c r="S498" s="242"/>
      <c r="T498" s="243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44" t="s">
        <v>148</v>
      </c>
      <c r="AU498" s="244" t="s">
        <v>81</v>
      </c>
      <c r="AV498" s="14" t="s">
        <v>81</v>
      </c>
      <c r="AW498" s="14" t="s">
        <v>33</v>
      </c>
      <c r="AX498" s="14" t="s">
        <v>71</v>
      </c>
      <c r="AY498" s="244" t="s">
        <v>137</v>
      </c>
    </row>
    <row r="499" s="13" customFormat="1">
      <c r="A499" s="13"/>
      <c r="B499" s="223"/>
      <c r="C499" s="224"/>
      <c r="D499" s="225" t="s">
        <v>148</v>
      </c>
      <c r="E499" s="226" t="s">
        <v>19</v>
      </c>
      <c r="F499" s="227" t="s">
        <v>657</v>
      </c>
      <c r="G499" s="224"/>
      <c r="H499" s="226" t="s">
        <v>19</v>
      </c>
      <c r="I499" s="228"/>
      <c r="J499" s="224"/>
      <c r="K499" s="224"/>
      <c r="L499" s="229"/>
      <c r="M499" s="230"/>
      <c r="N499" s="231"/>
      <c r="O499" s="231"/>
      <c r="P499" s="231"/>
      <c r="Q499" s="231"/>
      <c r="R499" s="231"/>
      <c r="S499" s="231"/>
      <c r="T499" s="232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33" t="s">
        <v>148</v>
      </c>
      <c r="AU499" s="233" t="s">
        <v>81</v>
      </c>
      <c r="AV499" s="13" t="s">
        <v>79</v>
      </c>
      <c r="AW499" s="13" t="s">
        <v>33</v>
      </c>
      <c r="AX499" s="13" t="s">
        <v>71</v>
      </c>
      <c r="AY499" s="233" t="s">
        <v>137</v>
      </c>
    </row>
    <row r="500" s="14" customFormat="1">
      <c r="A500" s="14"/>
      <c r="B500" s="234"/>
      <c r="C500" s="235"/>
      <c r="D500" s="225" t="s">
        <v>148</v>
      </c>
      <c r="E500" s="236" t="s">
        <v>19</v>
      </c>
      <c r="F500" s="237" t="s">
        <v>656</v>
      </c>
      <c r="G500" s="235"/>
      <c r="H500" s="238">
        <v>24.32</v>
      </c>
      <c r="I500" s="239"/>
      <c r="J500" s="235"/>
      <c r="K500" s="235"/>
      <c r="L500" s="240"/>
      <c r="M500" s="241"/>
      <c r="N500" s="242"/>
      <c r="O500" s="242"/>
      <c r="P500" s="242"/>
      <c r="Q500" s="242"/>
      <c r="R500" s="242"/>
      <c r="S500" s="242"/>
      <c r="T500" s="243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44" t="s">
        <v>148</v>
      </c>
      <c r="AU500" s="244" t="s">
        <v>81</v>
      </c>
      <c r="AV500" s="14" t="s">
        <v>81</v>
      </c>
      <c r="AW500" s="14" t="s">
        <v>33</v>
      </c>
      <c r="AX500" s="14" t="s">
        <v>71</v>
      </c>
      <c r="AY500" s="244" t="s">
        <v>137</v>
      </c>
    </row>
    <row r="501" s="15" customFormat="1">
      <c r="A501" s="15"/>
      <c r="B501" s="255"/>
      <c r="C501" s="256"/>
      <c r="D501" s="225" t="s">
        <v>148</v>
      </c>
      <c r="E501" s="257" t="s">
        <v>19</v>
      </c>
      <c r="F501" s="258" t="s">
        <v>195</v>
      </c>
      <c r="G501" s="256"/>
      <c r="H501" s="259">
        <v>48.640000000000001</v>
      </c>
      <c r="I501" s="260"/>
      <c r="J501" s="256"/>
      <c r="K501" s="256"/>
      <c r="L501" s="261"/>
      <c r="M501" s="262"/>
      <c r="N501" s="263"/>
      <c r="O501" s="263"/>
      <c r="P501" s="263"/>
      <c r="Q501" s="263"/>
      <c r="R501" s="263"/>
      <c r="S501" s="263"/>
      <c r="T501" s="264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T501" s="265" t="s">
        <v>148</v>
      </c>
      <c r="AU501" s="265" t="s">
        <v>81</v>
      </c>
      <c r="AV501" s="15" t="s">
        <v>144</v>
      </c>
      <c r="AW501" s="15" t="s">
        <v>33</v>
      </c>
      <c r="AX501" s="15" t="s">
        <v>79</v>
      </c>
      <c r="AY501" s="265" t="s">
        <v>137</v>
      </c>
    </row>
    <row r="502" s="2" customFormat="1" ht="49.05" customHeight="1">
      <c r="A502" s="39"/>
      <c r="B502" s="40"/>
      <c r="C502" s="205" t="s">
        <v>658</v>
      </c>
      <c r="D502" s="205" t="s">
        <v>139</v>
      </c>
      <c r="E502" s="206" t="s">
        <v>659</v>
      </c>
      <c r="F502" s="207" t="s">
        <v>660</v>
      </c>
      <c r="G502" s="208" t="s">
        <v>213</v>
      </c>
      <c r="H502" s="209">
        <v>58.479999999999997</v>
      </c>
      <c r="I502" s="210"/>
      <c r="J502" s="211">
        <f>ROUND(I502*H502,2)</f>
        <v>0</v>
      </c>
      <c r="K502" s="207" t="s">
        <v>143</v>
      </c>
      <c r="L502" s="45"/>
      <c r="M502" s="212" t="s">
        <v>19</v>
      </c>
      <c r="N502" s="213" t="s">
        <v>42</v>
      </c>
      <c r="O502" s="85"/>
      <c r="P502" s="214">
        <f>O502*H502</f>
        <v>0</v>
      </c>
      <c r="Q502" s="214">
        <v>0.0126</v>
      </c>
      <c r="R502" s="214">
        <f>Q502*H502</f>
        <v>0.73684799999999995</v>
      </c>
      <c r="S502" s="214">
        <v>0</v>
      </c>
      <c r="T502" s="215">
        <f>S502*H502</f>
        <v>0</v>
      </c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R502" s="216" t="s">
        <v>246</v>
      </c>
      <c r="AT502" s="216" t="s">
        <v>139</v>
      </c>
      <c r="AU502" s="216" t="s">
        <v>81</v>
      </c>
      <c r="AY502" s="18" t="s">
        <v>137</v>
      </c>
      <c r="BE502" s="217">
        <f>IF(N502="základní",J502,0)</f>
        <v>0</v>
      </c>
      <c r="BF502" s="217">
        <f>IF(N502="snížená",J502,0)</f>
        <v>0</v>
      </c>
      <c r="BG502" s="217">
        <f>IF(N502="zákl. přenesená",J502,0)</f>
        <v>0</v>
      </c>
      <c r="BH502" s="217">
        <f>IF(N502="sníž. přenesená",J502,0)</f>
        <v>0</v>
      </c>
      <c r="BI502" s="217">
        <f>IF(N502="nulová",J502,0)</f>
        <v>0</v>
      </c>
      <c r="BJ502" s="18" t="s">
        <v>79</v>
      </c>
      <c r="BK502" s="217">
        <f>ROUND(I502*H502,2)</f>
        <v>0</v>
      </c>
      <c r="BL502" s="18" t="s">
        <v>246</v>
      </c>
      <c r="BM502" s="216" t="s">
        <v>661</v>
      </c>
    </row>
    <row r="503" s="2" customFormat="1">
      <c r="A503" s="39"/>
      <c r="B503" s="40"/>
      <c r="C503" s="41"/>
      <c r="D503" s="218" t="s">
        <v>146</v>
      </c>
      <c r="E503" s="41"/>
      <c r="F503" s="219" t="s">
        <v>662</v>
      </c>
      <c r="G503" s="41"/>
      <c r="H503" s="41"/>
      <c r="I503" s="220"/>
      <c r="J503" s="41"/>
      <c r="K503" s="41"/>
      <c r="L503" s="45"/>
      <c r="M503" s="221"/>
      <c r="N503" s="222"/>
      <c r="O503" s="85"/>
      <c r="P503" s="85"/>
      <c r="Q503" s="85"/>
      <c r="R503" s="85"/>
      <c r="S503" s="85"/>
      <c r="T503" s="86"/>
      <c r="U503" s="39"/>
      <c r="V503" s="39"/>
      <c r="W503" s="39"/>
      <c r="X503" s="39"/>
      <c r="Y503" s="39"/>
      <c r="Z503" s="39"/>
      <c r="AA503" s="39"/>
      <c r="AB503" s="39"/>
      <c r="AC503" s="39"/>
      <c r="AD503" s="39"/>
      <c r="AE503" s="39"/>
      <c r="AT503" s="18" t="s">
        <v>146</v>
      </c>
      <c r="AU503" s="18" t="s">
        <v>81</v>
      </c>
    </row>
    <row r="504" s="13" customFormat="1">
      <c r="A504" s="13"/>
      <c r="B504" s="223"/>
      <c r="C504" s="224"/>
      <c r="D504" s="225" t="s">
        <v>148</v>
      </c>
      <c r="E504" s="226" t="s">
        <v>19</v>
      </c>
      <c r="F504" s="227" t="s">
        <v>663</v>
      </c>
      <c r="G504" s="224"/>
      <c r="H504" s="226" t="s">
        <v>19</v>
      </c>
      <c r="I504" s="228"/>
      <c r="J504" s="224"/>
      <c r="K504" s="224"/>
      <c r="L504" s="229"/>
      <c r="M504" s="230"/>
      <c r="N504" s="231"/>
      <c r="O504" s="231"/>
      <c r="P504" s="231"/>
      <c r="Q504" s="231"/>
      <c r="R504" s="231"/>
      <c r="S504" s="231"/>
      <c r="T504" s="232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33" t="s">
        <v>148</v>
      </c>
      <c r="AU504" s="233" t="s">
        <v>81</v>
      </c>
      <c r="AV504" s="13" t="s">
        <v>79</v>
      </c>
      <c r="AW504" s="13" t="s">
        <v>33</v>
      </c>
      <c r="AX504" s="13" t="s">
        <v>71</v>
      </c>
      <c r="AY504" s="233" t="s">
        <v>137</v>
      </c>
    </row>
    <row r="505" s="14" customFormat="1">
      <c r="A505" s="14"/>
      <c r="B505" s="234"/>
      <c r="C505" s="235"/>
      <c r="D505" s="225" t="s">
        <v>148</v>
      </c>
      <c r="E505" s="236" t="s">
        <v>19</v>
      </c>
      <c r="F505" s="237" t="s">
        <v>664</v>
      </c>
      <c r="G505" s="235"/>
      <c r="H505" s="238">
        <v>29.149999999999999</v>
      </c>
      <c r="I505" s="239"/>
      <c r="J505" s="235"/>
      <c r="K505" s="235"/>
      <c r="L505" s="240"/>
      <c r="M505" s="241"/>
      <c r="N505" s="242"/>
      <c r="O505" s="242"/>
      <c r="P505" s="242"/>
      <c r="Q505" s="242"/>
      <c r="R505" s="242"/>
      <c r="S505" s="242"/>
      <c r="T505" s="243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44" t="s">
        <v>148</v>
      </c>
      <c r="AU505" s="244" t="s">
        <v>81</v>
      </c>
      <c r="AV505" s="14" t="s">
        <v>81</v>
      </c>
      <c r="AW505" s="14" t="s">
        <v>33</v>
      </c>
      <c r="AX505" s="14" t="s">
        <v>71</v>
      </c>
      <c r="AY505" s="244" t="s">
        <v>137</v>
      </c>
    </row>
    <row r="506" s="13" customFormat="1">
      <c r="A506" s="13"/>
      <c r="B506" s="223"/>
      <c r="C506" s="224"/>
      <c r="D506" s="225" t="s">
        <v>148</v>
      </c>
      <c r="E506" s="226" t="s">
        <v>19</v>
      </c>
      <c r="F506" s="227" t="s">
        <v>665</v>
      </c>
      <c r="G506" s="224"/>
      <c r="H506" s="226" t="s">
        <v>19</v>
      </c>
      <c r="I506" s="228"/>
      <c r="J506" s="224"/>
      <c r="K506" s="224"/>
      <c r="L506" s="229"/>
      <c r="M506" s="230"/>
      <c r="N506" s="231"/>
      <c r="O506" s="231"/>
      <c r="P506" s="231"/>
      <c r="Q506" s="231"/>
      <c r="R506" s="231"/>
      <c r="S506" s="231"/>
      <c r="T506" s="232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33" t="s">
        <v>148</v>
      </c>
      <c r="AU506" s="233" t="s">
        <v>81</v>
      </c>
      <c r="AV506" s="13" t="s">
        <v>79</v>
      </c>
      <c r="AW506" s="13" t="s">
        <v>33</v>
      </c>
      <c r="AX506" s="13" t="s">
        <v>71</v>
      </c>
      <c r="AY506" s="233" t="s">
        <v>137</v>
      </c>
    </row>
    <row r="507" s="14" customFormat="1">
      <c r="A507" s="14"/>
      <c r="B507" s="234"/>
      <c r="C507" s="235"/>
      <c r="D507" s="225" t="s">
        <v>148</v>
      </c>
      <c r="E507" s="236" t="s">
        <v>19</v>
      </c>
      <c r="F507" s="237" t="s">
        <v>666</v>
      </c>
      <c r="G507" s="235"/>
      <c r="H507" s="238">
        <v>29.329999999999998</v>
      </c>
      <c r="I507" s="239"/>
      <c r="J507" s="235"/>
      <c r="K507" s="235"/>
      <c r="L507" s="240"/>
      <c r="M507" s="241"/>
      <c r="N507" s="242"/>
      <c r="O507" s="242"/>
      <c r="P507" s="242"/>
      <c r="Q507" s="242"/>
      <c r="R507" s="242"/>
      <c r="S507" s="242"/>
      <c r="T507" s="243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T507" s="244" t="s">
        <v>148</v>
      </c>
      <c r="AU507" s="244" t="s">
        <v>81</v>
      </c>
      <c r="AV507" s="14" t="s">
        <v>81</v>
      </c>
      <c r="AW507" s="14" t="s">
        <v>33</v>
      </c>
      <c r="AX507" s="14" t="s">
        <v>71</v>
      </c>
      <c r="AY507" s="244" t="s">
        <v>137</v>
      </c>
    </row>
    <row r="508" s="15" customFormat="1">
      <c r="A508" s="15"/>
      <c r="B508" s="255"/>
      <c r="C508" s="256"/>
      <c r="D508" s="225" t="s">
        <v>148</v>
      </c>
      <c r="E508" s="257" t="s">
        <v>19</v>
      </c>
      <c r="F508" s="258" t="s">
        <v>195</v>
      </c>
      <c r="G508" s="256"/>
      <c r="H508" s="259">
        <v>58.479999999999997</v>
      </c>
      <c r="I508" s="260"/>
      <c r="J508" s="256"/>
      <c r="K508" s="256"/>
      <c r="L508" s="261"/>
      <c r="M508" s="262"/>
      <c r="N508" s="263"/>
      <c r="O508" s="263"/>
      <c r="P508" s="263"/>
      <c r="Q508" s="263"/>
      <c r="R508" s="263"/>
      <c r="S508" s="263"/>
      <c r="T508" s="264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T508" s="265" t="s">
        <v>148</v>
      </c>
      <c r="AU508" s="265" t="s">
        <v>81</v>
      </c>
      <c r="AV508" s="15" t="s">
        <v>144</v>
      </c>
      <c r="AW508" s="15" t="s">
        <v>33</v>
      </c>
      <c r="AX508" s="15" t="s">
        <v>79</v>
      </c>
      <c r="AY508" s="265" t="s">
        <v>137</v>
      </c>
    </row>
    <row r="509" s="2" customFormat="1" ht="37.8" customHeight="1">
      <c r="A509" s="39"/>
      <c r="B509" s="40"/>
      <c r="C509" s="205" t="s">
        <v>667</v>
      </c>
      <c r="D509" s="205" t="s">
        <v>139</v>
      </c>
      <c r="E509" s="206" t="s">
        <v>668</v>
      </c>
      <c r="F509" s="207" t="s">
        <v>669</v>
      </c>
      <c r="G509" s="208" t="s">
        <v>213</v>
      </c>
      <c r="H509" s="209">
        <v>107.12000000000001</v>
      </c>
      <c r="I509" s="210"/>
      <c r="J509" s="211">
        <f>ROUND(I509*H509,2)</f>
        <v>0</v>
      </c>
      <c r="K509" s="207" t="s">
        <v>143</v>
      </c>
      <c r="L509" s="45"/>
      <c r="M509" s="212" t="s">
        <v>19</v>
      </c>
      <c r="N509" s="213" t="s">
        <v>42</v>
      </c>
      <c r="O509" s="85"/>
      <c r="P509" s="214">
        <f>O509*H509</f>
        <v>0</v>
      </c>
      <c r="Q509" s="214">
        <v>0.00010000000000000001</v>
      </c>
      <c r="R509" s="214">
        <f>Q509*H509</f>
        <v>0.010712000000000001</v>
      </c>
      <c r="S509" s="214">
        <v>0</v>
      </c>
      <c r="T509" s="215">
        <f>S509*H509</f>
        <v>0</v>
      </c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R509" s="216" t="s">
        <v>246</v>
      </c>
      <c r="AT509" s="216" t="s">
        <v>139</v>
      </c>
      <c r="AU509" s="216" t="s">
        <v>81</v>
      </c>
      <c r="AY509" s="18" t="s">
        <v>137</v>
      </c>
      <c r="BE509" s="217">
        <f>IF(N509="základní",J509,0)</f>
        <v>0</v>
      </c>
      <c r="BF509" s="217">
        <f>IF(N509="snížená",J509,0)</f>
        <v>0</v>
      </c>
      <c r="BG509" s="217">
        <f>IF(N509="zákl. přenesená",J509,0)</f>
        <v>0</v>
      </c>
      <c r="BH509" s="217">
        <f>IF(N509="sníž. přenesená",J509,0)</f>
        <v>0</v>
      </c>
      <c r="BI509" s="217">
        <f>IF(N509="nulová",J509,0)</f>
        <v>0</v>
      </c>
      <c r="BJ509" s="18" t="s">
        <v>79</v>
      </c>
      <c r="BK509" s="217">
        <f>ROUND(I509*H509,2)</f>
        <v>0</v>
      </c>
      <c r="BL509" s="18" t="s">
        <v>246</v>
      </c>
      <c r="BM509" s="216" t="s">
        <v>670</v>
      </c>
    </row>
    <row r="510" s="2" customFormat="1">
      <c r="A510" s="39"/>
      <c r="B510" s="40"/>
      <c r="C510" s="41"/>
      <c r="D510" s="218" t="s">
        <v>146</v>
      </c>
      <c r="E510" s="41"/>
      <c r="F510" s="219" t="s">
        <v>671</v>
      </c>
      <c r="G510" s="41"/>
      <c r="H510" s="41"/>
      <c r="I510" s="220"/>
      <c r="J510" s="41"/>
      <c r="K510" s="41"/>
      <c r="L510" s="45"/>
      <c r="M510" s="221"/>
      <c r="N510" s="222"/>
      <c r="O510" s="85"/>
      <c r="P510" s="85"/>
      <c r="Q510" s="85"/>
      <c r="R510" s="85"/>
      <c r="S510" s="85"/>
      <c r="T510" s="86"/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  <c r="AT510" s="18" t="s">
        <v>146</v>
      </c>
      <c r="AU510" s="18" t="s">
        <v>81</v>
      </c>
    </row>
    <row r="511" s="14" customFormat="1">
      <c r="A511" s="14"/>
      <c r="B511" s="234"/>
      <c r="C511" s="235"/>
      <c r="D511" s="225" t="s">
        <v>148</v>
      </c>
      <c r="E511" s="236" t="s">
        <v>19</v>
      </c>
      <c r="F511" s="237" t="s">
        <v>672</v>
      </c>
      <c r="G511" s="235"/>
      <c r="H511" s="238">
        <v>107.12000000000001</v>
      </c>
      <c r="I511" s="239"/>
      <c r="J511" s="235"/>
      <c r="K511" s="235"/>
      <c r="L511" s="240"/>
      <c r="M511" s="241"/>
      <c r="N511" s="242"/>
      <c r="O511" s="242"/>
      <c r="P511" s="242"/>
      <c r="Q511" s="242"/>
      <c r="R511" s="242"/>
      <c r="S511" s="242"/>
      <c r="T511" s="243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44" t="s">
        <v>148</v>
      </c>
      <c r="AU511" s="244" t="s">
        <v>81</v>
      </c>
      <c r="AV511" s="14" t="s">
        <v>81</v>
      </c>
      <c r="AW511" s="14" t="s">
        <v>33</v>
      </c>
      <c r="AX511" s="14" t="s">
        <v>79</v>
      </c>
      <c r="AY511" s="244" t="s">
        <v>137</v>
      </c>
    </row>
    <row r="512" s="2" customFormat="1" ht="24.15" customHeight="1">
      <c r="A512" s="39"/>
      <c r="B512" s="40"/>
      <c r="C512" s="205" t="s">
        <v>673</v>
      </c>
      <c r="D512" s="205" t="s">
        <v>139</v>
      </c>
      <c r="E512" s="206" t="s">
        <v>674</v>
      </c>
      <c r="F512" s="207" t="s">
        <v>675</v>
      </c>
      <c r="G512" s="208" t="s">
        <v>213</v>
      </c>
      <c r="H512" s="209">
        <v>3.4100000000000001</v>
      </c>
      <c r="I512" s="210"/>
      <c r="J512" s="211">
        <f>ROUND(I512*H512,2)</f>
        <v>0</v>
      </c>
      <c r="K512" s="207" t="s">
        <v>143</v>
      </c>
      <c r="L512" s="45"/>
      <c r="M512" s="212" t="s">
        <v>19</v>
      </c>
      <c r="N512" s="213" t="s">
        <v>42</v>
      </c>
      <c r="O512" s="85"/>
      <c r="P512" s="214">
        <f>O512*H512</f>
        <v>0</v>
      </c>
      <c r="Q512" s="214">
        <v>0</v>
      </c>
      <c r="R512" s="214">
        <f>Q512*H512</f>
        <v>0</v>
      </c>
      <c r="S512" s="214">
        <v>0</v>
      </c>
      <c r="T512" s="215">
        <f>S512*H512</f>
        <v>0</v>
      </c>
      <c r="U512" s="39"/>
      <c r="V512" s="39"/>
      <c r="W512" s="39"/>
      <c r="X512" s="39"/>
      <c r="Y512" s="39"/>
      <c r="Z512" s="39"/>
      <c r="AA512" s="39"/>
      <c r="AB512" s="39"/>
      <c r="AC512" s="39"/>
      <c r="AD512" s="39"/>
      <c r="AE512" s="39"/>
      <c r="AR512" s="216" t="s">
        <v>246</v>
      </c>
      <c r="AT512" s="216" t="s">
        <v>139</v>
      </c>
      <c r="AU512" s="216" t="s">
        <v>81</v>
      </c>
      <c r="AY512" s="18" t="s">
        <v>137</v>
      </c>
      <c r="BE512" s="217">
        <f>IF(N512="základní",J512,0)</f>
        <v>0</v>
      </c>
      <c r="BF512" s="217">
        <f>IF(N512="snížená",J512,0)</f>
        <v>0</v>
      </c>
      <c r="BG512" s="217">
        <f>IF(N512="zákl. přenesená",J512,0)</f>
        <v>0</v>
      </c>
      <c r="BH512" s="217">
        <f>IF(N512="sníž. přenesená",J512,0)</f>
        <v>0</v>
      </c>
      <c r="BI512" s="217">
        <f>IF(N512="nulová",J512,0)</f>
        <v>0</v>
      </c>
      <c r="BJ512" s="18" t="s">
        <v>79</v>
      </c>
      <c r="BK512" s="217">
        <f>ROUND(I512*H512,2)</f>
        <v>0</v>
      </c>
      <c r="BL512" s="18" t="s">
        <v>246</v>
      </c>
      <c r="BM512" s="216" t="s">
        <v>676</v>
      </c>
    </row>
    <row r="513" s="2" customFormat="1">
      <c r="A513" s="39"/>
      <c r="B513" s="40"/>
      <c r="C513" s="41"/>
      <c r="D513" s="218" t="s">
        <v>146</v>
      </c>
      <c r="E513" s="41"/>
      <c r="F513" s="219" t="s">
        <v>677</v>
      </c>
      <c r="G513" s="41"/>
      <c r="H513" s="41"/>
      <c r="I513" s="220"/>
      <c r="J513" s="41"/>
      <c r="K513" s="41"/>
      <c r="L513" s="45"/>
      <c r="M513" s="221"/>
      <c r="N513" s="222"/>
      <c r="O513" s="85"/>
      <c r="P513" s="85"/>
      <c r="Q513" s="85"/>
      <c r="R513" s="85"/>
      <c r="S513" s="85"/>
      <c r="T513" s="86"/>
      <c r="U513" s="39"/>
      <c r="V513" s="39"/>
      <c r="W513" s="39"/>
      <c r="X513" s="39"/>
      <c r="Y513" s="39"/>
      <c r="Z513" s="39"/>
      <c r="AA513" s="39"/>
      <c r="AB513" s="39"/>
      <c r="AC513" s="39"/>
      <c r="AD513" s="39"/>
      <c r="AE513" s="39"/>
      <c r="AT513" s="18" t="s">
        <v>146</v>
      </c>
      <c r="AU513" s="18" t="s">
        <v>81</v>
      </c>
    </row>
    <row r="514" s="14" customFormat="1">
      <c r="A514" s="14"/>
      <c r="B514" s="234"/>
      <c r="C514" s="235"/>
      <c r="D514" s="225" t="s">
        <v>148</v>
      </c>
      <c r="E514" s="236" t="s">
        <v>19</v>
      </c>
      <c r="F514" s="237" t="s">
        <v>678</v>
      </c>
      <c r="G514" s="235"/>
      <c r="H514" s="238">
        <v>3.4100000000000001</v>
      </c>
      <c r="I514" s="239"/>
      <c r="J514" s="235"/>
      <c r="K514" s="235"/>
      <c r="L514" s="240"/>
      <c r="M514" s="241"/>
      <c r="N514" s="242"/>
      <c r="O514" s="242"/>
      <c r="P514" s="242"/>
      <c r="Q514" s="242"/>
      <c r="R514" s="242"/>
      <c r="S514" s="242"/>
      <c r="T514" s="243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44" t="s">
        <v>148</v>
      </c>
      <c r="AU514" s="244" t="s">
        <v>81</v>
      </c>
      <c r="AV514" s="14" t="s">
        <v>81</v>
      </c>
      <c r="AW514" s="14" t="s">
        <v>33</v>
      </c>
      <c r="AX514" s="14" t="s">
        <v>79</v>
      </c>
      <c r="AY514" s="244" t="s">
        <v>137</v>
      </c>
    </row>
    <row r="515" s="2" customFormat="1" ht="33" customHeight="1">
      <c r="A515" s="39"/>
      <c r="B515" s="40"/>
      <c r="C515" s="205" t="s">
        <v>679</v>
      </c>
      <c r="D515" s="205" t="s">
        <v>139</v>
      </c>
      <c r="E515" s="206" t="s">
        <v>680</v>
      </c>
      <c r="F515" s="207" t="s">
        <v>681</v>
      </c>
      <c r="G515" s="208" t="s">
        <v>183</v>
      </c>
      <c r="H515" s="209">
        <v>9.1999999999999993</v>
      </c>
      <c r="I515" s="210"/>
      <c r="J515" s="211">
        <f>ROUND(I515*H515,2)</f>
        <v>0</v>
      </c>
      <c r="K515" s="207" t="s">
        <v>143</v>
      </c>
      <c r="L515" s="45"/>
      <c r="M515" s="212" t="s">
        <v>19</v>
      </c>
      <c r="N515" s="213" t="s">
        <v>42</v>
      </c>
      <c r="O515" s="85"/>
      <c r="P515" s="214">
        <f>O515*H515</f>
        <v>0</v>
      </c>
      <c r="Q515" s="214">
        <v>0.0046100000000000004</v>
      </c>
      <c r="R515" s="214">
        <f>Q515*H515</f>
        <v>0.042411999999999998</v>
      </c>
      <c r="S515" s="214">
        <v>0</v>
      </c>
      <c r="T515" s="215">
        <f>S515*H515</f>
        <v>0</v>
      </c>
      <c r="U515" s="39"/>
      <c r="V515" s="39"/>
      <c r="W515" s="39"/>
      <c r="X515" s="39"/>
      <c r="Y515" s="39"/>
      <c r="Z515" s="39"/>
      <c r="AA515" s="39"/>
      <c r="AB515" s="39"/>
      <c r="AC515" s="39"/>
      <c r="AD515" s="39"/>
      <c r="AE515" s="39"/>
      <c r="AR515" s="216" t="s">
        <v>246</v>
      </c>
      <c r="AT515" s="216" t="s">
        <v>139</v>
      </c>
      <c r="AU515" s="216" t="s">
        <v>81</v>
      </c>
      <c r="AY515" s="18" t="s">
        <v>137</v>
      </c>
      <c r="BE515" s="217">
        <f>IF(N515="základní",J515,0)</f>
        <v>0</v>
      </c>
      <c r="BF515" s="217">
        <f>IF(N515="snížená",J515,0)</f>
        <v>0</v>
      </c>
      <c r="BG515" s="217">
        <f>IF(N515="zákl. přenesená",J515,0)</f>
        <v>0</v>
      </c>
      <c r="BH515" s="217">
        <f>IF(N515="sníž. přenesená",J515,0)</f>
        <v>0</v>
      </c>
      <c r="BI515" s="217">
        <f>IF(N515="nulová",J515,0)</f>
        <v>0</v>
      </c>
      <c r="BJ515" s="18" t="s">
        <v>79</v>
      </c>
      <c r="BK515" s="217">
        <f>ROUND(I515*H515,2)</f>
        <v>0</v>
      </c>
      <c r="BL515" s="18" t="s">
        <v>246</v>
      </c>
      <c r="BM515" s="216" t="s">
        <v>682</v>
      </c>
    </row>
    <row r="516" s="2" customFormat="1">
      <c r="A516" s="39"/>
      <c r="B516" s="40"/>
      <c r="C516" s="41"/>
      <c r="D516" s="218" t="s">
        <v>146</v>
      </c>
      <c r="E516" s="41"/>
      <c r="F516" s="219" t="s">
        <v>683</v>
      </c>
      <c r="G516" s="41"/>
      <c r="H516" s="41"/>
      <c r="I516" s="220"/>
      <c r="J516" s="41"/>
      <c r="K516" s="41"/>
      <c r="L516" s="45"/>
      <c r="M516" s="221"/>
      <c r="N516" s="222"/>
      <c r="O516" s="85"/>
      <c r="P516" s="85"/>
      <c r="Q516" s="85"/>
      <c r="R516" s="85"/>
      <c r="S516" s="85"/>
      <c r="T516" s="86"/>
      <c r="U516" s="39"/>
      <c r="V516" s="39"/>
      <c r="W516" s="39"/>
      <c r="X516" s="39"/>
      <c r="Y516" s="39"/>
      <c r="Z516" s="39"/>
      <c r="AA516" s="39"/>
      <c r="AB516" s="39"/>
      <c r="AC516" s="39"/>
      <c r="AD516" s="39"/>
      <c r="AE516" s="39"/>
      <c r="AT516" s="18" t="s">
        <v>146</v>
      </c>
      <c r="AU516" s="18" t="s">
        <v>81</v>
      </c>
    </row>
    <row r="517" s="2" customFormat="1">
      <c r="A517" s="39"/>
      <c r="B517" s="40"/>
      <c r="C517" s="41"/>
      <c r="D517" s="225" t="s">
        <v>333</v>
      </c>
      <c r="E517" s="41"/>
      <c r="F517" s="277" t="s">
        <v>684</v>
      </c>
      <c r="G517" s="41"/>
      <c r="H517" s="41"/>
      <c r="I517" s="220"/>
      <c r="J517" s="41"/>
      <c r="K517" s="41"/>
      <c r="L517" s="45"/>
      <c r="M517" s="221"/>
      <c r="N517" s="222"/>
      <c r="O517" s="85"/>
      <c r="P517" s="85"/>
      <c r="Q517" s="85"/>
      <c r="R517" s="85"/>
      <c r="S517" s="85"/>
      <c r="T517" s="86"/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T517" s="18" t="s">
        <v>333</v>
      </c>
      <c r="AU517" s="18" t="s">
        <v>81</v>
      </c>
    </row>
    <row r="518" s="14" customFormat="1">
      <c r="A518" s="14"/>
      <c r="B518" s="234"/>
      <c r="C518" s="235"/>
      <c r="D518" s="225" t="s">
        <v>148</v>
      </c>
      <c r="E518" s="236" t="s">
        <v>19</v>
      </c>
      <c r="F518" s="237" t="s">
        <v>685</v>
      </c>
      <c r="G518" s="235"/>
      <c r="H518" s="238">
        <v>9.1999999999999993</v>
      </c>
      <c r="I518" s="239"/>
      <c r="J518" s="235"/>
      <c r="K518" s="235"/>
      <c r="L518" s="240"/>
      <c r="M518" s="241"/>
      <c r="N518" s="242"/>
      <c r="O518" s="242"/>
      <c r="P518" s="242"/>
      <c r="Q518" s="242"/>
      <c r="R518" s="242"/>
      <c r="S518" s="242"/>
      <c r="T518" s="243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44" t="s">
        <v>148</v>
      </c>
      <c r="AU518" s="244" t="s">
        <v>81</v>
      </c>
      <c r="AV518" s="14" t="s">
        <v>81</v>
      </c>
      <c r="AW518" s="14" t="s">
        <v>33</v>
      </c>
      <c r="AX518" s="14" t="s">
        <v>79</v>
      </c>
      <c r="AY518" s="244" t="s">
        <v>137</v>
      </c>
    </row>
    <row r="519" s="2" customFormat="1" ht="44.25" customHeight="1">
      <c r="A519" s="39"/>
      <c r="B519" s="40"/>
      <c r="C519" s="205" t="s">
        <v>686</v>
      </c>
      <c r="D519" s="205" t="s">
        <v>139</v>
      </c>
      <c r="E519" s="206" t="s">
        <v>687</v>
      </c>
      <c r="F519" s="207" t="s">
        <v>688</v>
      </c>
      <c r="G519" s="208" t="s">
        <v>645</v>
      </c>
      <c r="H519" s="278"/>
      <c r="I519" s="210"/>
      <c r="J519" s="211">
        <f>ROUND(I519*H519,2)</f>
        <v>0</v>
      </c>
      <c r="K519" s="207" t="s">
        <v>143</v>
      </c>
      <c r="L519" s="45"/>
      <c r="M519" s="212" t="s">
        <v>19</v>
      </c>
      <c r="N519" s="213" t="s">
        <v>42</v>
      </c>
      <c r="O519" s="85"/>
      <c r="P519" s="214">
        <f>O519*H519</f>
        <v>0</v>
      </c>
      <c r="Q519" s="214">
        <v>0</v>
      </c>
      <c r="R519" s="214">
        <f>Q519*H519</f>
        <v>0</v>
      </c>
      <c r="S519" s="214">
        <v>0</v>
      </c>
      <c r="T519" s="215">
        <f>S519*H519</f>
        <v>0</v>
      </c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R519" s="216" t="s">
        <v>246</v>
      </c>
      <c r="AT519" s="216" t="s">
        <v>139</v>
      </c>
      <c r="AU519" s="216" t="s">
        <v>81</v>
      </c>
      <c r="AY519" s="18" t="s">
        <v>137</v>
      </c>
      <c r="BE519" s="217">
        <f>IF(N519="základní",J519,0)</f>
        <v>0</v>
      </c>
      <c r="BF519" s="217">
        <f>IF(N519="snížená",J519,0)</f>
        <v>0</v>
      </c>
      <c r="BG519" s="217">
        <f>IF(N519="zákl. přenesená",J519,0)</f>
        <v>0</v>
      </c>
      <c r="BH519" s="217">
        <f>IF(N519="sníž. přenesená",J519,0)</f>
        <v>0</v>
      </c>
      <c r="BI519" s="217">
        <f>IF(N519="nulová",J519,0)</f>
        <v>0</v>
      </c>
      <c r="BJ519" s="18" t="s">
        <v>79</v>
      </c>
      <c r="BK519" s="217">
        <f>ROUND(I519*H519,2)</f>
        <v>0</v>
      </c>
      <c r="BL519" s="18" t="s">
        <v>246</v>
      </c>
      <c r="BM519" s="216" t="s">
        <v>689</v>
      </c>
    </row>
    <row r="520" s="2" customFormat="1">
      <c r="A520" s="39"/>
      <c r="B520" s="40"/>
      <c r="C520" s="41"/>
      <c r="D520" s="218" t="s">
        <v>146</v>
      </c>
      <c r="E520" s="41"/>
      <c r="F520" s="219" t="s">
        <v>690</v>
      </c>
      <c r="G520" s="41"/>
      <c r="H520" s="41"/>
      <c r="I520" s="220"/>
      <c r="J520" s="41"/>
      <c r="K520" s="41"/>
      <c r="L520" s="45"/>
      <c r="M520" s="221"/>
      <c r="N520" s="222"/>
      <c r="O520" s="85"/>
      <c r="P520" s="85"/>
      <c r="Q520" s="85"/>
      <c r="R520" s="85"/>
      <c r="S520" s="85"/>
      <c r="T520" s="86"/>
      <c r="U520" s="39"/>
      <c r="V520" s="39"/>
      <c r="W520" s="39"/>
      <c r="X520" s="39"/>
      <c r="Y520" s="39"/>
      <c r="Z520" s="39"/>
      <c r="AA520" s="39"/>
      <c r="AB520" s="39"/>
      <c r="AC520" s="39"/>
      <c r="AD520" s="39"/>
      <c r="AE520" s="39"/>
      <c r="AT520" s="18" t="s">
        <v>146</v>
      </c>
      <c r="AU520" s="18" t="s">
        <v>81</v>
      </c>
    </row>
    <row r="521" s="12" customFormat="1" ht="22.8" customHeight="1">
      <c r="A521" s="12"/>
      <c r="B521" s="189"/>
      <c r="C521" s="190"/>
      <c r="D521" s="191" t="s">
        <v>70</v>
      </c>
      <c r="E521" s="203" t="s">
        <v>691</v>
      </c>
      <c r="F521" s="203" t="s">
        <v>692</v>
      </c>
      <c r="G521" s="190"/>
      <c r="H521" s="190"/>
      <c r="I521" s="193"/>
      <c r="J521" s="204">
        <f>BK521</f>
        <v>0</v>
      </c>
      <c r="K521" s="190"/>
      <c r="L521" s="195"/>
      <c r="M521" s="196"/>
      <c r="N521" s="197"/>
      <c r="O521" s="197"/>
      <c r="P521" s="198">
        <f>SUM(P522:P595)</f>
        <v>0</v>
      </c>
      <c r="Q521" s="197"/>
      <c r="R521" s="198">
        <f>SUM(R522:R595)</f>
        <v>0.61699999999999999</v>
      </c>
      <c r="S521" s="197"/>
      <c r="T521" s="199">
        <f>SUM(T522:T595)</f>
        <v>1.0280639999999999</v>
      </c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R521" s="200" t="s">
        <v>81</v>
      </c>
      <c r="AT521" s="201" t="s">
        <v>70</v>
      </c>
      <c r="AU521" s="201" t="s">
        <v>79</v>
      </c>
      <c r="AY521" s="200" t="s">
        <v>137</v>
      </c>
      <c r="BK521" s="202">
        <f>SUM(BK522:BK595)</f>
        <v>0</v>
      </c>
    </row>
    <row r="522" s="2" customFormat="1" ht="21.75" customHeight="1">
      <c r="A522" s="39"/>
      <c r="B522" s="40"/>
      <c r="C522" s="205" t="s">
        <v>693</v>
      </c>
      <c r="D522" s="205" t="s">
        <v>139</v>
      </c>
      <c r="E522" s="206" t="s">
        <v>694</v>
      </c>
      <c r="F522" s="207" t="s">
        <v>695</v>
      </c>
      <c r="G522" s="208" t="s">
        <v>213</v>
      </c>
      <c r="H522" s="209">
        <v>5.7599999999999998</v>
      </c>
      <c r="I522" s="210"/>
      <c r="J522" s="211">
        <f>ROUND(I522*H522,2)</f>
        <v>0</v>
      </c>
      <c r="K522" s="207" t="s">
        <v>143</v>
      </c>
      <c r="L522" s="45"/>
      <c r="M522" s="212" t="s">
        <v>19</v>
      </c>
      <c r="N522" s="213" t="s">
        <v>42</v>
      </c>
      <c r="O522" s="85"/>
      <c r="P522" s="214">
        <f>O522*H522</f>
        <v>0</v>
      </c>
      <c r="Q522" s="214">
        <v>0</v>
      </c>
      <c r="R522" s="214">
        <f>Q522*H522</f>
        <v>0</v>
      </c>
      <c r="S522" s="214">
        <v>0.024649999999999998</v>
      </c>
      <c r="T522" s="215">
        <f>S522*H522</f>
        <v>0.14198399999999997</v>
      </c>
      <c r="U522" s="39"/>
      <c r="V522" s="39"/>
      <c r="W522" s="39"/>
      <c r="X522" s="39"/>
      <c r="Y522" s="39"/>
      <c r="Z522" s="39"/>
      <c r="AA522" s="39"/>
      <c r="AB522" s="39"/>
      <c r="AC522" s="39"/>
      <c r="AD522" s="39"/>
      <c r="AE522" s="39"/>
      <c r="AR522" s="216" t="s">
        <v>246</v>
      </c>
      <c r="AT522" s="216" t="s">
        <v>139</v>
      </c>
      <c r="AU522" s="216" t="s">
        <v>81</v>
      </c>
      <c r="AY522" s="18" t="s">
        <v>137</v>
      </c>
      <c r="BE522" s="217">
        <f>IF(N522="základní",J522,0)</f>
        <v>0</v>
      </c>
      <c r="BF522" s="217">
        <f>IF(N522="snížená",J522,0)</f>
        <v>0</v>
      </c>
      <c r="BG522" s="217">
        <f>IF(N522="zákl. přenesená",J522,0)</f>
        <v>0</v>
      </c>
      <c r="BH522" s="217">
        <f>IF(N522="sníž. přenesená",J522,0)</f>
        <v>0</v>
      </c>
      <c r="BI522" s="217">
        <f>IF(N522="nulová",J522,0)</f>
        <v>0</v>
      </c>
      <c r="BJ522" s="18" t="s">
        <v>79</v>
      </c>
      <c r="BK522" s="217">
        <f>ROUND(I522*H522,2)</f>
        <v>0</v>
      </c>
      <c r="BL522" s="18" t="s">
        <v>246</v>
      </c>
      <c r="BM522" s="216" t="s">
        <v>696</v>
      </c>
    </row>
    <row r="523" s="2" customFormat="1">
      <c r="A523" s="39"/>
      <c r="B523" s="40"/>
      <c r="C523" s="41"/>
      <c r="D523" s="218" t="s">
        <v>146</v>
      </c>
      <c r="E523" s="41"/>
      <c r="F523" s="219" t="s">
        <v>697</v>
      </c>
      <c r="G523" s="41"/>
      <c r="H523" s="41"/>
      <c r="I523" s="220"/>
      <c r="J523" s="41"/>
      <c r="K523" s="41"/>
      <c r="L523" s="45"/>
      <c r="M523" s="221"/>
      <c r="N523" s="222"/>
      <c r="O523" s="85"/>
      <c r="P523" s="85"/>
      <c r="Q523" s="85"/>
      <c r="R523" s="85"/>
      <c r="S523" s="85"/>
      <c r="T523" s="86"/>
      <c r="U523" s="39"/>
      <c r="V523" s="39"/>
      <c r="W523" s="39"/>
      <c r="X523" s="39"/>
      <c r="Y523" s="39"/>
      <c r="Z523" s="39"/>
      <c r="AA523" s="39"/>
      <c r="AB523" s="39"/>
      <c r="AC523" s="39"/>
      <c r="AD523" s="39"/>
      <c r="AE523" s="39"/>
      <c r="AT523" s="18" t="s">
        <v>146</v>
      </c>
      <c r="AU523" s="18" t="s">
        <v>81</v>
      </c>
    </row>
    <row r="524" s="13" customFormat="1">
      <c r="A524" s="13"/>
      <c r="B524" s="223"/>
      <c r="C524" s="224"/>
      <c r="D524" s="225" t="s">
        <v>148</v>
      </c>
      <c r="E524" s="226" t="s">
        <v>19</v>
      </c>
      <c r="F524" s="227" t="s">
        <v>354</v>
      </c>
      <c r="G524" s="224"/>
      <c r="H524" s="226" t="s">
        <v>19</v>
      </c>
      <c r="I524" s="228"/>
      <c r="J524" s="224"/>
      <c r="K524" s="224"/>
      <c r="L524" s="229"/>
      <c r="M524" s="230"/>
      <c r="N524" s="231"/>
      <c r="O524" s="231"/>
      <c r="P524" s="231"/>
      <c r="Q524" s="231"/>
      <c r="R524" s="231"/>
      <c r="S524" s="231"/>
      <c r="T524" s="232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33" t="s">
        <v>148</v>
      </c>
      <c r="AU524" s="233" t="s">
        <v>81</v>
      </c>
      <c r="AV524" s="13" t="s">
        <v>79</v>
      </c>
      <c r="AW524" s="13" t="s">
        <v>33</v>
      </c>
      <c r="AX524" s="13" t="s">
        <v>71</v>
      </c>
      <c r="AY524" s="233" t="s">
        <v>137</v>
      </c>
    </row>
    <row r="525" s="14" customFormat="1">
      <c r="A525" s="14"/>
      <c r="B525" s="234"/>
      <c r="C525" s="235"/>
      <c r="D525" s="225" t="s">
        <v>148</v>
      </c>
      <c r="E525" s="236" t="s">
        <v>19</v>
      </c>
      <c r="F525" s="237" t="s">
        <v>698</v>
      </c>
      <c r="G525" s="235"/>
      <c r="H525" s="238">
        <v>5.7599999999999998</v>
      </c>
      <c r="I525" s="239"/>
      <c r="J525" s="235"/>
      <c r="K525" s="235"/>
      <c r="L525" s="240"/>
      <c r="M525" s="241"/>
      <c r="N525" s="242"/>
      <c r="O525" s="242"/>
      <c r="P525" s="242"/>
      <c r="Q525" s="242"/>
      <c r="R525" s="242"/>
      <c r="S525" s="242"/>
      <c r="T525" s="243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44" t="s">
        <v>148</v>
      </c>
      <c r="AU525" s="244" t="s">
        <v>81</v>
      </c>
      <c r="AV525" s="14" t="s">
        <v>81</v>
      </c>
      <c r="AW525" s="14" t="s">
        <v>33</v>
      </c>
      <c r="AX525" s="14" t="s">
        <v>79</v>
      </c>
      <c r="AY525" s="244" t="s">
        <v>137</v>
      </c>
    </row>
    <row r="526" s="2" customFormat="1" ht="16.5" customHeight="1">
      <c r="A526" s="39"/>
      <c r="B526" s="40"/>
      <c r="C526" s="205" t="s">
        <v>699</v>
      </c>
      <c r="D526" s="205" t="s">
        <v>139</v>
      </c>
      <c r="E526" s="206" t="s">
        <v>700</v>
      </c>
      <c r="F526" s="207" t="s">
        <v>701</v>
      </c>
      <c r="G526" s="208" t="s">
        <v>213</v>
      </c>
      <c r="H526" s="209">
        <v>5.7599999999999998</v>
      </c>
      <c r="I526" s="210"/>
      <c r="J526" s="211">
        <f>ROUND(I526*H526,2)</f>
        <v>0</v>
      </c>
      <c r="K526" s="207" t="s">
        <v>143</v>
      </c>
      <c r="L526" s="45"/>
      <c r="M526" s="212" t="s">
        <v>19</v>
      </c>
      <c r="N526" s="213" t="s">
        <v>42</v>
      </c>
      <c r="O526" s="85"/>
      <c r="P526" s="214">
        <f>O526*H526</f>
        <v>0</v>
      </c>
      <c r="Q526" s="214">
        <v>0</v>
      </c>
      <c r="R526" s="214">
        <f>Q526*H526</f>
        <v>0</v>
      </c>
      <c r="S526" s="214">
        <v>0.0080000000000000002</v>
      </c>
      <c r="T526" s="215">
        <f>S526*H526</f>
        <v>0.046079999999999996</v>
      </c>
      <c r="U526" s="39"/>
      <c r="V526" s="39"/>
      <c r="W526" s="39"/>
      <c r="X526" s="39"/>
      <c r="Y526" s="39"/>
      <c r="Z526" s="39"/>
      <c r="AA526" s="39"/>
      <c r="AB526" s="39"/>
      <c r="AC526" s="39"/>
      <c r="AD526" s="39"/>
      <c r="AE526" s="39"/>
      <c r="AR526" s="216" t="s">
        <v>246</v>
      </c>
      <c r="AT526" s="216" t="s">
        <v>139</v>
      </c>
      <c r="AU526" s="216" t="s">
        <v>81</v>
      </c>
      <c r="AY526" s="18" t="s">
        <v>137</v>
      </c>
      <c r="BE526" s="217">
        <f>IF(N526="základní",J526,0)</f>
        <v>0</v>
      </c>
      <c r="BF526" s="217">
        <f>IF(N526="snížená",J526,0)</f>
        <v>0</v>
      </c>
      <c r="BG526" s="217">
        <f>IF(N526="zákl. přenesená",J526,0)</f>
        <v>0</v>
      </c>
      <c r="BH526" s="217">
        <f>IF(N526="sníž. přenesená",J526,0)</f>
        <v>0</v>
      </c>
      <c r="BI526" s="217">
        <f>IF(N526="nulová",J526,0)</f>
        <v>0</v>
      </c>
      <c r="BJ526" s="18" t="s">
        <v>79</v>
      </c>
      <c r="BK526" s="217">
        <f>ROUND(I526*H526,2)</f>
        <v>0</v>
      </c>
      <c r="BL526" s="18" t="s">
        <v>246</v>
      </c>
      <c r="BM526" s="216" t="s">
        <v>702</v>
      </c>
    </row>
    <row r="527" s="2" customFormat="1">
      <c r="A527" s="39"/>
      <c r="B527" s="40"/>
      <c r="C527" s="41"/>
      <c r="D527" s="218" t="s">
        <v>146</v>
      </c>
      <c r="E527" s="41"/>
      <c r="F527" s="219" t="s">
        <v>703</v>
      </c>
      <c r="G527" s="41"/>
      <c r="H527" s="41"/>
      <c r="I527" s="220"/>
      <c r="J527" s="41"/>
      <c r="K527" s="41"/>
      <c r="L527" s="45"/>
      <c r="M527" s="221"/>
      <c r="N527" s="222"/>
      <c r="O527" s="85"/>
      <c r="P527" s="85"/>
      <c r="Q527" s="85"/>
      <c r="R527" s="85"/>
      <c r="S527" s="85"/>
      <c r="T527" s="86"/>
      <c r="U527" s="39"/>
      <c r="V527" s="39"/>
      <c r="W527" s="39"/>
      <c r="X527" s="39"/>
      <c r="Y527" s="39"/>
      <c r="Z527" s="39"/>
      <c r="AA527" s="39"/>
      <c r="AB527" s="39"/>
      <c r="AC527" s="39"/>
      <c r="AD527" s="39"/>
      <c r="AE527" s="39"/>
      <c r="AT527" s="18" t="s">
        <v>146</v>
      </c>
      <c r="AU527" s="18" t="s">
        <v>81</v>
      </c>
    </row>
    <row r="528" s="2" customFormat="1" ht="37.8" customHeight="1">
      <c r="A528" s="39"/>
      <c r="B528" s="40"/>
      <c r="C528" s="205" t="s">
        <v>704</v>
      </c>
      <c r="D528" s="205" t="s">
        <v>139</v>
      </c>
      <c r="E528" s="206" t="s">
        <v>705</v>
      </c>
      <c r="F528" s="207" t="s">
        <v>706</v>
      </c>
      <c r="G528" s="208" t="s">
        <v>319</v>
      </c>
      <c r="H528" s="209">
        <v>20</v>
      </c>
      <c r="I528" s="210"/>
      <c r="J528" s="211">
        <f>ROUND(I528*H528,2)</f>
        <v>0</v>
      </c>
      <c r="K528" s="207" t="s">
        <v>143</v>
      </c>
      <c r="L528" s="45"/>
      <c r="M528" s="212" t="s">
        <v>19</v>
      </c>
      <c r="N528" s="213" t="s">
        <v>42</v>
      </c>
      <c r="O528" s="85"/>
      <c r="P528" s="214">
        <f>O528*H528</f>
        <v>0</v>
      </c>
      <c r="Q528" s="214">
        <v>0</v>
      </c>
      <c r="R528" s="214">
        <f>Q528*H528</f>
        <v>0</v>
      </c>
      <c r="S528" s="214">
        <v>0</v>
      </c>
      <c r="T528" s="215">
        <f>S528*H528</f>
        <v>0</v>
      </c>
      <c r="U528" s="39"/>
      <c r="V528" s="39"/>
      <c r="W528" s="39"/>
      <c r="X528" s="39"/>
      <c r="Y528" s="39"/>
      <c r="Z528" s="39"/>
      <c r="AA528" s="39"/>
      <c r="AB528" s="39"/>
      <c r="AC528" s="39"/>
      <c r="AD528" s="39"/>
      <c r="AE528" s="39"/>
      <c r="AR528" s="216" t="s">
        <v>246</v>
      </c>
      <c r="AT528" s="216" t="s">
        <v>139</v>
      </c>
      <c r="AU528" s="216" t="s">
        <v>81</v>
      </c>
      <c r="AY528" s="18" t="s">
        <v>137</v>
      </c>
      <c r="BE528" s="217">
        <f>IF(N528="základní",J528,0)</f>
        <v>0</v>
      </c>
      <c r="BF528" s="217">
        <f>IF(N528="snížená",J528,0)</f>
        <v>0</v>
      </c>
      <c r="BG528" s="217">
        <f>IF(N528="zákl. přenesená",J528,0)</f>
        <v>0</v>
      </c>
      <c r="BH528" s="217">
        <f>IF(N528="sníž. přenesená",J528,0)</f>
        <v>0</v>
      </c>
      <c r="BI528" s="217">
        <f>IF(N528="nulová",J528,0)</f>
        <v>0</v>
      </c>
      <c r="BJ528" s="18" t="s">
        <v>79</v>
      </c>
      <c r="BK528" s="217">
        <f>ROUND(I528*H528,2)</f>
        <v>0</v>
      </c>
      <c r="BL528" s="18" t="s">
        <v>246</v>
      </c>
      <c r="BM528" s="216" t="s">
        <v>707</v>
      </c>
    </row>
    <row r="529" s="2" customFormat="1">
      <c r="A529" s="39"/>
      <c r="B529" s="40"/>
      <c r="C529" s="41"/>
      <c r="D529" s="218" t="s">
        <v>146</v>
      </c>
      <c r="E529" s="41"/>
      <c r="F529" s="219" t="s">
        <v>708</v>
      </c>
      <c r="G529" s="41"/>
      <c r="H529" s="41"/>
      <c r="I529" s="220"/>
      <c r="J529" s="41"/>
      <c r="K529" s="41"/>
      <c r="L529" s="45"/>
      <c r="M529" s="221"/>
      <c r="N529" s="222"/>
      <c r="O529" s="85"/>
      <c r="P529" s="85"/>
      <c r="Q529" s="85"/>
      <c r="R529" s="85"/>
      <c r="S529" s="85"/>
      <c r="T529" s="86"/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T529" s="18" t="s">
        <v>146</v>
      </c>
      <c r="AU529" s="18" t="s">
        <v>81</v>
      </c>
    </row>
    <row r="530" s="14" customFormat="1">
      <c r="A530" s="14"/>
      <c r="B530" s="234"/>
      <c r="C530" s="235"/>
      <c r="D530" s="225" t="s">
        <v>148</v>
      </c>
      <c r="E530" s="236" t="s">
        <v>19</v>
      </c>
      <c r="F530" s="237" t="s">
        <v>709</v>
      </c>
      <c r="G530" s="235"/>
      <c r="H530" s="238">
        <v>20</v>
      </c>
      <c r="I530" s="239"/>
      <c r="J530" s="235"/>
      <c r="K530" s="235"/>
      <c r="L530" s="240"/>
      <c r="M530" s="241"/>
      <c r="N530" s="242"/>
      <c r="O530" s="242"/>
      <c r="P530" s="242"/>
      <c r="Q530" s="242"/>
      <c r="R530" s="242"/>
      <c r="S530" s="242"/>
      <c r="T530" s="243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44" t="s">
        <v>148</v>
      </c>
      <c r="AU530" s="244" t="s">
        <v>81</v>
      </c>
      <c r="AV530" s="14" t="s">
        <v>81</v>
      </c>
      <c r="AW530" s="14" t="s">
        <v>33</v>
      </c>
      <c r="AX530" s="14" t="s">
        <v>79</v>
      </c>
      <c r="AY530" s="244" t="s">
        <v>137</v>
      </c>
    </row>
    <row r="531" s="2" customFormat="1" ht="24.15" customHeight="1">
      <c r="A531" s="39"/>
      <c r="B531" s="40"/>
      <c r="C531" s="245" t="s">
        <v>710</v>
      </c>
      <c r="D531" s="245" t="s">
        <v>172</v>
      </c>
      <c r="E531" s="246" t="s">
        <v>711</v>
      </c>
      <c r="F531" s="247" t="s">
        <v>712</v>
      </c>
      <c r="G531" s="248" t="s">
        <v>319</v>
      </c>
      <c r="H531" s="249">
        <v>4</v>
      </c>
      <c r="I531" s="250"/>
      <c r="J531" s="251">
        <f>ROUND(I531*H531,2)</f>
        <v>0</v>
      </c>
      <c r="K531" s="247" t="s">
        <v>143</v>
      </c>
      <c r="L531" s="252"/>
      <c r="M531" s="253" t="s">
        <v>19</v>
      </c>
      <c r="N531" s="254" t="s">
        <v>42</v>
      </c>
      <c r="O531" s="85"/>
      <c r="P531" s="214">
        <f>O531*H531</f>
        <v>0</v>
      </c>
      <c r="Q531" s="214">
        <v>0.014500000000000001</v>
      </c>
      <c r="R531" s="214">
        <f>Q531*H531</f>
        <v>0.058000000000000003</v>
      </c>
      <c r="S531" s="214">
        <v>0</v>
      </c>
      <c r="T531" s="215">
        <f>S531*H531</f>
        <v>0</v>
      </c>
      <c r="U531" s="39"/>
      <c r="V531" s="39"/>
      <c r="W531" s="39"/>
      <c r="X531" s="39"/>
      <c r="Y531" s="39"/>
      <c r="Z531" s="39"/>
      <c r="AA531" s="39"/>
      <c r="AB531" s="39"/>
      <c r="AC531" s="39"/>
      <c r="AD531" s="39"/>
      <c r="AE531" s="39"/>
      <c r="AR531" s="216" t="s">
        <v>370</v>
      </c>
      <c r="AT531" s="216" t="s">
        <v>172</v>
      </c>
      <c r="AU531" s="216" t="s">
        <v>81</v>
      </c>
      <c r="AY531" s="18" t="s">
        <v>137</v>
      </c>
      <c r="BE531" s="217">
        <f>IF(N531="základní",J531,0)</f>
        <v>0</v>
      </c>
      <c r="BF531" s="217">
        <f>IF(N531="snížená",J531,0)</f>
        <v>0</v>
      </c>
      <c r="BG531" s="217">
        <f>IF(N531="zákl. přenesená",J531,0)</f>
        <v>0</v>
      </c>
      <c r="BH531" s="217">
        <f>IF(N531="sníž. přenesená",J531,0)</f>
        <v>0</v>
      </c>
      <c r="BI531" s="217">
        <f>IF(N531="nulová",J531,0)</f>
        <v>0</v>
      </c>
      <c r="BJ531" s="18" t="s">
        <v>79</v>
      </c>
      <c r="BK531" s="217">
        <f>ROUND(I531*H531,2)</f>
        <v>0</v>
      </c>
      <c r="BL531" s="18" t="s">
        <v>246</v>
      </c>
      <c r="BM531" s="216" t="s">
        <v>713</v>
      </c>
    </row>
    <row r="532" s="13" customFormat="1">
      <c r="A532" s="13"/>
      <c r="B532" s="223"/>
      <c r="C532" s="224"/>
      <c r="D532" s="225" t="s">
        <v>148</v>
      </c>
      <c r="E532" s="226" t="s">
        <v>19</v>
      </c>
      <c r="F532" s="227" t="s">
        <v>714</v>
      </c>
      <c r="G532" s="224"/>
      <c r="H532" s="226" t="s">
        <v>19</v>
      </c>
      <c r="I532" s="228"/>
      <c r="J532" s="224"/>
      <c r="K532" s="224"/>
      <c r="L532" s="229"/>
      <c r="M532" s="230"/>
      <c r="N532" s="231"/>
      <c r="O532" s="231"/>
      <c r="P532" s="231"/>
      <c r="Q532" s="231"/>
      <c r="R532" s="231"/>
      <c r="S532" s="231"/>
      <c r="T532" s="232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33" t="s">
        <v>148</v>
      </c>
      <c r="AU532" s="233" t="s">
        <v>81</v>
      </c>
      <c r="AV532" s="13" t="s">
        <v>79</v>
      </c>
      <c r="AW532" s="13" t="s">
        <v>33</v>
      </c>
      <c r="AX532" s="13" t="s">
        <v>71</v>
      </c>
      <c r="AY532" s="233" t="s">
        <v>137</v>
      </c>
    </row>
    <row r="533" s="14" customFormat="1">
      <c r="A533" s="14"/>
      <c r="B533" s="234"/>
      <c r="C533" s="235"/>
      <c r="D533" s="225" t="s">
        <v>148</v>
      </c>
      <c r="E533" s="236" t="s">
        <v>19</v>
      </c>
      <c r="F533" s="237" t="s">
        <v>81</v>
      </c>
      <c r="G533" s="235"/>
      <c r="H533" s="238">
        <v>2</v>
      </c>
      <c r="I533" s="239"/>
      <c r="J533" s="235"/>
      <c r="K533" s="235"/>
      <c r="L533" s="240"/>
      <c r="M533" s="241"/>
      <c r="N533" s="242"/>
      <c r="O533" s="242"/>
      <c r="P533" s="242"/>
      <c r="Q533" s="242"/>
      <c r="R533" s="242"/>
      <c r="S533" s="242"/>
      <c r="T533" s="243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T533" s="244" t="s">
        <v>148</v>
      </c>
      <c r="AU533" s="244" t="s">
        <v>81</v>
      </c>
      <c r="AV533" s="14" t="s">
        <v>81</v>
      </c>
      <c r="AW533" s="14" t="s">
        <v>33</v>
      </c>
      <c r="AX533" s="14" t="s">
        <v>71</v>
      </c>
      <c r="AY533" s="244" t="s">
        <v>137</v>
      </c>
    </row>
    <row r="534" s="13" customFormat="1">
      <c r="A534" s="13"/>
      <c r="B534" s="223"/>
      <c r="C534" s="224"/>
      <c r="D534" s="225" t="s">
        <v>148</v>
      </c>
      <c r="E534" s="226" t="s">
        <v>19</v>
      </c>
      <c r="F534" s="227" t="s">
        <v>715</v>
      </c>
      <c r="G534" s="224"/>
      <c r="H534" s="226" t="s">
        <v>19</v>
      </c>
      <c r="I534" s="228"/>
      <c r="J534" s="224"/>
      <c r="K534" s="224"/>
      <c r="L534" s="229"/>
      <c r="M534" s="230"/>
      <c r="N534" s="231"/>
      <c r="O534" s="231"/>
      <c r="P534" s="231"/>
      <c r="Q534" s="231"/>
      <c r="R534" s="231"/>
      <c r="S534" s="231"/>
      <c r="T534" s="232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33" t="s">
        <v>148</v>
      </c>
      <c r="AU534" s="233" t="s">
        <v>81</v>
      </c>
      <c r="AV534" s="13" t="s">
        <v>79</v>
      </c>
      <c r="AW534" s="13" t="s">
        <v>33</v>
      </c>
      <c r="AX534" s="13" t="s">
        <v>71</v>
      </c>
      <c r="AY534" s="233" t="s">
        <v>137</v>
      </c>
    </row>
    <row r="535" s="14" customFormat="1">
      <c r="A535" s="14"/>
      <c r="B535" s="234"/>
      <c r="C535" s="235"/>
      <c r="D535" s="225" t="s">
        <v>148</v>
      </c>
      <c r="E535" s="236" t="s">
        <v>19</v>
      </c>
      <c r="F535" s="237" t="s">
        <v>81</v>
      </c>
      <c r="G535" s="235"/>
      <c r="H535" s="238">
        <v>2</v>
      </c>
      <c r="I535" s="239"/>
      <c r="J535" s="235"/>
      <c r="K535" s="235"/>
      <c r="L535" s="240"/>
      <c r="M535" s="241"/>
      <c r="N535" s="242"/>
      <c r="O535" s="242"/>
      <c r="P535" s="242"/>
      <c r="Q535" s="242"/>
      <c r="R535" s="242"/>
      <c r="S535" s="242"/>
      <c r="T535" s="243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T535" s="244" t="s">
        <v>148</v>
      </c>
      <c r="AU535" s="244" t="s">
        <v>81</v>
      </c>
      <c r="AV535" s="14" t="s">
        <v>81</v>
      </c>
      <c r="AW535" s="14" t="s">
        <v>33</v>
      </c>
      <c r="AX535" s="14" t="s">
        <v>71</v>
      </c>
      <c r="AY535" s="244" t="s">
        <v>137</v>
      </c>
    </row>
    <row r="536" s="15" customFormat="1">
      <c r="A536" s="15"/>
      <c r="B536" s="255"/>
      <c r="C536" s="256"/>
      <c r="D536" s="225" t="s">
        <v>148</v>
      </c>
      <c r="E536" s="257" t="s">
        <v>19</v>
      </c>
      <c r="F536" s="258" t="s">
        <v>195</v>
      </c>
      <c r="G536" s="256"/>
      <c r="H536" s="259">
        <v>4</v>
      </c>
      <c r="I536" s="260"/>
      <c r="J536" s="256"/>
      <c r="K536" s="256"/>
      <c r="L536" s="261"/>
      <c r="M536" s="262"/>
      <c r="N536" s="263"/>
      <c r="O536" s="263"/>
      <c r="P536" s="263"/>
      <c r="Q536" s="263"/>
      <c r="R536" s="263"/>
      <c r="S536" s="263"/>
      <c r="T536" s="264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T536" s="265" t="s">
        <v>148</v>
      </c>
      <c r="AU536" s="265" t="s">
        <v>81</v>
      </c>
      <c r="AV536" s="15" t="s">
        <v>144</v>
      </c>
      <c r="AW536" s="15" t="s">
        <v>33</v>
      </c>
      <c r="AX536" s="15" t="s">
        <v>79</v>
      </c>
      <c r="AY536" s="265" t="s">
        <v>137</v>
      </c>
    </row>
    <row r="537" s="2" customFormat="1" ht="24.15" customHeight="1">
      <c r="A537" s="39"/>
      <c r="B537" s="40"/>
      <c r="C537" s="245" t="s">
        <v>716</v>
      </c>
      <c r="D537" s="245" t="s">
        <v>172</v>
      </c>
      <c r="E537" s="246" t="s">
        <v>717</v>
      </c>
      <c r="F537" s="247" t="s">
        <v>718</v>
      </c>
      <c r="G537" s="248" t="s">
        <v>319</v>
      </c>
      <c r="H537" s="249">
        <v>4</v>
      </c>
      <c r="I537" s="250"/>
      <c r="J537" s="251">
        <f>ROUND(I537*H537,2)</f>
        <v>0</v>
      </c>
      <c r="K537" s="247" t="s">
        <v>143</v>
      </c>
      <c r="L537" s="252"/>
      <c r="M537" s="253" t="s">
        <v>19</v>
      </c>
      <c r="N537" s="254" t="s">
        <v>42</v>
      </c>
      <c r="O537" s="85"/>
      <c r="P537" s="214">
        <f>O537*H537</f>
        <v>0</v>
      </c>
      <c r="Q537" s="214">
        <v>0.012999999999999999</v>
      </c>
      <c r="R537" s="214">
        <f>Q537*H537</f>
        <v>0.051999999999999998</v>
      </c>
      <c r="S537" s="214">
        <v>0</v>
      </c>
      <c r="T537" s="215">
        <f>S537*H537</f>
        <v>0</v>
      </c>
      <c r="U537" s="39"/>
      <c r="V537" s="39"/>
      <c r="W537" s="39"/>
      <c r="X537" s="39"/>
      <c r="Y537" s="39"/>
      <c r="Z537" s="39"/>
      <c r="AA537" s="39"/>
      <c r="AB537" s="39"/>
      <c r="AC537" s="39"/>
      <c r="AD537" s="39"/>
      <c r="AE537" s="39"/>
      <c r="AR537" s="216" t="s">
        <v>370</v>
      </c>
      <c r="AT537" s="216" t="s">
        <v>172</v>
      </c>
      <c r="AU537" s="216" t="s">
        <v>81</v>
      </c>
      <c r="AY537" s="18" t="s">
        <v>137</v>
      </c>
      <c r="BE537" s="217">
        <f>IF(N537="základní",J537,0)</f>
        <v>0</v>
      </c>
      <c r="BF537" s="217">
        <f>IF(N537="snížená",J537,0)</f>
        <v>0</v>
      </c>
      <c r="BG537" s="217">
        <f>IF(N537="zákl. přenesená",J537,0)</f>
        <v>0</v>
      </c>
      <c r="BH537" s="217">
        <f>IF(N537="sníž. přenesená",J537,0)</f>
        <v>0</v>
      </c>
      <c r="BI537" s="217">
        <f>IF(N537="nulová",J537,0)</f>
        <v>0</v>
      </c>
      <c r="BJ537" s="18" t="s">
        <v>79</v>
      </c>
      <c r="BK537" s="217">
        <f>ROUND(I537*H537,2)</f>
        <v>0</v>
      </c>
      <c r="BL537" s="18" t="s">
        <v>246</v>
      </c>
      <c r="BM537" s="216" t="s">
        <v>719</v>
      </c>
    </row>
    <row r="538" s="13" customFormat="1">
      <c r="A538" s="13"/>
      <c r="B538" s="223"/>
      <c r="C538" s="224"/>
      <c r="D538" s="225" t="s">
        <v>148</v>
      </c>
      <c r="E538" s="226" t="s">
        <v>19</v>
      </c>
      <c r="F538" s="227" t="s">
        <v>720</v>
      </c>
      <c r="G538" s="224"/>
      <c r="H538" s="226" t="s">
        <v>19</v>
      </c>
      <c r="I538" s="228"/>
      <c r="J538" s="224"/>
      <c r="K538" s="224"/>
      <c r="L538" s="229"/>
      <c r="M538" s="230"/>
      <c r="N538" s="231"/>
      <c r="O538" s="231"/>
      <c r="P538" s="231"/>
      <c r="Q538" s="231"/>
      <c r="R538" s="231"/>
      <c r="S538" s="231"/>
      <c r="T538" s="232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33" t="s">
        <v>148</v>
      </c>
      <c r="AU538" s="233" t="s">
        <v>81</v>
      </c>
      <c r="AV538" s="13" t="s">
        <v>79</v>
      </c>
      <c r="AW538" s="13" t="s">
        <v>33</v>
      </c>
      <c r="AX538" s="13" t="s">
        <v>71</v>
      </c>
      <c r="AY538" s="233" t="s">
        <v>137</v>
      </c>
    </row>
    <row r="539" s="14" customFormat="1">
      <c r="A539" s="14"/>
      <c r="B539" s="234"/>
      <c r="C539" s="235"/>
      <c r="D539" s="225" t="s">
        <v>148</v>
      </c>
      <c r="E539" s="236" t="s">
        <v>19</v>
      </c>
      <c r="F539" s="237" t="s">
        <v>144</v>
      </c>
      <c r="G539" s="235"/>
      <c r="H539" s="238">
        <v>4</v>
      </c>
      <c r="I539" s="239"/>
      <c r="J539" s="235"/>
      <c r="K539" s="235"/>
      <c r="L539" s="240"/>
      <c r="M539" s="241"/>
      <c r="N539" s="242"/>
      <c r="O539" s="242"/>
      <c r="P539" s="242"/>
      <c r="Q539" s="242"/>
      <c r="R539" s="242"/>
      <c r="S539" s="242"/>
      <c r="T539" s="243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44" t="s">
        <v>148</v>
      </c>
      <c r="AU539" s="244" t="s">
        <v>81</v>
      </c>
      <c r="AV539" s="14" t="s">
        <v>81</v>
      </c>
      <c r="AW539" s="14" t="s">
        <v>33</v>
      </c>
      <c r="AX539" s="14" t="s">
        <v>79</v>
      </c>
      <c r="AY539" s="244" t="s">
        <v>137</v>
      </c>
    </row>
    <row r="540" s="2" customFormat="1" ht="24.15" customHeight="1">
      <c r="A540" s="39"/>
      <c r="B540" s="40"/>
      <c r="C540" s="245" t="s">
        <v>721</v>
      </c>
      <c r="D540" s="245" t="s">
        <v>172</v>
      </c>
      <c r="E540" s="246" t="s">
        <v>722</v>
      </c>
      <c r="F540" s="247" t="s">
        <v>723</v>
      </c>
      <c r="G540" s="248" t="s">
        <v>319</v>
      </c>
      <c r="H540" s="249">
        <v>12</v>
      </c>
      <c r="I540" s="250"/>
      <c r="J540" s="251">
        <f>ROUND(I540*H540,2)</f>
        <v>0</v>
      </c>
      <c r="K540" s="247" t="s">
        <v>143</v>
      </c>
      <c r="L540" s="252"/>
      <c r="M540" s="253" t="s">
        <v>19</v>
      </c>
      <c r="N540" s="254" t="s">
        <v>42</v>
      </c>
      <c r="O540" s="85"/>
      <c r="P540" s="214">
        <f>O540*H540</f>
        <v>0</v>
      </c>
      <c r="Q540" s="214">
        <v>0.016</v>
      </c>
      <c r="R540" s="214">
        <f>Q540*H540</f>
        <v>0.192</v>
      </c>
      <c r="S540" s="214">
        <v>0</v>
      </c>
      <c r="T540" s="215">
        <f>S540*H540</f>
        <v>0</v>
      </c>
      <c r="U540" s="39"/>
      <c r="V540" s="39"/>
      <c r="W540" s="39"/>
      <c r="X540" s="39"/>
      <c r="Y540" s="39"/>
      <c r="Z540" s="39"/>
      <c r="AA540" s="39"/>
      <c r="AB540" s="39"/>
      <c r="AC540" s="39"/>
      <c r="AD540" s="39"/>
      <c r="AE540" s="39"/>
      <c r="AR540" s="216" t="s">
        <v>370</v>
      </c>
      <c r="AT540" s="216" t="s">
        <v>172</v>
      </c>
      <c r="AU540" s="216" t="s">
        <v>81</v>
      </c>
      <c r="AY540" s="18" t="s">
        <v>137</v>
      </c>
      <c r="BE540" s="217">
        <f>IF(N540="základní",J540,0)</f>
        <v>0</v>
      </c>
      <c r="BF540" s="217">
        <f>IF(N540="snížená",J540,0)</f>
        <v>0</v>
      </c>
      <c r="BG540" s="217">
        <f>IF(N540="zákl. přenesená",J540,0)</f>
        <v>0</v>
      </c>
      <c r="BH540" s="217">
        <f>IF(N540="sníž. přenesená",J540,0)</f>
        <v>0</v>
      </c>
      <c r="BI540" s="217">
        <f>IF(N540="nulová",J540,0)</f>
        <v>0</v>
      </c>
      <c r="BJ540" s="18" t="s">
        <v>79</v>
      </c>
      <c r="BK540" s="217">
        <f>ROUND(I540*H540,2)</f>
        <v>0</v>
      </c>
      <c r="BL540" s="18" t="s">
        <v>246</v>
      </c>
      <c r="BM540" s="216" t="s">
        <v>724</v>
      </c>
    </row>
    <row r="541" s="13" customFormat="1">
      <c r="A541" s="13"/>
      <c r="B541" s="223"/>
      <c r="C541" s="224"/>
      <c r="D541" s="225" t="s">
        <v>148</v>
      </c>
      <c r="E541" s="226" t="s">
        <v>19</v>
      </c>
      <c r="F541" s="227" t="s">
        <v>725</v>
      </c>
      <c r="G541" s="224"/>
      <c r="H541" s="226" t="s">
        <v>19</v>
      </c>
      <c r="I541" s="228"/>
      <c r="J541" s="224"/>
      <c r="K541" s="224"/>
      <c r="L541" s="229"/>
      <c r="M541" s="230"/>
      <c r="N541" s="231"/>
      <c r="O541" s="231"/>
      <c r="P541" s="231"/>
      <c r="Q541" s="231"/>
      <c r="R541" s="231"/>
      <c r="S541" s="231"/>
      <c r="T541" s="232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33" t="s">
        <v>148</v>
      </c>
      <c r="AU541" s="233" t="s">
        <v>81</v>
      </c>
      <c r="AV541" s="13" t="s">
        <v>79</v>
      </c>
      <c r="AW541" s="13" t="s">
        <v>33</v>
      </c>
      <c r="AX541" s="13" t="s">
        <v>71</v>
      </c>
      <c r="AY541" s="233" t="s">
        <v>137</v>
      </c>
    </row>
    <row r="542" s="14" customFormat="1">
      <c r="A542" s="14"/>
      <c r="B542" s="234"/>
      <c r="C542" s="235"/>
      <c r="D542" s="225" t="s">
        <v>148</v>
      </c>
      <c r="E542" s="236" t="s">
        <v>19</v>
      </c>
      <c r="F542" s="237" t="s">
        <v>171</v>
      </c>
      <c r="G542" s="235"/>
      <c r="H542" s="238">
        <v>6</v>
      </c>
      <c r="I542" s="239"/>
      <c r="J542" s="235"/>
      <c r="K542" s="235"/>
      <c r="L542" s="240"/>
      <c r="M542" s="241"/>
      <c r="N542" s="242"/>
      <c r="O542" s="242"/>
      <c r="P542" s="242"/>
      <c r="Q542" s="242"/>
      <c r="R542" s="242"/>
      <c r="S542" s="242"/>
      <c r="T542" s="243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T542" s="244" t="s">
        <v>148</v>
      </c>
      <c r="AU542" s="244" t="s">
        <v>81</v>
      </c>
      <c r="AV542" s="14" t="s">
        <v>81</v>
      </c>
      <c r="AW542" s="14" t="s">
        <v>33</v>
      </c>
      <c r="AX542" s="14" t="s">
        <v>71</v>
      </c>
      <c r="AY542" s="244" t="s">
        <v>137</v>
      </c>
    </row>
    <row r="543" s="13" customFormat="1">
      <c r="A543" s="13"/>
      <c r="B543" s="223"/>
      <c r="C543" s="224"/>
      <c r="D543" s="225" t="s">
        <v>148</v>
      </c>
      <c r="E543" s="226" t="s">
        <v>19</v>
      </c>
      <c r="F543" s="227" t="s">
        <v>726</v>
      </c>
      <c r="G543" s="224"/>
      <c r="H543" s="226" t="s">
        <v>19</v>
      </c>
      <c r="I543" s="228"/>
      <c r="J543" s="224"/>
      <c r="K543" s="224"/>
      <c r="L543" s="229"/>
      <c r="M543" s="230"/>
      <c r="N543" s="231"/>
      <c r="O543" s="231"/>
      <c r="P543" s="231"/>
      <c r="Q543" s="231"/>
      <c r="R543" s="231"/>
      <c r="S543" s="231"/>
      <c r="T543" s="232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33" t="s">
        <v>148</v>
      </c>
      <c r="AU543" s="233" t="s">
        <v>81</v>
      </c>
      <c r="AV543" s="13" t="s">
        <v>79</v>
      </c>
      <c r="AW543" s="13" t="s">
        <v>33</v>
      </c>
      <c r="AX543" s="13" t="s">
        <v>71</v>
      </c>
      <c r="AY543" s="233" t="s">
        <v>137</v>
      </c>
    </row>
    <row r="544" s="14" customFormat="1">
      <c r="A544" s="14"/>
      <c r="B544" s="234"/>
      <c r="C544" s="235"/>
      <c r="D544" s="225" t="s">
        <v>148</v>
      </c>
      <c r="E544" s="236" t="s">
        <v>19</v>
      </c>
      <c r="F544" s="237" t="s">
        <v>171</v>
      </c>
      <c r="G544" s="235"/>
      <c r="H544" s="238">
        <v>6</v>
      </c>
      <c r="I544" s="239"/>
      <c r="J544" s="235"/>
      <c r="K544" s="235"/>
      <c r="L544" s="240"/>
      <c r="M544" s="241"/>
      <c r="N544" s="242"/>
      <c r="O544" s="242"/>
      <c r="P544" s="242"/>
      <c r="Q544" s="242"/>
      <c r="R544" s="242"/>
      <c r="S544" s="242"/>
      <c r="T544" s="243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44" t="s">
        <v>148</v>
      </c>
      <c r="AU544" s="244" t="s">
        <v>81</v>
      </c>
      <c r="AV544" s="14" t="s">
        <v>81</v>
      </c>
      <c r="AW544" s="14" t="s">
        <v>33</v>
      </c>
      <c r="AX544" s="14" t="s">
        <v>71</v>
      </c>
      <c r="AY544" s="244" t="s">
        <v>137</v>
      </c>
    </row>
    <row r="545" s="15" customFormat="1">
      <c r="A545" s="15"/>
      <c r="B545" s="255"/>
      <c r="C545" s="256"/>
      <c r="D545" s="225" t="s">
        <v>148</v>
      </c>
      <c r="E545" s="257" t="s">
        <v>19</v>
      </c>
      <c r="F545" s="258" t="s">
        <v>195</v>
      </c>
      <c r="G545" s="256"/>
      <c r="H545" s="259">
        <v>12</v>
      </c>
      <c r="I545" s="260"/>
      <c r="J545" s="256"/>
      <c r="K545" s="256"/>
      <c r="L545" s="261"/>
      <c r="M545" s="262"/>
      <c r="N545" s="263"/>
      <c r="O545" s="263"/>
      <c r="P545" s="263"/>
      <c r="Q545" s="263"/>
      <c r="R545" s="263"/>
      <c r="S545" s="263"/>
      <c r="T545" s="264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T545" s="265" t="s">
        <v>148</v>
      </c>
      <c r="AU545" s="265" t="s">
        <v>81</v>
      </c>
      <c r="AV545" s="15" t="s">
        <v>144</v>
      </c>
      <c r="AW545" s="15" t="s">
        <v>33</v>
      </c>
      <c r="AX545" s="15" t="s">
        <v>79</v>
      </c>
      <c r="AY545" s="265" t="s">
        <v>137</v>
      </c>
    </row>
    <row r="546" s="2" customFormat="1" ht="37.8" customHeight="1">
      <c r="A546" s="39"/>
      <c r="B546" s="40"/>
      <c r="C546" s="205" t="s">
        <v>727</v>
      </c>
      <c r="D546" s="205" t="s">
        <v>139</v>
      </c>
      <c r="E546" s="206" t="s">
        <v>728</v>
      </c>
      <c r="F546" s="207" t="s">
        <v>729</v>
      </c>
      <c r="G546" s="208" t="s">
        <v>319</v>
      </c>
      <c r="H546" s="209">
        <v>4</v>
      </c>
      <c r="I546" s="210"/>
      <c r="J546" s="211">
        <f>ROUND(I546*H546,2)</f>
        <v>0</v>
      </c>
      <c r="K546" s="207" t="s">
        <v>143</v>
      </c>
      <c r="L546" s="45"/>
      <c r="M546" s="212" t="s">
        <v>19</v>
      </c>
      <c r="N546" s="213" t="s">
        <v>42</v>
      </c>
      <c r="O546" s="85"/>
      <c r="P546" s="214">
        <f>O546*H546</f>
        <v>0</v>
      </c>
      <c r="Q546" s="214">
        <v>0</v>
      </c>
      <c r="R546" s="214">
        <f>Q546*H546</f>
        <v>0</v>
      </c>
      <c r="S546" s="214">
        <v>0</v>
      </c>
      <c r="T546" s="215">
        <f>S546*H546</f>
        <v>0</v>
      </c>
      <c r="U546" s="39"/>
      <c r="V546" s="39"/>
      <c r="W546" s="39"/>
      <c r="X546" s="39"/>
      <c r="Y546" s="39"/>
      <c r="Z546" s="39"/>
      <c r="AA546" s="39"/>
      <c r="AB546" s="39"/>
      <c r="AC546" s="39"/>
      <c r="AD546" s="39"/>
      <c r="AE546" s="39"/>
      <c r="AR546" s="216" t="s">
        <v>246</v>
      </c>
      <c r="AT546" s="216" t="s">
        <v>139</v>
      </c>
      <c r="AU546" s="216" t="s">
        <v>81</v>
      </c>
      <c r="AY546" s="18" t="s">
        <v>137</v>
      </c>
      <c r="BE546" s="217">
        <f>IF(N546="základní",J546,0)</f>
        <v>0</v>
      </c>
      <c r="BF546" s="217">
        <f>IF(N546="snížená",J546,0)</f>
        <v>0</v>
      </c>
      <c r="BG546" s="217">
        <f>IF(N546="zákl. přenesená",J546,0)</f>
        <v>0</v>
      </c>
      <c r="BH546" s="217">
        <f>IF(N546="sníž. přenesená",J546,0)</f>
        <v>0</v>
      </c>
      <c r="BI546" s="217">
        <f>IF(N546="nulová",J546,0)</f>
        <v>0</v>
      </c>
      <c r="BJ546" s="18" t="s">
        <v>79</v>
      </c>
      <c r="BK546" s="217">
        <f>ROUND(I546*H546,2)</f>
        <v>0</v>
      </c>
      <c r="BL546" s="18" t="s">
        <v>246</v>
      </c>
      <c r="BM546" s="216" t="s">
        <v>730</v>
      </c>
    </row>
    <row r="547" s="2" customFormat="1">
      <c r="A547" s="39"/>
      <c r="B547" s="40"/>
      <c r="C547" s="41"/>
      <c r="D547" s="218" t="s">
        <v>146</v>
      </c>
      <c r="E547" s="41"/>
      <c r="F547" s="219" t="s">
        <v>731</v>
      </c>
      <c r="G547" s="41"/>
      <c r="H547" s="41"/>
      <c r="I547" s="220"/>
      <c r="J547" s="41"/>
      <c r="K547" s="41"/>
      <c r="L547" s="45"/>
      <c r="M547" s="221"/>
      <c r="N547" s="222"/>
      <c r="O547" s="85"/>
      <c r="P547" s="85"/>
      <c r="Q547" s="85"/>
      <c r="R547" s="85"/>
      <c r="S547" s="85"/>
      <c r="T547" s="86"/>
      <c r="U547" s="39"/>
      <c r="V547" s="39"/>
      <c r="W547" s="39"/>
      <c r="X547" s="39"/>
      <c r="Y547" s="39"/>
      <c r="Z547" s="39"/>
      <c r="AA547" s="39"/>
      <c r="AB547" s="39"/>
      <c r="AC547" s="39"/>
      <c r="AD547" s="39"/>
      <c r="AE547" s="39"/>
      <c r="AT547" s="18" t="s">
        <v>146</v>
      </c>
      <c r="AU547" s="18" t="s">
        <v>81</v>
      </c>
    </row>
    <row r="548" s="2" customFormat="1" ht="24.15" customHeight="1">
      <c r="A548" s="39"/>
      <c r="B548" s="40"/>
      <c r="C548" s="245" t="s">
        <v>732</v>
      </c>
      <c r="D548" s="245" t="s">
        <v>172</v>
      </c>
      <c r="E548" s="246" t="s">
        <v>733</v>
      </c>
      <c r="F548" s="247" t="s">
        <v>734</v>
      </c>
      <c r="G548" s="248" t="s">
        <v>319</v>
      </c>
      <c r="H548" s="249">
        <v>4</v>
      </c>
      <c r="I548" s="250"/>
      <c r="J548" s="251">
        <f>ROUND(I548*H548,2)</f>
        <v>0</v>
      </c>
      <c r="K548" s="247" t="s">
        <v>143</v>
      </c>
      <c r="L548" s="252"/>
      <c r="M548" s="253" t="s">
        <v>19</v>
      </c>
      <c r="N548" s="254" t="s">
        <v>42</v>
      </c>
      <c r="O548" s="85"/>
      <c r="P548" s="214">
        <f>O548*H548</f>
        <v>0</v>
      </c>
      <c r="Q548" s="214">
        <v>0.029000000000000001</v>
      </c>
      <c r="R548" s="214">
        <f>Q548*H548</f>
        <v>0.11600000000000001</v>
      </c>
      <c r="S548" s="214">
        <v>0</v>
      </c>
      <c r="T548" s="215">
        <f>S548*H548</f>
        <v>0</v>
      </c>
      <c r="U548" s="39"/>
      <c r="V548" s="39"/>
      <c r="W548" s="39"/>
      <c r="X548" s="39"/>
      <c r="Y548" s="39"/>
      <c r="Z548" s="39"/>
      <c r="AA548" s="39"/>
      <c r="AB548" s="39"/>
      <c r="AC548" s="39"/>
      <c r="AD548" s="39"/>
      <c r="AE548" s="39"/>
      <c r="AR548" s="216" t="s">
        <v>370</v>
      </c>
      <c r="AT548" s="216" t="s">
        <v>172</v>
      </c>
      <c r="AU548" s="216" t="s">
        <v>81</v>
      </c>
      <c r="AY548" s="18" t="s">
        <v>137</v>
      </c>
      <c r="BE548" s="217">
        <f>IF(N548="základní",J548,0)</f>
        <v>0</v>
      </c>
      <c r="BF548" s="217">
        <f>IF(N548="snížená",J548,0)</f>
        <v>0</v>
      </c>
      <c r="BG548" s="217">
        <f>IF(N548="zákl. přenesená",J548,0)</f>
        <v>0</v>
      </c>
      <c r="BH548" s="217">
        <f>IF(N548="sníž. přenesená",J548,0)</f>
        <v>0</v>
      </c>
      <c r="BI548" s="217">
        <f>IF(N548="nulová",J548,0)</f>
        <v>0</v>
      </c>
      <c r="BJ548" s="18" t="s">
        <v>79</v>
      </c>
      <c r="BK548" s="217">
        <f>ROUND(I548*H548,2)</f>
        <v>0</v>
      </c>
      <c r="BL548" s="18" t="s">
        <v>246</v>
      </c>
      <c r="BM548" s="216" t="s">
        <v>735</v>
      </c>
    </row>
    <row r="549" s="13" customFormat="1">
      <c r="A549" s="13"/>
      <c r="B549" s="223"/>
      <c r="C549" s="224"/>
      <c r="D549" s="225" t="s">
        <v>148</v>
      </c>
      <c r="E549" s="226" t="s">
        <v>19</v>
      </c>
      <c r="F549" s="227" t="s">
        <v>736</v>
      </c>
      <c r="G549" s="224"/>
      <c r="H549" s="226" t="s">
        <v>19</v>
      </c>
      <c r="I549" s="228"/>
      <c r="J549" s="224"/>
      <c r="K549" s="224"/>
      <c r="L549" s="229"/>
      <c r="M549" s="230"/>
      <c r="N549" s="231"/>
      <c r="O549" s="231"/>
      <c r="P549" s="231"/>
      <c r="Q549" s="231"/>
      <c r="R549" s="231"/>
      <c r="S549" s="231"/>
      <c r="T549" s="232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33" t="s">
        <v>148</v>
      </c>
      <c r="AU549" s="233" t="s">
        <v>81</v>
      </c>
      <c r="AV549" s="13" t="s">
        <v>79</v>
      </c>
      <c r="AW549" s="13" t="s">
        <v>33</v>
      </c>
      <c r="AX549" s="13" t="s">
        <v>71</v>
      </c>
      <c r="AY549" s="233" t="s">
        <v>137</v>
      </c>
    </row>
    <row r="550" s="14" customFormat="1">
      <c r="A550" s="14"/>
      <c r="B550" s="234"/>
      <c r="C550" s="235"/>
      <c r="D550" s="225" t="s">
        <v>148</v>
      </c>
      <c r="E550" s="236" t="s">
        <v>19</v>
      </c>
      <c r="F550" s="237" t="s">
        <v>144</v>
      </c>
      <c r="G550" s="235"/>
      <c r="H550" s="238">
        <v>4</v>
      </c>
      <c r="I550" s="239"/>
      <c r="J550" s="235"/>
      <c r="K550" s="235"/>
      <c r="L550" s="240"/>
      <c r="M550" s="241"/>
      <c r="N550" s="242"/>
      <c r="O550" s="242"/>
      <c r="P550" s="242"/>
      <c r="Q550" s="242"/>
      <c r="R550" s="242"/>
      <c r="S550" s="242"/>
      <c r="T550" s="243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244" t="s">
        <v>148</v>
      </c>
      <c r="AU550" s="244" t="s">
        <v>81</v>
      </c>
      <c r="AV550" s="14" t="s">
        <v>81</v>
      </c>
      <c r="AW550" s="14" t="s">
        <v>33</v>
      </c>
      <c r="AX550" s="14" t="s">
        <v>79</v>
      </c>
      <c r="AY550" s="244" t="s">
        <v>137</v>
      </c>
    </row>
    <row r="551" s="2" customFormat="1" ht="37.8" customHeight="1">
      <c r="A551" s="39"/>
      <c r="B551" s="40"/>
      <c r="C551" s="205" t="s">
        <v>516</v>
      </c>
      <c r="D551" s="205" t="s">
        <v>139</v>
      </c>
      <c r="E551" s="206" t="s">
        <v>737</v>
      </c>
      <c r="F551" s="207" t="s">
        <v>738</v>
      </c>
      <c r="G551" s="208" t="s">
        <v>319</v>
      </c>
      <c r="H551" s="209">
        <v>2</v>
      </c>
      <c r="I551" s="210"/>
      <c r="J551" s="211">
        <f>ROUND(I551*H551,2)</f>
        <v>0</v>
      </c>
      <c r="K551" s="207" t="s">
        <v>143</v>
      </c>
      <c r="L551" s="45"/>
      <c r="M551" s="212" t="s">
        <v>19</v>
      </c>
      <c r="N551" s="213" t="s">
        <v>42</v>
      </c>
      <c r="O551" s="85"/>
      <c r="P551" s="214">
        <f>O551*H551</f>
        <v>0</v>
      </c>
      <c r="Q551" s="214">
        <v>0</v>
      </c>
      <c r="R551" s="214">
        <f>Q551*H551</f>
        <v>0</v>
      </c>
      <c r="S551" s="214">
        <v>0</v>
      </c>
      <c r="T551" s="215">
        <f>S551*H551</f>
        <v>0</v>
      </c>
      <c r="U551" s="39"/>
      <c r="V551" s="39"/>
      <c r="W551" s="39"/>
      <c r="X551" s="39"/>
      <c r="Y551" s="39"/>
      <c r="Z551" s="39"/>
      <c r="AA551" s="39"/>
      <c r="AB551" s="39"/>
      <c r="AC551" s="39"/>
      <c r="AD551" s="39"/>
      <c r="AE551" s="39"/>
      <c r="AR551" s="216" t="s">
        <v>246</v>
      </c>
      <c r="AT551" s="216" t="s">
        <v>139</v>
      </c>
      <c r="AU551" s="216" t="s">
        <v>81</v>
      </c>
      <c r="AY551" s="18" t="s">
        <v>137</v>
      </c>
      <c r="BE551" s="217">
        <f>IF(N551="základní",J551,0)</f>
        <v>0</v>
      </c>
      <c r="BF551" s="217">
        <f>IF(N551="snížená",J551,0)</f>
        <v>0</v>
      </c>
      <c r="BG551" s="217">
        <f>IF(N551="zákl. přenesená",J551,0)</f>
        <v>0</v>
      </c>
      <c r="BH551" s="217">
        <f>IF(N551="sníž. přenesená",J551,0)</f>
        <v>0</v>
      </c>
      <c r="BI551" s="217">
        <f>IF(N551="nulová",J551,0)</f>
        <v>0</v>
      </c>
      <c r="BJ551" s="18" t="s">
        <v>79</v>
      </c>
      <c r="BK551" s="217">
        <f>ROUND(I551*H551,2)</f>
        <v>0</v>
      </c>
      <c r="BL551" s="18" t="s">
        <v>246</v>
      </c>
      <c r="BM551" s="216" t="s">
        <v>739</v>
      </c>
    </row>
    <row r="552" s="2" customFormat="1">
      <c r="A552" s="39"/>
      <c r="B552" s="40"/>
      <c r="C552" s="41"/>
      <c r="D552" s="218" t="s">
        <v>146</v>
      </c>
      <c r="E552" s="41"/>
      <c r="F552" s="219" t="s">
        <v>740</v>
      </c>
      <c r="G552" s="41"/>
      <c r="H552" s="41"/>
      <c r="I552" s="220"/>
      <c r="J552" s="41"/>
      <c r="K552" s="41"/>
      <c r="L552" s="45"/>
      <c r="M552" s="221"/>
      <c r="N552" s="222"/>
      <c r="O552" s="85"/>
      <c r="P552" s="85"/>
      <c r="Q552" s="85"/>
      <c r="R552" s="85"/>
      <c r="S552" s="85"/>
      <c r="T552" s="86"/>
      <c r="U552" s="39"/>
      <c r="V552" s="39"/>
      <c r="W552" s="39"/>
      <c r="X552" s="39"/>
      <c r="Y552" s="39"/>
      <c r="Z552" s="39"/>
      <c r="AA552" s="39"/>
      <c r="AB552" s="39"/>
      <c r="AC552" s="39"/>
      <c r="AD552" s="39"/>
      <c r="AE552" s="39"/>
      <c r="AT552" s="18" t="s">
        <v>146</v>
      </c>
      <c r="AU552" s="18" t="s">
        <v>81</v>
      </c>
    </row>
    <row r="553" s="2" customFormat="1" ht="24.15" customHeight="1">
      <c r="A553" s="39"/>
      <c r="B553" s="40"/>
      <c r="C553" s="245" t="s">
        <v>741</v>
      </c>
      <c r="D553" s="245" t="s">
        <v>172</v>
      </c>
      <c r="E553" s="246" t="s">
        <v>742</v>
      </c>
      <c r="F553" s="247" t="s">
        <v>743</v>
      </c>
      <c r="G553" s="248" t="s">
        <v>319</v>
      </c>
      <c r="H553" s="249">
        <v>2</v>
      </c>
      <c r="I553" s="250"/>
      <c r="J553" s="251">
        <f>ROUND(I553*H553,2)</f>
        <v>0</v>
      </c>
      <c r="K553" s="247" t="s">
        <v>143</v>
      </c>
      <c r="L553" s="252"/>
      <c r="M553" s="253" t="s">
        <v>19</v>
      </c>
      <c r="N553" s="254" t="s">
        <v>42</v>
      </c>
      <c r="O553" s="85"/>
      <c r="P553" s="214">
        <f>O553*H553</f>
        <v>0</v>
      </c>
      <c r="Q553" s="214">
        <v>0.021600000000000001</v>
      </c>
      <c r="R553" s="214">
        <f>Q553*H553</f>
        <v>0.043200000000000002</v>
      </c>
      <c r="S553" s="214">
        <v>0</v>
      </c>
      <c r="T553" s="215">
        <f>S553*H553</f>
        <v>0</v>
      </c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  <c r="AR553" s="216" t="s">
        <v>370</v>
      </c>
      <c r="AT553" s="216" t="s">
        <v>172</v>
      </c>
      <c r="AU553" s="216" t="s">
        <v>81</v>
      </c>
      <c r="AY553" s="18" t="s">
        <v>137</v>
      </c>
      <c r="BE553" s="217">
        <f>IF(N553="základní",J553,0)</f>
        <v>0</v>
      </c>
      <c r="BF553" s="217">
        <f>IF(N553="snížená",J553,0)</f>
        <v>0</v>
      </c>
      <c r="BG553" s="217">
        <f>IF(N553="zákl. přenesená",J553,0)</f>
        <v>0</v>
      </c>
      <c r="BH553" s="217">
        <f>IF(N553="sníž. přenesená",J553,0)</f>
        <v>0</v>
      </c>
      <c r="BI553" s="217">
        <f>IF(N553="nulová",J553,0)</f>
        <v>0</v>
      </c>
      <c r="BJ553" s="18" t="s">
        <v>79</v>
      </c>
      <c r="BK553" s="217">
        <f>ROUND(I553*H553,2)</f>
        <v>0</v>
      </c>
      <c r="BL553" s="18" t="s">
        <v>246</v>
      </c>
      <c r="BM553" s="216" t="s">
        <v>744</v>
      </c>
    </row>
    <row r="554" s="13" customFormat="1">
      <c r="A554" s="13"/>
      <c r="B554" s="223"/>
      <c r="C554" s="224"/>
      <c r="D554" s="225" t="s">
        <v>148</v>
      </c>
      <c r="E554" s="226" t="s">
        <v>19</v>
      </c>
      <c r="F554" s="227" t="s">
        <v>745</v>
      </c>
      <c r="G554" s="224"/>
      <c r="H554" s="226" t="s">
        <v>19</v>
      </c>
      <c r="I554" s="228"/>
      <c r="J554" s="224"/>
      <c r="K554" s="224"/>
      <c r="L554" s="229"/>
      <c r="M554" s="230"/>
      <c r="N554" s="231"/>
      <c r="O554" s="231"/>
      <c r="P554" s="231"/>
      <c r="Q554" s="231"/>
      <c r="R554" s="231"/>
      <c r="S554" s="231"/>
      <c r="T554" s="232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33" t="s">
        <v>148</v>
      </c>
      <c r="AU554" s="233" t="s">
        <v>81</v>
      </c>
      <c r="AV554" s="13" t="s">
        <v>79</v>
      </c>
      <c r="AW554" s="13" t="s">
        <v>33</v>
      </c>
      <c r="AX554" s="13" t="s">
        <v>71</v>
      </c>
      <c r="AY554" s="233" t="s">
        <v>137</v>
      </c>
    </row>
    <row r="555" s="14" customFormat="1">
      <c r="A555" s="14"/>
      <c r="B555" s="234"/>
      <c r="C555" s="235"/>
      <c r="D555" s="225" t="s">
        <v>148</v>
      </c>
      <c r="E555" s="236" t="s">
        <v>19</v>
      </c>
      <c r="F555" s="237" t="s">
        <v>79</v>
      </c>
      <c r="G555" s="235"/>
      <c r="H555" s="238">
        <v>1</v>
      </c>
      <c r="I555" s="239"/>
      <c r="J555" s="235"/>
      <c r="K555" s="235"/>
      <c r="L555" s="240"/>
      <c r="M555" s="241"/>
      <c r="N555" s="242"/>
      <c r="O555" s="242"/>
      <c r="P555" s="242"/>
      <c r="Q555" s="242"/>
      <c r="R555" s="242"/>
      <c r="S555" s="242"/>
      <c r="T555" s="243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T555" s="244" t="s">
        <v>148</v>
      </c>
      <c r="AU555" s="244" t="s">
        <v>81</v>
      </c>
      <c r="AV555" s="14" t="s">
        <v>81</v>
      </c>
      <c r="AW555" s="14" t="s">
        <v>33</v>
      </c>
      <c r="AX555" s="14" t="s">
        <v>71</v>
      </c>
      <c r="AY555" s="244" t="s">
        <v>137</v>
      </c>
    </row>
    <row r="556" s="13" customFormat="1">
      <c r="A556" s="13"/>
      <c r="B556" s="223"/>
      <c r="C556" s="224"/>
      <c r="D556" s="225" t="s">
        <v>148</v>
      </c>
      <c r="E556" s="226" t="s">
        <v>19</v>
      </c>
      <c r="F556" s="227" t="s">
        <v>746</v>
      </c>
      <c r="G556" s="224"/>
      <c r="H556" s="226" t="s">
        <v>19</v>
      </c>
      <c r="I556" s="228"/>
      <c r="J556" s="224"/>
      <c r="K556" s="224"/>
      <c r="L556" s="229"/>
      <c r="M556" s="230"/>
      <c r="N556" s="231"/>
      <c r="O556" s="231"/>
      <c r="P556" s="231"/>
      <c r="Q556" s="231"/>
      <c r="R556" s="231"/>
      <c r="S556" s="231"/>
      <c r="T556" s="232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33" t="s">
        <v>148</v>
      </c>
      <c r="AU556" s="233" t="s">
        <v>81</v>
      </c>
      <c r="AV556" s="13" t="s">
        <v>79</v>
      </c>
      <c r="AW556" s="13" t="s">
        <v>33</v>
      </c>
      <c r="AX556" s="13" t="s">
        <v>71</v>
      </c>
      <c r="AY556" s="233" t="s">
        <v>137</v>
      </c>
    </row>
    <row r="557" s="14" customFormat="1">
      <c r="A557" s="14"/>
      <c r="B557" s="234"/>
      <c r="C557" s="235"/>
      <c r="D557" s="225" t="s">
        <v>148</v>
      </c>
      <c r="E557" s="236" t="s">
        <v>19</v>
      </c>
      <c r="F557" s="237" t="s">
        <v>79</v>
      </c>
      <c r="G557" s="235"/>
      <c r="H557" s="238">
        <v>1</v>
      </c>
      <c r="I557" s="239"/>
      <c r="J557" s="235"/>
      <c r="K557" s="235"/>
      <c r="L557" s="240"/>
      <c r="M557" s="241"/>
      <c r="N557" s="242"/>
      <c r="O557" s="242"/>
      <c r="P557" s="242"/>
      <c r="Q557" s="242"/>
      <c r="R557" s="242"/>
      <c r="S557" s="242"/>
      <c r="T557" s="243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T557" s="244" t="s">
        <v>148</v>
      </c>
      <c r="AU557" s="244" t="s">
        <v>81</v>
      </c>
      <c r="AV557" s="14" t="s">
        <v>81</v>
      </c>
      <c r="AW557" s="14" t="s">
        <v>33</v>
      </c>
      <c r="AX557" s="14" t="s">
        <v>71</v>
      </c>
      <c r="AY557" s="244" t="s">
        <v>137</v>
      </c>
    </row>
    <row r="558" s="15" customFormat="1">
      <c r="A558" s="15"/>
      <c r="B558" s="255"/>
      <c r="C558" s="256"/>
      <c r="D558" s="225" t="s">
        <v>148</v>
      </c>
      <c r="E558" s="257" t="s">
        <v>19</v>
      </c>
      <c r="F558" s="258" t="s">
        <v>195</v>
      </c>
      <c r="G558" s="256"/>
      <c r="H558" s="259">
        <v>2</v>
      </c>
      <c r="I558" s="260"/>
      <c r="J558" s="256"/>
      <c r="K558" s="256"/>
      <c r="L558" s="261"/>
      <c r="M558" s="262"/>
      <c r="N558" s="263"/>
      <c r="O558" s="263"/>
      <c r="P558" s="263"/>
      <c r="Q558" s="263"/>
      <c r="R558" s="263"/>
      <c r="S558" s="263"/>
      <c r="T558" s="264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T558" s="265" t="s">
        <v>148</v>
      </c>
      <c r="AU558" s="265" t="s">
        <v>81</v>
      </c>
      <c r="AV558" s="15" t="s">
        <v>144</v>
      </c>
      <c r="AW558" s="15" t="s">
        <v>33</v>
      </c>
      <c r="AX558" s="15" t="s">
        <v>79</v>
      </c>
      <c r="AY558" s="265" t="s">
        <v>137</v>
      </c>
    </row>
    <row r="559" s="2" customFormat="1" ht="37.8" customHeight="1">
      <c r="A559" s="39"/>
      <c r="B559" s="40"/>
      <c r="C559" s="205" t="s">
        <v>747</v>
      </c>
      <c r="D559" s="205" t="s">
        <v>139</v>
      </c>
      <c r="E559" s="206" t="s">
        <v>748</v>
      </c>
      <c r="F559" s="207" t="s">
        <v>749</v>
      </c>
      <c r="G559" s="208" t="s">
        <v>319</v>
      </c>
      <c r="H559" s="209">
        <v>2</v>
      </c>
      <c r="I559" s="210"/>
      <c r="J559" s="211">
        <f>ROUND(I559*H559,2)</f>
        <v>0</v>
      </c>
      <c r="K559" s="207" t="s">
        <v>143</v>
      </c>
      <c r="L559" s="45"/>
      <c r="M559" s="212" t="s">
        <v>19</v>
      </c>
      <c r="N559" s="213" t="s">
        <v>42</v>
      </c>
      <c r="O559" s="85"/>
      <c r="P559" s="214">
        <f>O559*H559</f>
        <v>0</v>
      </c>
      <c r="Q559" s="214">
        <v>0</v>
      </c>
      <c r="R559" s="214">
        <f>Q559*H559</f>
        <v>0</v>
      </c>
      <c r="S559" s="214">
        <v>0</v>
      </c>
      <c r="T559" s="215">
        <f>S559*H559</f>
        <v>0</v>
      </c>
      <c r="U559" s="39"/>
      <c r="V559" s="39"/>
      <c r="W559" s="39"/>
      <c r="X559" s="39"/>
      <c r="Y559" s="39"/>
      <c r="Z559" s="39"/>
      <c r="AA559" s="39"/>
      <c r="AB559" s="39"/>
      <c r="AC559" s="39"/>
      <c r="AD559" s="39"/>
      <c r="AE559" s="39"/>
      <c r="AR559" s="216" t="s">
        <v>246</v>
      </c>
      <c r="AT559" s="216" t="s">
        <v>139</v>
      </c>
      <c r="AU559" s="216" t="s">
        <v>81</v>
      </c>
      <c r="AY559" s="18" t="s">
        <v>137</v>
      </c>
      <c r="BE559" s="217">
        <f>IF(N559="základní",J559,0)</f>
        <v>0</v>
      </c>
      <c r="BF559" s="217">
        <f>IF(N559="snížená",J559,0)</f>
        <v>0</v>
      </c>
      <c r="BG559" s="217">
        <f>IF(N559="zákl. přenesená",J559,0)</f>
        <v>0</v>
      </c>
      <c r="BH559" s="217">
        <f>IF(N559="sníž. přenesená",J559,0)</f>
        <v>0</v>
      </c>
      <c r="BI559" s="217">
        <f>IF(N559="nulová",J559,0)</f>
        <v>0</v>
      </c>
      <c r="BJ559" s="18" t="s">
        <v>79</v>
      </c>
      <c r="BK559" s="217">
        <f>ROUND(I559*H559,2)</f>
        <v>0</v>
      </c>
      <c r="BL559" s="18" t="s">
        <v>246</v>
      </c>
      <c r="BM559" s="216" t="s">
        <v>750</v>
      </c>
    </row>
    <row r="560" s="2" customFormat="1">
      <c r="A560" s="39"/>
      <c r="B560" s="40"/>
      <c r="C560" s="41"/>
      <c r="D560" s="218" t="s">
        <v>146</v>
      </c>
      <c r="E560" s="41"/>
      <c r="F560" s="219" t="s">
        <v>751</v>
      </c>
      <c r="G560" s="41"/>
      <c r="H560" s="41"/>
      <c r="I560" s="220"/>
      <c r="J560" s="41"/>
      <c r="K560" s="41"/>
      <c r="L560" s="45"/>
      <c r="M560" s="221"/>
      <c r="N560" s="222"/>
      <c r="O560" s="85"/>
      <c r="P560" s="85"/>
      <c r="Q560" s="85"/>
      <c r="R560" s="85"/>
      <c r="S560" s="85"/>
      <c r="T560" s="86"/>
      <c r="U560" s="39"/>
      <c r="V560" s="39"/>
      <c r="W560" s="39"/>
      <c r="X560" s="39"/>
      <c r="Y560" s="39"/>
      <c r="Z560" s="39"/>
      <c r="AA560" s="39"/>
      <c r="AB560" s="39"/>
      <c r="AC560" s="39"/>
      <c r="AD560" s="39"/>
      <c r="AE560" s="39"/>
      <c r="AT560" s="18" t="s">
        <v>146</v>
      </c>
      <c r="AU560" s="18" t="s">
        <v>81</v>
      </c>
    </row>
    <row r="561" s="2" customFormat="1" ht="24.15" customHeight="1">
      <c r="A561" s="39"/>
      <c r="B561" s="40"/>
      <c r="C561" s="245" t="s">
        <v>752</v>
      </c>
      <c r="D561" s="245" t="s">
        <v>172</v>
      </c>
      <c r="E561" s="246" t="s">
        <v>753</v>
      </c>
      <c r="F561" s="247" t="s">
        <v>754</v>
      </c>
      <c r="G561" s="248" t="s">
        <v>319</v>
      </c>
      <c r="H561" s="249">
        <v>2</v>
      </c>
      <c r="I561" s="250"/>
      <c r="J561" s="251">
        <f>ROUND(I561*H561,2)</f>
        <v>0</v>
      </c>
      <c r="K561" s="247" t="s">
        <v>19</v>
      </c>
      <c r="L561" s="252"/>
      <c r="M561" s="253" t="s">
        <v>19</v>
      </c>
      <c r="N561" s="254" t="s">
        <v>42</v>
      </c>
      <c r="O561" s="85"/>
      <c r="P561" s="214">
        <f>O561*H561</f>
        <v>0</v>
      </c>
      <c r="Q561" s="214">
        <v>0.035999999999999997</v>
      </c>
      <c r="R561" s="214">
        <f>Q561*H561</f>
        <v>0.071999999999999995</v>
      </c>
      <c r="S561" s="214">
        <v>0</v>
      </c>
      <c r="T561" s="215">
        <f>S561*H561</f>
        <v>0</v>
      </c>
      <c r="U561" s="39"/>
      <c r="V561" s="39"/>
      <c r="W561" s="39"/>
      <c r="X561" s="39"/>
      <c r="Y561" s="39"/>
      <c r="Z561" s="39"/>
      <c r="AA561" s="39"/>
      <c r="AB561" s="39"/>
      <c r="AC561" s="39"/>
      <c r="AD561" s="39"/>
      <c r="AE561" s="39"/>
      <c r="AR561" s="216" t="s">
        <v>370</v>
      </c>
      <c r="AT561" s="216" t="s">
        <v>172</v>
      </c>
      <c r="AU561" s="216" t="s">
        <v>81</v>
      </c>
      <c r="AY561" s="18" t="s">
        <v>137</v>
      </c>
      <c r="BE561" s="217">
        <f>IF(N561="základní",J561,0)</f>
        <v>0</v>
      </c>
      <c r="BF561" s="217">
        <f>IF(N561="snížená",J561,0)</f>
        <v>0</v>
      </c>
      <c r="BG561" s="217">
        <f>IF(N561="zákl. přenesená",J561,0)</f>
        <v>0</v>
      </c>
      <c r="BH561" s="217">
        <f>IF(N561="sníž. přenesená",J561,0)</f>
        <v>0</v>
      </c>
      <c r="BI561" s="217">
        <f>IF(N561="nulová",J561,0)</f>
        <v>0</v>
      </c>
      <c r="BJ561" s="18" t="s">
        <v>79</v>
      </c>
      <c r="BK561" s="217">
        <f>ROUND(I561*H561,2)</f>
        <v>0</v>
      </c>
      <c r="BL561" s="18" t="s">
        <v>246</v>
      </c>
      <c r="BM561" s="216" t="s">
        <v>755</v>
      </c>
    </row>
    <row r="562" s="13" customFormat="1">
      <c r="A562" s="13"/>
      <c r="B562" s="223"/>
      <c r="C562" s="224"/>
      <c r="D562" s="225" t="s">
        <v>148</v>
      </c>
      <c r="E562" s="226" t="s">
        <v>19</v>
      </c>
      <c r="F562" s="227" t="s">
        <v>443</v>
      </c>
      <c r="G562" s="224"/>
      <c r="H562" s="226" t="s">
        <v>19</v>
      </c>
      <c r="I562" s="228"/>
      <c r="J562" s="224"/>
      <c r="K562" s="224"/>
      <c r="L562" s="229"/>
      <c r="M562" s="230"/>
      <c r="N562" s="231"/>
      <c r="O562" s="231"/>
      <c r="P562" s="231"/>
      <c r="Q562" s="231"/>
      <c r="R562" s="231"/>
      <c r="S562" s="231"/>
      <c r="T562" s="232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33" t="s">
        <v>148</v>
      </c>
      <c r="AU562" s="233" t="s">
        <v>81</v>
      </c>
      <c r="AV562" s="13" t="s">
        <v>79</v>
      </c>
      <c r="AW562" s="13" t="s">
        <v>33</v>
      </c>
      <c r="AX562" s="13" t="s">
        <v>71</v>
      </c>
      <c r="AY562" s="233" t="s">
        <v>137</v>
      </c>
    </row>
    <row r="563" s="14" customFormat="1">
      <c r="A563" s="14"/>
      <c r="B563" s="234"/>
      <c r="C563" s="235"/>
      <c r="D563" s="225" t="s">
        <v>148</v>
      </c>
      <c r="E563" s="236" t="s">
        <v>19</v>
      </c>
      <c r="F563" s="237" t="s">
        <v>79</v>
      </c>
      <c r="G563" s="235"/>
      <c r="H563" s="238">
        <v>1</v>
      </c>
      <c r="I563" s="239"/>
      <c r="J563" s="235"/>
      <c r="K563" s="235"/>
      <c r="L563" s="240"/>
      <c r="M563" s="241"/>
      <c r="N563" s="242"/>
      <c r="O563" s="242"/>
      <c r="P563" s="242"/>
      <c r="Q563" s="242"/>
      <c r="R563" s="242"/>
      <c r="S563" s="242"/>
      <c r="T563" s="243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T563" s="244" t="s">
        <v>148</v>
      </c>
      <c r="AU563" s="244" t="s">
        <v>81</v>
      </c>
      <c r="AV563" s="14" t="s">
        <v>81</v>
      </c>
      <c r="AW563" s="14" t="s">
        <v>33</v>
      </c>
      <c r="AX563" s="14" t="s">
        <v>71</v>
      </c>
      <c r="AY563" s="244" t="s">
        <v>137</v>
      </c>
    </row>
    <row r="564" s="13" customFormat="1">
      <c r="A564" s="13"/>
      <c r="B564" s="223"/>
      <c r="C564" s="224"/>
      <c r="D564" s="225" t="s">
        <v>148</v>
      </c>
      <c r="E564" s="226" t="s">
        <v>19</v>
      </c>
      <c r="F564" s="227" t="s">
        <v>442</v>
      </c>
      <c r="G564" s="224"/>
      <c r="H564" s="226" t="s">
        <v>19</v>
      </c>
      <c r="I564" s="228"/>
      <c r="J564" s="224"/>
      <c r="K564" s="224"/>
      <c r="L564" s="229"/>
      <c r="M564" s="230"/>
      <c r="N564" s="231"/>
      <c r="O564" s="231"/>
      <c r="P564" s="231"/>
      <c r="Q564" s="231"/>
      <c r="R564" s="231"/>
      <c r="S564" s="231"/>
      <c r="T564" s="232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33" t="s">
        <v>148</v>
      </c>
      <c r="AU564" s="233" t="s">
        <v>81</v>
      </c>
      <c r="AV564" s="13" t="s">
        <v>79</v>
      </c>
      <c r="AW564" s="13" t="s">
        <v>33</v>
      </c>
      <c r="AX564" s="13" t="s">
        <v>71</v>
      </c>
      <c r="AY564" s="233" t="s">
        <v>137</v>
      </c>
    </row>
    <row r="565" s="14" customFormat="1">
      <c r="A565" s="14"/>
      <c r="B565" s="234"/>
      <c r="C565" s="235"/>
      <c r="D565" s="225" t="s">
        <v>148</v>
      </c>
      <c r="E565" s="236" t="s">
        <v>19</v>
      </c>
      <c r="F565" s="237" t="s">
        <v>79</v>
      </c>
      <c r="G565" s="235"/>
      <c r="H565" s="238">
        <v>1</v>
      </c>
      <c r="I565" s="239"/>
      <c r="J565" s="235"/>
      <c r="K565" s="235"/>
      <c r="L565" s="240"/>
      <c r="M565" s="241"/>
      <c r="N565" s="242"/>
      <c r="O565" s="242"/>
      <c r="P565" s="242"/>
      <c r="Q565" s="242"/>
      <c r="R565" s="242"/>
      <c r="S565" s="242"/>
      <c r="T565" s="243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T565" s="244" t="s">
        <v>148</v>
      </c>
      <c r="AU565" s="244" t="s">
        <v>81</v>
      </c>
      <c r="AV565" s="14" t="s">
        <v>81</v>
      </c>
      <c r="AW565" s="14" t="s">
        <v>33</v>
      </c>
      <c r="AX565" s="14" t="s">
        <v>71</v>
      </c>
      <c r="AY565" s="244" t="s">
        <v>137</v>
      </c>
    </row>
    <row r="566" s="15" customFormat="1">
      <c r="A566" s="15"/>
      <c r="B566" s="255"/>
      <c r="C566" s="256"/>
      <c r="D566" s="225" t="s">
        <v>148</v>
      </c>
      <c r="E566" s="257" t="s">
        <v>19</v>
      </c>
      <c r="F566" s="258" t="s">
        <v>195</v>
      </c>
      <c r="G566" s="256"/>
      <c r="H566" s="259">
        <v>2</v>
      </c>
      <c r="I566" s="260"/>
      <c r="J566" s="256"/>
      <c r="K566" s="256"/>
      <c r="L566" s="261"/>
      <c r="M566" s="262"/>
      <c r="N566" s="263"/>
      <c r="O566" s="263"/>
      <c r="P566" s="263"/>
      <c r="Q566" s="263"/>
      <c r="R566" s="263"/>
      <c r="S566" s="263"/>
      <c r="T566" s="264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T566" s="265" t="s">
        <v>148</v>
      </c>
      <c r="AU566" s="265" t="s">
        <v>81</v>
      </c>
      <c r="AV566" s="15" t="s">
        <v>144</v>
      </c>
      <c r="AW566" s="15" t="s">
        <v>33</v>
      </c>
      <c r="AX566" s="15" t="s">
        <v>79</v>
      </c>
      <c r="AY566" s="265" t="s">
        <v>137</v>
      </c>
    </row>
    <row r="567" s="2" customFormat="1" ht="24.15" customHeight="1">
      <c r="A567" s="39"/>
      <c r="B567" s="40"/>
      <c r="C567" s="205" t="s">
        <v>756</v>
      </c>
      <c r="D567" s="205" t="s">
        <v>139</v>
      </c>
      <c r="E567" s="206" t="s">
        <v>757</v>
      </c>
      <c r="F567" s="207" t="s">
        <v>758</v>
      </c>
      <c r="G567" s="208" t="s">
        <v>319</v>
      </c>
      <c r="H567" s="209">
        <v>4</v>
      </c>
      <c r="I567" s="210"/>
      <c r="J567" s="211">
        <f>ROUND(I567*H567,2)</f>
        <v>0</v>
      </c>
      <c r="K567" s="207" t="s">
        <v>143</v>
      </c>
      <c r="L567" s="45"/>
      <c r="M567" s="212" t="s">
        <v>19</v>
      </c>
      <c r="N567" s="213" t="s">
        <v>42</v>
      </c>
      <c r="O567" s="85"/>
      <c r="P567" s="214">
        <f>O567*H567</f>
        <v>0</v>
      </c>
      <c r="Q567" s="214">
        <v>0</v>
      </c>
      <c r="R567" s="214">
        <f>Q567*H567</f>
        <v>0</v>
      </c>
      <c r="S567" s="214">
        <v>0</v>
      </c>
      <c r="T567" s="215">
        <f>S567*H567</f>
        <v>0</v>
      </c>
      <c r="U567" s="39"/>
      <c r="V567" s="39"/>
      <c r="W567" s="39"/>
      <c r="X567" s="39"/>
      <c r="Y567" s="39"/>
      <c r="Z567" s="39"/>
      <c r="AA567" s="39"/>
      <c r="AB567" s="39"/>
      <c r="AC567" s="39"/>
      <c r="AD567" s="39"/>
      <c r="AE567" s="39"/>
      <c r="AR567" s="216" t="s">
        <v>246</v>
      </c>
      <c r="AT567" s="216" t="s">
        <v>139</v>
      </c>
      <c r="AU567" s="216" t="s">
        <v>81</v>
      </c>
      <c r="AY567" s="18" t="s">
        <v>137</v>
      </c>
      <c r="BE567" s="217">
        <f>IF(N567="základní",J567,0)</f>
        <v>0</v>
      </c>
      <c r="BF567" s="217">
        <f>IF(N567="snížená",J567,0)</f>
        <v>0</v>
      </c>
      <c r="BG567" s="217">
        <f>IF(N567="zákl. přenesená",J567,0)</f>
        <v>0</v>
      </c>
      <c r="BH567" s="217">
        <f>IF(N567="sníž. přenesená",J567,0)</f>
        <v>0</v>
      </c>
      <c r="BI567" s="217">
        <f>IF(N567="nulová",J567,0)</f>
        <v>0</v>
      </c>
      <c r="BJ567" s="18" t="s">
        <v>79</v>
      </c>
      <c r="BK567" s="217">
        <f>ROUND(I567*H567,2)</f>
        <v>0</v>
      </c>
      <c r="BL567" s="18" t="s">
        <v>246</v>
      </c>
      <c r="BM567" s="216" t="s">
        <v>759</v>
      </c>
    </row>
    <row r="568" s="2" customFormat="1">
      <c r="A568" s="39"/>
      <c r="B568" s="40"/>
      <c r="C568" s="41"/>
      <c r="D568" s="218" t="s">
        <v>146</v>
      </c>
      <c r="E568" s="41"/>
      <c r="F568" s="219" t="s">
        <v>760</v>
      </c>
      <c r="G568" s="41"/>
      <c r="H568" s="41"/>
      <c r="I568" s="220"/>
      <c r="J568" s="41"/>
      <c r="K568" s="41"/>
      <c r="L568" s="45"/>
      <c r="M568" s="221"/>
      <c r="N568" s="222"/>
      <c r="O568" s="85"/>
      <c r="P568" s="85"/>
      <c r="Q568" s="85"/>
      <c r="R568" s="85"/>
      <c r="S568" s="85"/>
      <c r="T568" s="86"/>
      <c r="U568" s="39"/>
      <c r="V568" s="39"/>
      <c r="W568" s="39"/>
      <c r="X568" s="39"/>
      <c r="Y568" s="39"/>
      <c r="Z568" s="39"/>
      <c r="AA568" s="39"/>
      <c r="AB568" s="39"/>
      <c r="AC568" s="39"/>
      <c r="AD568" s="39"/>
      <c r="AE568" s="39"/>
      <c r="AT568" s="18" t="s">
        <v>146</v>
      </c>
      <c r="AU568" s="18" t="s">
        <v>81</v>
      </c>
    </row>
    <row r="569" s="14" customFormat="1">
      <c r="A569" s="14"/>
      <c r="B569" s="234"/>
      <c r="C569" s="235"/>
      <c r="D569" s="225" t="s">
        <v>148</v>
      </c>
      <c r="E569" s="236" t="s">
        <v>19</v>
      </c>
      <c r="F569" s="237" t="s">
        <v>144</v>
      </c>
      <c r="G569" s="235"/>
      <c r="H569" s="238">
        <v>4</v>
      </c>
      <c r="I569" s="239"/>
      <c r="J569" s="235"/>
      <c r="K569" s="235"/>
      <c r="L569" s="240"/>
      <c r="M569" s="241"/>
      <c r="N569" s="242"/>
      <c r="O569" s="242"/>
      <c r="P569" s="242"/>
      <c r="Q569" s="242"/>
      <c r="R569" s="242"/>
      <c r="S569" s="242"/>
      <c r="T569" s="243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T569" s="244" t="s">
        <v>148</v>
      </c>
      <c r="AU569" s="244" t="s">
        <v>81</v>
      </c>
      <c r="AV569" s="14" t="s">
        <v>81</v>
      </c>
      <c r="AW569" s="14" t="s">
        <v>33</v>
      </c>
      <c r="AX569" s="14" t="s">
        <v>79</v>
      </c>
      <c r="AY569" s="244" t="s">
        <v>137</v>
      </c>
    </row>
    <row r="570" s="2" customFormat="1" ht="16.5" customHeight="1">
      <c r="A570" s="39"/>
      <c r="B570" s="40"/>
      <c r="C570" s="245" t="s">
        <v>761</v>
      </c>
      <c r="D570" s="245" t="s">
        <v>172</v>
      </c>
      <c r="E570" s="246" t="s">
        <v>762</v>
      </c>
      <c r="F570" s="247" t="s">
        <v>763</v>
      </c>
      <c r="G570" s="248" t="s">
        <v>319</v>
      </c>
      <c r="H570" s="249">
        <v>4</v>
      </c>
      <c r="I570" s="250"/>
      <c r="J570" s="251">
        <f>ROUND(I570*H570,2)</f>
        <v>0</v>
      </c>
      <c r="K570" s="247" t="s">
        <v>143</v>
      </c>
      <c r="L570" s="252"/>
      <c r="M570" s="253" t="s">
        <v>19</v>
      </c>
      <c r="N570" s="254" t="s">
        <v>42</v>
      </c>
      <c r="O570" s="85"/>
      <c r="P570" s="214">
        <f>O570*H570</f>
        <v>0</v>
      </c>
      <c r="Q570" s="214">
        <v>0.0023999999999999998</v>
      </c>
      <c r="R570" s="214">
        <f>Q570*H570</f>
        <v>0.0095999999999999992</v>
      </c>
      <c r="S570" s="214">
        <v>0</v>
      </c>
      <c r="T570" s="215">
        <f>S570*H570</f>
        <v>0</v>
      </c>
      <c r="U570" s="39"/>
      <c r="V570" s="39"/>
      <c r="W570" s="39"/>
      <c r="X570" s="39"/>
      <c r="Y570" s="39"/>
      <c r="Z570" s="39"/>
      <c r="AA570" s="39"/>
      <c r="AB570" s="39"/>
      <c r="AC570" s="39"/>
      <c r="AD570" s="39"/>
      <c r="AE570" s="39"/>
      <c r="AR570" s="216" t="s">
        <v>370</v>
      </c>
      <c r="AT570" s="216" t="s">
        <v>172</v>
      </c>
      <c r="AU570" s="216" t="s">
        <v>81</v>
      </c>
      <c r="AY570" s="18" t="s">
        <v>137</v>
      </c>
      <c r="BE570" s="217">
        <f>IF(N570="základní",J570,0)</f>
        <v>0</v>
      </c>
      <c r="BF570" s="217">
        <f>IF(N570="snížená",J570,0)</f>
        <v>0</v>
      </c>
      <c r="BG570" s="217">
        <f>IF(N570="zákl. přenesená",J570,0)</f>
        <v>0</v>
      </c>
      <c r="BH570" s="217">
        <f>IF(N570="sníž. přenesená",J570,0)</f>
        <v>0</v>
      </c>
      <c r="BI570" s="217">
        <f>IF(N570="nulová",J570,0)</f>
        <v>0</v>
      </c>
      <c r="BJ570" s="18" t="s">
        <v>79</v>
      </c>
      <c r="BK570" s="217">
        <f>ROUND(I570*H570,2)</f>
        <v>0</v>
      </c>
      <c r="BL570" s="18" t="s">
        <v>246</v>
      </c>
      <c r="BM570" s="216" t="s">
        <v>764</v>
      </c>
    </row>
    <row r="571" s="2" customFormat="1" ht="24.15" customHeight="1">
      <c r="A571" s="39"/>
      <c r="B571" s="40"/>
      <c r="C571" s="205" t="s">
        <v>765</v>
      </c>
      <c r="D571" s="205" t="s">
        <v>139</v>
      </c>
      <c r="E571" s="206" t="s">
        <v>766</v>
      </c>
      <c r="F571" s="207" t="s">
        <v>767</v>
      </c>
      <c r="G571" s="208" t="s">
        <v>319</v>
      </c>
      <c r="H571" s="209">
        <v>29</v>
      </c>
      <c r="I571" s="210"/>
      <c r="J571" s="211">
        <f>ROUND(I571*H571,2)</f>
        <v>0</v>
      </c>
      <c r="K571" s="207" t="s">
        <v>143</v>
      </c>
      <c r="L571" s="45"/>
      <c r="M571" s="212" t="s">
        <v>19</v>
      </c>
      <c r="N571" s="213" t="s">
        <v>42</v>
      </c>
      <c r="O571" s="85"/>
      <c r="P571" s="214">
        <f>O571*H571</f>
        <v>0</v>
      </c>
      <c r="Q571" s="214">
        <v>0</v>
      </c>
      <c r="R571" s="214">
        <f>Q571*H571</f>
        <v>0</v>
      </c>
      <c r="S571" s="214">
        <v>0</v>
      </c>
      <c r="T571" s="215">
        <f>S571*H571</f>
        <v>0</v>
      </c>
      <c r="U571" s="39"/>
      <c r="V571" s="39"/>
      <c r="W571" s="39"/>
      <c r="X571" s="39"/>
      <c r="Y571" s="39"/>
      <c r="Z571" s="39"/>
      <c r="AA571" s="39"/>
      <c r="AB571" s="39"/>
      <c r="AC571" s="39"/>
      <c r="AD571" s="39"/>
      <c r="AE571" s="39"/>
      <c r="AR571" s="216" t="s">
        <v>246</v>
      </c>
      <c r="AT571" s="216" t="s">
        <v>139</v>
      </c>
      <c r="AU571" s="216" t="s">
        <v>81</v>
      </c>
      <c r="AY571" s="18" t="s">
        <v>137</v>
      </c>
      <c r="BE571" s="217">
        <f>IF(N571="základní",J571,0)</f>
        <v>0</v>
      </c>
      <c r="BF571" s="217">
        <f>IF(N571="snížená",J571,0)</f>
        <v>0</v>
      </c>
      <c r="BG571" s="217">
        <f>IF(N571="zákl. přenesená",J571,0)</f>
        <v>0</v>
      </c>
      <c r="BH571" s="217">
        <f>IF(N571="sníž. přenesená",J571,0)</f>
        <v>0</v>
      </c>
      <c r="BI571" s="217">
        <f>IF(N571="nulová",J571,0)</f>
        <v>0</v>
      </c>
      <c r="BJ571" s="18" t="s">
        <v>79</v>
      </c>
      <c r="BK571" s="217">
        <f>ROUND(I571*H571,2)</f>
        <v>0</v>
      </c>
      <c r="BL571" s="18" t="s">
        <v>246</v>
      </c>
      <c r="BM571" s="216" t="s">
        <v>768</v>
      </c>
    </row>
    <row r="572" s="2" customFormat="1">
      <c r="A572" s="39"/>
      <c r="B572" s="40"/>
      <c r="C572" s="41"/>
      <c r="D572" s="218" t="s">
        <v>146</v>
      </c>
      <c r="E572" s="41"/>
      <c r="F572" s="219" t="s">
        <v>769</v>
      </c>
      <c r="G572" s="41"/>
      <c r="H572" s="41"/>
      <c r="I572" s="220"/>
      <c r="J572" s="41"/>
      <c r="K572" s="41"/>
      <c r="L572" s="45"/>
      <c r="M572" s="221"/>
      <c r="N572" s="222"/>
      <c r="O572" s="85"/>
      <c r="P572" s="85"/>
      <c r="Q572" s="85"/>
      <c r="R572" s="85"/>
      <c r="S572" s="85"/>
      <c r="T572" s="86"/>
      <c r="U572" s="39"/>
      <c r="V572" s="39"/>
      <c r="W572" s="39"/>
      <c r="X572" s="39"/>
      <c r="Y572" s="39"/>
      <c r="Z572" s="39"/>
      <c r="AA572" s="39"/>
      <c r="AB572" s="39"/>
      <c r="AC572" s="39"/>
      <c r="AD572" s="39"/>
      <c r="AE572" s="39"/>
      <c r="AT572" s="18" t="s">
        <v>146</v>
      </c>
      <c r="AU572" s="18" t="s">
        <v>81</v>
      </c>
    </row>
    <row r="573" s="14" customFormat="1">
      <c r="A573" s="14"/>
      <c r="B573" s="234"/>
      <c r="C573" s="235"/>
      <c r="D573" s="225" t="s">
        <v>148</v>
      </c>
      <c r="E573" s="236" t="s">
        <v>19</v>
      </c>
      <c r="F573" s="237" t="s">
        <v>770</v>
      </c>
      <c r="G573" s="235"/>
      <c r="H573" s="238">
        <v>29</v>
      </c>
      <c r="I573" s="239"/>
      <c r="J573" s="235"/>
      <c r="K573" s="235"/>
      <c r="L573" s="240"/>
      <c r="M573" s="241"/>
      <c r="N573" s="242"/>
      <c r="O573" s="242"/>
      <c r="P573" s="242"/>
      <c r="Q573" s="242"/>
      <c r="R573" s="242"/>
      <c r="S573" s="242"/>
      <c r="T573" s="243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244" t="s">
        <v>148</v>
      </c>
      <c r="AU573" s="244" t="s">
        <v>81</v>
      </c>
      <c r="AV573" s="14" t="s">
        <v>81</v>
      </c>
      <c r="AW573" s="14" t="s">
        <v>33</v>
      </c>
      <c r="AX573" s="14" t="s">
        <v>79</v>
      </c>
      <c r="AY573" s="244" t="s">
        <v>137</v>
      </c>
    </row>
    <row r="574" s="2" customFormat="1" ht="16.5" customHeight="1">
      <c r="A574" s="39"/>
      <c r="B574" s="40"/>
      <c r="C574" s="245" t="s">
        <v>771</v>
      </c>
      <c r="D574" s="245" t="s">
        <v>172</v>
      </c>
      <c r="E574" s="246" t="s">
        <v>772</v>
      </c>
      <c r="F574" s="247" t="s">
        <v>773</v>
      </c>
      <c r="G574" s="248" t="s">
        <v>319</v>
      </c>
      <c r="H574" s="249">
        <v>25</v>
      </c>
      <c r="I574" s="250"/>
      <c r="J574" s="251">
        <f>ROUND(I574*H574,2)</f>
        <v>0</v>
      </c>
      <c r="K574" s="247" t="s">
        <v>19</v>
      </c>
      <c r="L574" s="252"/>
      <c r="M574" s="253" t="s">
        <v>19</v>
      </c>
      <c r="N574" s="254" t="s">
        <v>42</v>
      </c>
      <c r="O574" s="85"/>
      <c r="P574" s="214">
        <f>O574*H574</f>
        <v>0</v>
      </c>
      <c r="Q574" s="214">
        <v>0.0022000000000000001</v>
      </c>
      <c r="R574" s="214">
        <f>Q574*H574</f>
        <v>0.055</v>
      </c>
      <c r="S574" s="214">
        <v>0</v>
      </c>
      <c r="T574" s="215">
        <f>S574*H574</f>
        <v>0</v>
      </c>
      <c r="U574" s="39"/>
      <c r="V574" s="39"/>
      <c r="W574" s="39"/>
      <c r="X574" s="39"/>
      <c r="Y574" s="39"/>
      <c r="Z574" s="39"/>
      <c r="AA574" s="39"/>
      <c r="AB574" s="39"/>
      <c r="AC574" s="39"/>
      <c r="AD574" s="39"/>
      <c r="AE574" s="39"/>
      <c r="AR574" s="216" t="s">
        <v>370</v>
      </c>
      <c r="AT574" s="216" t="s">
        <v>172</v>
      </c>
      <c r="AU574" s="216" t="s">
        <v>81</v>
      </c>
      <c r="AY574" s="18" t="s">
        <v>137</v>
      </c>
      <c r="BE574" s="217">
        <f>IF(N574="základní",J574,0)</f>
        <v>0</v>
      </c>
      <c r="BF574" s="217">
        <f>IF(N574="snížená",J574,0)</f>
        <v>0</v>
      </c>
      <c r="BG574" s="217">
        <f>IF(N574="zákl. přenesená",J574,0)</f>
        <v>0</v>
      </c>
      <c r="BH574" s="217">
        <f>IF(N574="sníž. přenesená",J574,0)</f>
        <v>0</v>
      </c>
      <c r="BI574" s="217">
        <f>IF(N574="nulová",J574,0)</f>
        <v>0</v>
      </c>
      <c r="BJ574" s="18" t="s">
        <v>79</v>
      </c>
      <c r="BK574" s="217">
        <f>ROUND(I574*H574,2)</f>
        <v>0</v>
      </c>
      <c r="BL574" s="18" t="s">
        <v>246</v>
      </c>
      <c r="BM574" s="216" t="s">
        <v>774</v>
      </c>
    </row>
    <row r="575" s="14" customFormat="1">
      <c r="A575" s="14"/>
      <c r="B575" s="234"/>
      <c r="C575" s="235"/>
      <c r="D575" s="225" t="s">
        <v>148</v>
      </c>
      <c r="E575" s="236" t="s">
        <v>19</v>
      </c>
      <c r="F575" s="237" t="s">
        <v>775</v>
      </c>
      <c r="G575" s="235"/>
      <c r="H575" s="238">
        <v>25</v>
      </c>
      <c r="I575" s="239"/>
      <c r="J575" s="235"/>
      <c r="K575" s="235"/>
      <c r="L575" s="240"/>
      <c r="M575" s="241"/>
      <c r="N575" s="242"/>
      <c r="O575" s="242"/>
      <c r="P575" s="242"/>
      <c r="Q575" s="242"/>
      <c r="R575" s="242"/>
      <c r="S575" s="242"/>
      <c r="T575" s="243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44" t="s">
        <v>148</v>
      </c>
      <c r="AU575" s="244" t="s">
        <v>81</v>
      </c>
      <c r="AV575" s="14" t="s">
        <v>81</v>
      </c>
      <c r="AW575" s="14" t="s">
        <v>33</v>
      </c>
      <c r="AX575" s="14" t="s">
        <v>79</v>
      </c>
      <c r="AY575" s="244" t="s">
        <v>137</v>
      </c>
    </row>
    <row r="576" s="2" customFormat="1" ht="16.5" customHeight="1">
      <c r="A576" s="39"/>
      <c r="B576" s="40"/>
      <c r="C576" s="245" t="s">
        <v>776</v>
      </c>
      <c r="D576" s="245" t="s">
        <v>172</v>
      </c>
      <c r="E576" s="246" t="s">
        <v>777</v>
      </c>
      <c r="F576" s="247" t="s">
        <v>778</v>
      </c>
      <c r="G576" s="248" t="s">
        <v>319</v>
      </c>
      <c r="H576" s="249">
        <v>4</v>
      </c>
      <c r="I576" s="250"/>
      <c r="J576" s="251">
        <f>ROUND(I576*H576,2)</f>
        <v>0</v>
      </c>
      <c r="K576" s="247" t="s">
        <v>143</v>
      </c>
      <c r="L576" s="252"/>
      <c r="M576" s="253" t="s">
        <v>19</v>
      </c>
      <c r="N576" s="254" t="s">
        <v>42</v>
      </c>
      <c r="O576" s="85"/>
      <c r="P576" s="214">
        <f>O576*H576</f>
        <v>0</v>
      </c>
      <c r="Q576" s="214">
        <v>0.0022000000000000001</v>
      </c>
      <c r="R576" s="214">
        <f>Q576*H576</f>
        <v>0.0088000000000000005</v>
      </c>
      <c r="S576" s="214">
        <v>0</v>
      </c>
      <c r="T576" s="215">
        <f>S576*H576</f>
        <v>0</v>
      </c>
      <c r="U576" s="39"/>
      <c r="V576" s="39"/>
      <c r="W576" s="39"/>
      <c r="X576" s="39"/>
      <c r="Y576" s="39"/>
      <c r="Z576" s="39"/>
      <c r="AA576" s="39"/>
      <c r="AB576" s="39"/>
      <c r="AC576" s="39"/>
      <c r="AD576" s="39"/>
      <c r="AE576" s="39"/>
      <c r="AR576" s="216" t="s">
        <v>370</v>
      </c>
      <c r="AT576" s="216" t="s">
        <v>172</v>
      </c>
      <c r="AU576" s="216" t="s">
        <v>81</v>
      </c>
      <c r="AY576" s="18" t="s">
        <v>137</v>
      </c>
      <c r="BE576" s="217">
        <f>IF(N576="základní",J576,0)</f>
        <v>0</v>
      </c>
      <c r="BF576" s="217">
        <f>IF(N576="snížená",J576,0)</f>
        <v>0</v>
      </c>
      <c r="BG576" s="217">
        <f>IF(N576="zákl. přenesená",J576,0)</f>
        <v>0</v>
      </c>
      <c r="BH576" s="217">
        <f>IF(N576="sníž. přenesená",J576,0)</f>
        <v>0</v>
      </c>
      <c r="BI576" s="217">
        <f>IF(N576="nulová",J576,0)</f>
        <v>0</v>
      </c>
      <c r="BJ576" s="18" t="s">
        <v>79</v>
      </c>
      <c r="BK576" s="217">
        <f>ROUND(I576*H576,2)</f>
        <v>0</v>
      </c>
      <c r="BL576" s="18" t="s">
        <v>246</v>
      </c>
      <c r="BM576" s="216" t="s">
        <v>779</v>
      </c>
    </row>
    <row r="577" s="2" customFormat="1" ht="24.15" customHeight="1">
      <c r="A577" s="39"/>
      <c r="B577" s="40"/>
      <c r="C577" s="205" t="s">
        <v>780</v>
      </c>
      <c r="D577" s="205" t="s">
        <v>139</v>
      </c>
      <c r="E577" s="206" t="s">
        <v>781</v>
      </c>
      <c r="F577" s="207" t="s">
        <v>782</v>
      </c>
      <c r="G577" s="208" t="s">
        <v>319</v>
      </c>
      <c r="H577" s="209">
        <v>35</v>
      </c>
      <c r="I577" s="210"/>
      <c r="J577" s="211">
        <f>ROUND(I577*H577,2)</f>
        <v>0</v>
      </c>
      <c r="K577" s="207" t="s">
        <v>143</v>
      </c>
      <c r="L577" s="45"/>
      <c r="M577" s="212" t="s">
        <v>19</v>
      </c>
      <c r="N577" s="213" t="s">
        <v>42</v>
      </c>
      <c r="O577" s="85"/>
      <c r="P577" s="214">
        <f>O577*H577</f>
        <v>0</v>
      </c>
      <c r="Q577" s="214">
        <v>0</v>
      </c>
      <c r="R577" s="214">
        <f>Q577*H577</f>
        <v>0</v>
      </c>
      <c r="S577" s="214">
        <v>0.024</v>
      </c>
      <c r="T577" s="215">
        <f>S577*H577</f>
        <v>0.83999999999999997</v>
      </c>
      <c r="U577" s="39"/>
      <c r="V577" s="39"/>
      <c r="W577" s="39"/>
      <c r="X577" s="39"/>
      <c r="Y577" s="39"/>
      <c r="Z577" s="39"/>
      <c r="AA577" s="39"/>
      <c r="AB577" s="39"/>
      <c r="AC577" s="39"/>
      <c r="AD577" s="39"/>
      <c r="AE577" s="39"/>
      <c r="AR577" s="216" t="s">
        <v>246</v>
      </c>
      <c r="AT577" s="216" t="s">
        <v>139</v>
      </c>
      <c r="AU577" s="216" t="s">
        <v>81</v>
      </c>
      <c r="AY577" s="18" t="s">
        <v>137</v>
      </c>
      <c r="BE577" s="217">
        <f>IF(N577="základní",J577,0)</f>
        <v>0</v>
      </c>
      <c r="BF577" s="217">
        <f>IF(N577="snížená",J577,0)</f>
        <v>0</v>
      </c>
      <c r="BG577" s="217">
        <f>IF(N577="zákl. přenesená",J577,0)</f>
        <v>0</v>
      </c>
      <c r="BH577" s="217">
        <f>IF(N577="sníž. přenesená",J577,0)</f>
        <v>0</v>
      </c>
      <c r="BI577" s="217">
        <f>IF(N577="nulová",J577,0)</f>
        <v>0</v>
      </c>
      <c r="BJ577" s="18" t="s">
        <v>79</v>
      </c>
      <c r="BK577" s="217">
        <f>ROUND(I577*H577,2)</f>
        <v>0</v>
      </c>
      <c r="BL577" s="18" t="s">
        <v>246</v>
      </c>
      <c r="BM577" s="216" t="s">
        <v>783</v>
      </c>
    </row>
    <row r="578" s="2" customFormat="1">
      <c r="A578" s="39"/>
      <c r="B578" s="40"/>
      <c r="C578" s="41"/>
      <c r="D578" s="218" t="s">
        <v>146</v>
      </c>
      <c r="E578" s="41"/>
      <c r="F578" s="219" t="s">
        <v>784</v>
      </c>
      <c r="G578" s="41"/>
      <c r="H578" s="41"/>
      <c r="I578" s="220"/>
      <c r="J578" s="41"/>
      <c r="K578" s="41"/>
      <c r="L578" s="45"/>
      <c r="M578" s="221"/>
      <c r="N578" s="222"/>
      <c r="O578" s="85"/>
      <c r="P578" s="85"/>
      <c r="Q578" s="85"/>
      <c r="R578" s="85"/>
      <c r="S578" s="85"/>
      <c r="T578" s="86"/>
      <c r="U578" s="39"/>
      <c r="V578" s="39"/>
      <c r="W578" s="39"/>
      <c r="X578" s="39"/>
      <c r="Y578" s="39"/>
      <c r="Z578" s="39"/>
      <c r="AA578" s="39"/>
      <c r="AB578" s="39"/>
      <c r="AC578" s="39"/>
      <c r="AD578" s="39"/>
      <c r="AE578" s="39"/>
      <c r="AT578" s="18" t="s">
        <v>146</v>
      </c>
      <c r="AU578" s="18" t="s">
        <v>81</v>
      </c>
    </row>
    <row r="579" s="14" customFormat="1">
      <c r="A579" s="14"/>
      <c r="B579" s="234"/>
      <c r="C579" s="235"/>
      <c r="D579" s="225" t="s">
        <v>148</v>
      </c>
      <c r="E579" s="236" t="s">
        <v>19</v>
      </c>
      <c r="F579" s="237" t="s">
        <v>785</v>
      </c>
      <c r="G579" s="235"/>
      <c r="H579" s="238">
        <v>30</v>
      </c>
      <c r="I579" s="239"/>
      <c r="J579" s="235"/>
      <c r="K579" s="235"/>
      <c r="L579" s="240"/>
      <c r="M579" s="241"/>
      <c r="N579" s="242"/>
      <c r="O579" s="242"/>
      <c r="P579" s="242"/>
      <c r="Q579" s="242"/>
      <c r="R579" s="242"/>
      <c r="S579" s="242"/>
      <c r="T579" s="243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44" t="s">
        <v>148</v>
      </c>
      <c r="AU579" s="244" t="s">
        <v>81</v>
      </c>
      <c r="AV579" s="14" t="s">
        <v>81</v>
      </c>
      <c r="AW579" s="14" t="s">
        <v>33</v>
      </c>
      <c r="AX579" s="14" t="s">
        <v>71</v>
      </c>
      <c r="AY579" s="244" t="s">
        <v>137</v>
      </c>
    </row>
    <row r="580" s="14" customFormat="1">
      <c r="A580" s="14"/>
      <c r="B580" s="234"/>
      <c r="C580" s="235"/>
      <c r="D580" s="225" t="s">
        <v>148</v>
      </c>
      <c r="E580" s="236" t="s">
        <v>19</v>
      </c>
      <c r="F580" s="237" t="s">
        <v>786</v>
      </c>
      <c r="G580" s="235"/>
      <c r="H580" s="238">
        <v>5</v>
      </c>
      <c r="I580" s="239"/>
      <c r="J580" s="235"/>
      <c r="K580" s="235"/>
      <c r="L580" s="240"/>
      <c r="M580" s="241"/>
      <c r="N580" s="242"/>
      <c r="O580" s="242"/>
      <c r="P580" s="242"/>
      <c r="Q580" s="242"/>
      <c r="R580" s="242"/>
      <c r="S580" s="242"/>
      <c r="T580" s="243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T580" s="244" t="s">
        <v>148</v>
      </c>
      <c r="AU580" s="244" t="s">
        <v>81</v>
      </c>
      <c r="AV580" s="14" t="s">
        <v>81</v>
      </c>
      <c r="AW580" s="14" t="s">
        <v>33</v>
      </c>
      <c r="AX580" s="14" t="s">
        <v>71</v>
      </c>
      <c r="AY580" s="244" t="s">
        <v>137</v>
      </c>
    </row>
    <row r="581" s="15" customFormat="1">
      <c r="A581" s="15"/>
      <c r="B581" s="255"/>
      <c r="C581" s="256"/>
      <c r="D581" s="225" t="s">
        <v>148</v>
      </c>
      <c r="E581" s="257" t="s">
        <v>19</v>
      </c>
      <c r="F581" s="258" t="s">
        <v>195</v>
      </c>
      <c r="G581" s="256"/>
      <c r="H581" s="259">
        <v>35</v>
      </c>
      <c r="I581" s="260"/>
      <c r="J581" s="256"/>
      <c r="K581" s="256"/>
      <c r="L581" s="261"/>
      <c r="M581" s="262"/>
      <c r="N581" s="263"/>
      <c r="O581" s="263"/>
      <c r="P581" s="263"/>
      <c r="Q581" s="263"/>
      <c r="R581" s="263"/>
      <c r="S581" s="263"/>
      <c r="T581" s="264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T581" s="265" t="s">
        <v>148</v>
      </c>
      <c r="AU581" s="265" t="s">
        <v>81</v>
      </c>
      <c r="AV581" s="15" t="s">
        <v>144</v>
      </c>
      <c r="AW581" s="15" t="s">
        <v>33</v>
      </c>
      <c r="AX581" s="15" t="s">
        <v>79</v>
      </c>
      <c r="AY581" s="265" t="s">
        <v>137</v>
      </c>
    </row>
    <row r="582" s="2" customFormat="1" ht="16.5" customHeight="1">
      <c r="A582" s="39"/>
      <c r="B582" s="40"/>
      <c r="C582" s="205" t="s">
        <v>787</v>
      </c>
      <c r="D582" s="205" t="s">
        <v>139</v>
      </c>
      <c r="E582" s="206" t="s">
        <v>788</v>
      </c>
      <c r="F582" s="207" t="s">
        <v>789</v>
      </c>
      <c r="G582" s="208" t="s">
        <v>790</v>
      </c>
      <c r="H582" s="209">
        <v>1</v>
      </c>
      <c r="I582" s="210"/>
      <c r="J582" s="211">
        <f>ROUND(I582*H582,2)</f>
        <v>0</v>
      </c>
      <c r="K582" s="207" t="s">
        <v>19</v>
      </c>
      <c r="L582" s="45"/>
      <c r="M582" s="212" t="s">
        <v>19</v>
      </c>
      <c r="N582" s="213" t="s">
        <v>42</v>
      </c>
      <c r="O582" s="85"/>
      <c r="P582" s="214">
        <f>O582*H582</f>
        <v>0</v>
      </c>
      <c r="Q582" s="214">
        <v>0</v>
      </c>
      <c r="R582" s="214">
        <f>Q582*H582</f>
        <v>0</v>
      </c>
      <c r="S582" s="214">
        <v>0</v>
      </c>
      <c r="T582" s="215">
        <f>S582*H582</f>
        <v>0</v>
      </c>
      <c r="U582" s="39"/>
      <c r="V582" s="39"/>
      <c r="W582" s="39"/>
      <c r="X582" s="39"/>
      <c r="Y582" s="39"/>
      <c r="Z582" s="39"/>
      <c r="AA582" s="39"/>
      <c r="AB582" s="39"/>
      <c r="AC582" s="39"/>
      <c r="AD582" s="39"/>
      <c r="AE582" s="39"/>
      <c r="AR582" s="216" t="s">
        <v>246</v>
      </c>
      <c r="AT582" s="216" t="s">
        <v>139</v>
      </c>
      <c r="AU582" s="216" t="s">
        <v>81</v>
      </c>
      <c r="AY582" s="18" t="s">
        <v>137</v>
      </c>
      <c r="BE582" s="217">
        <f>IF(N582="základní",J582,0)</f>
        <v>0</v>
      </c>
      <c r="BF582" s="217">
        <f>IF(N582="snížená",J582,0)</f>
        <v>0</v>
      </c>
      <c r="BG582" s="217">
        <f>IF(N582="zákl. přenesená",J582,0)</f>
        <v>0</v>
      </c>
      <c r="BH582" s="217">
        <f>IF(N582="sníž. přenesená",J582,0)</f>
        <v>0</v>
      </c>
      <c r="BI582" s="217">
        <f>IF(N582="nulová",J582,0)</f>
        <v>0</v>
      </c>
      <c r="BJ582" s="18" t="s">
        <v>79</v>
      </c>
      <c r="BK582" s="217">
        <f>ROUND(I582*H582,2)</f>
        <v>0</v>
      </c>
      <c r="BL582" s="18" t="s">
        <v>246</v>
      </c>
      <c r="BM582" s="216" t="s">
        <v>791</v>
      </c>
    </row>
    <row r="583" s="2" customFormat="1" ht="16.5" customHeight="1">
      <c r="A583" s="39"/>
      <c r="B583" s="40"/>
      <c r="C583" s="205" t="s">
        <v>792</v>
      </c>
      <c r="D583" s="205" t="s">
        <v>139</v>
      </c>
      <c r="E583" s="206" t="s">
        <v>793</v>
      </c>
      <c r="F583" s="207" t="s">
        <v>794</v>
      </c>
      <c r="G583" s="208" t="s">
        <v>790</v>
      </c>
      <c r="H583" s="209">
        <v>1</v>
      </c>
      <c r="I583" s="210"/>
      <c r="J583" s="211">
        <f>ROUND(I583*H583,2)</f>
        <v>0</v>
      </c>
      <c r="K583" s="207" t="s">
        <v>19</v>
      </c>
      <c r="L583" s="45"/>
      <c r="M583" s="212" t="s">
        <v>19</v>
      </c>
      <c r="N583" s="213" t="s">
        <v>42</v>
      </c>
      <c r="O583" s="85"/>
      <c r="P583" s="214">
        <f>O583*H583</f>
        <v>0</v>
      </c>
      <c r="Q583" s="214">
        <v>0</v>
      </c>
      <c r="R583" s="214">
        <f>Q583*H583</f>
        <v>0</v>
      </c>
      <c r="S583" s="214">
        <v>0</v>
      </c>
      <c r="T583" s="215">
        <f>S583*H583</f>
        <v>0</v>
      </c>
      <c r="U583" s="39"/>
      <c r="V583" s="39"/>
      <c r="W583" s="39"/>
      <c r="X583" s="39"/>
      <c r="Y583" s="39"/>
      <c r="Z583" s="39"/>
      <c r="AA583" s="39"/>
      <c r="AB583" s="39"/>
      <c r="AC583" s="39"/>
      <c r="AD583" s="39"/>
      <c r="AE583" s="39"/>
      <c r="AR583" s="216" t="s">
        <v>246</v>
      </c>
      <c r="AT583" s="216" t="s">
        <v>139</v>
      </c>
      <c r="AU583" s="216" t="s">
        <v>81</v>
      </c>
      <c r="AY583" s="18" t="s">
        <v>137</v>
      </c>
      <c r="BE583" s="217">
        <f>IF(N583="základní",J583,0)</f>
        <v>0</v>
      </c>
      <c r="BF583" s="217">
        <f>IF(N583="snížená",J583,0)</f>
        <v>0</v>
      </c>
      <c r="BG583" s="217">
        <f>IF(N583="zákl. přenesená",J583,0)</f>
        <v>0</v>
      </c>
      <c r="BH583" s="217">
        <f>IF(N583="sníž. přenesená",J583,0)</f>
        <v>0</v>
      </c>
      <c r="BI583" s="217">
        <f>IF(N583="nulová",J583,0)</f>
        <v>0</v>
      </c>
      <c r="BJ583" s="18" t="s">
        <v>79</v>
      </c>
      <c r="BK583" s="217">
        <f>ROUND(I583*H583,2)</f>
        <v>0</v>
      </c>
      <c r="BL583" s="18" t="s">
        <v>246</v>
      </c>
      <c r="BM583" s="216" t="s">
        <v>795</v>
      </c>
    </row>
    <row r="584" s="2" customFormat="1" ht="16.5" customHeight="1">
      <c r="A584" s="39"/>
      <c r="B584" s="40"/>
      <c r="C584" s="205" t="s">
        <v>796</v>
      </c>
      <c r="D584" s="205" t="s">
        <v>139</v>
      </c>
      <c r="E584" s="206" t="s">
        <v>797</v>
      </c>
      <c r="F584" s="207" t="s">
        <v>798</v>
      </c>
      <c r="G584" s="208" t="s">
        <v>790</v>
      </c>
      <c r="H584" s="209">
        <v>4.7999999999999998</v>
      </c>
      <c r="I584" s="210"/>
      <c r="J584" s="211">
        <f>ROUND(I584*H584,2)</f>
        <v>0</v>
      </c>
      <c r="K584" s="207" t="s">
        <v>19</v>
      </c>
      <c r="L584" s="45"/>
      <c r="M584" s="212" t="s">
        <v>19</v>
      </c>
      <c r="N584" s="213" t="s">
        <v>42</v>
      </c>
      <c r="O584" s="85"/>
      <c r="P584" s="214">
        <f>O584*H584</f>
        <v>0</v>
      </c>
      <c r="Q584" s="214">
        <v>0</v>
      </c>
      <c r="R584" s="214">
        <f>Q584*H584</f>
        <v>0</v>
      </c>
      <c r="S584" s="214">
        <v>0</v>
      </c>
      <c r="T584" s="215">
        <f>S584*H584</f>
        <v>0</v>
      </c>
      <c r="U584" s="39"/>
      <c r="V584" s="39"/>
      <c r="W584" s="39"/>
      <c r="X584" s="39"/>
      <c r="Y584" s="39"/>
      <c r="Z584" s="39"/>
      <c r="AA584" s="39"/>
      <c r="AB584" s="39"/>
      <c r="AC584" s="39"/>
      <c r="AD584" s="39"/>
      <c r="AE584" s="39"/>
      <c r="AR584" s="216" t="s">
        <v>246</v>
      </c>
      <c r="AT584" s="216" t="s">
        <v>139</v>
      </c>
      <c r="AU584" s="216" t="s">
        <v>81</v>
      </c>
      <c r="AY584" s="18" t="s">
        <v>137</v>
      </c>
      <c r="BE584" s="217">
        <f>IF(N584="základní",J584,0)</f>
        <v>0</v>
      </c>
      <c r="BF584" s="217">
        <f>IF(N584="snížená",J584,0)</f>
        <v>0</v>
      </c>
      <c r="BG584" s="217">
        <f>IF(N584="zákl. přenesená",J584,0)</f>
        <v>0</v>
      </c>
      <c r="BH584" s="217">
        <f>IF(N584="sníž. přenesená",J584,0)</f>
        <v>0</v>
      </c>
      <c r="BI584" s="217">
        <f>IF(N584="nulová",J584,0)</f>
        <v>0</v>
      </c>
      <c r="BJ584" s="18" t="s">
        <v>79</v>
      </c>
      <c r="BK584" s="217">
        <f>ROUND(I584*H584,2)</f>
        <v>0</v>
      </c>
      <c r="BL584" s="18" t="s">
        <v>246</v>
      </c>
      <c r="BM584" s="216" t="s">
        <v>799</v>
      </c>
    </row>
    <row r="585" s="14" customFormat="1">
      <c r="A585" s="14"/>
      <c r="B585" s="234"/>
      <c r="C585" s="235"/>
      <c r="D585" s="225" t="s">
        <v>148</v>
      </c>
      <c r="E585" s="236" t="s">
        <v>19</v>
      </c>
      <c r="F585" s="237" t="s">
        <v>800</v>
      </c>
      <c r="G585" s="235"/>
      <c r="H585" s="238">
        <v>4.7999999999999998</v>
      </c>
      <c r="I585" s="239"/>
      <c r="J585" s="235"/>
      <c r="K585" s="235"/>
      <c r="L585" s="240"/>
      <c r="M585" s="241"/>
      <c r="N585" s="242"/>
      <c r="O585" s="242"/>
      <c r="P585" s="242"/>
      <c r="Q585" s="242"/>
      <c r="R585" s="242"/>
      <c r="S585" s="242"/>
      <c r="T585" s="243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44" t="s">
        <v>148</v>
      </c>
      <c r="AU585" s="244" t="s">
        <v>81</v>
      </c>
      <c r="AV585" s="14" t="s">
        <v>81</v>
      </c>
      <c r="AW585" s="14" t="s">
        <v>33</v>
      </c>
      <c r="AX585" s="14" t="s">
        <v>79</v>
      </c>
      <c r="AY585" s="244" t="s">
        <v>137</v>
      </c>
    </row>
    <row r="586" s="2" customFormat="1" ht="24.15" customHeight="1">
      <c r="A586" s="39"/>
      <c r="B586" s="40"/>
      <c r="C586" s="205" t="s">
        <v>801</v>
      </c>
      <c r="D586" s="205" t="s">
        <v>139</v>
      </c>
      <c r="E586" s="206" t="s">
        <v>802</v>
      </c>
      <c r="F586" s="207" t="s">
        <v>803</v>
      </c>
      <c r="G586" s="208" t="s">
        <v>319</v>
      </c>
      <c r="H586" s="209">
        <v>2</v>
      </c>
      <c r="I586" s="210"/>
      <c r="J586" s="211">
        <f>ROUND(I586*H586,2)</f>
        <v>0</v>
      </c>
      <c r="K586" s="207" t="s">
        <v>143</v>
      </c>
      <c r="L586" s="45"/>
      <c r="M586" s="212" t="s">
        <v>19</v>
      </c>
      <c r="N586" s="213" t="s">
        <v>42</v>
      </c>
      <c r="O586" s="85"/>
      <c r="P586" s="214">
        <f>O586*H586</f>
        <v>0</v>
      </c>
      <c r="Q586" s="214">
        <v>0</v>
      </c>
      <c r="R586" s="214">
        <f>Q586*H586</f>
        <v>0</v>
      </c>
      <c r="S586" s="214">
        <v>0</v>
      </c>
      <c r="T586" s="215">
        <f>S586*H586</f>
        <v>0</v>
      </c>
      <c r="U586" s="39"/>
      <c r="V586" s="39"/>
      <c r="W586" s="39"/>
      <c r="X586" s="39"/>
      <c r="Y586" s="39"/>
      <c r="Z586" s="39"/>
      <c r="AA586" s="39"/>
      <c r="AB586" s="39"/>
      <c r="AC586" s="39"/>
      <c r="AD586" s="39"/>
      <c r="AE586" s="39"/>
      <c r="AR586" s="216" t="s">
        <v>246</v>
      </c>
      <c r="AT586" s="216" t="s">
        <v>139</v>
      </c>
      <c r="AU586" s="216" t="s">
        <v>81</v>
      </c>
      <c r="AY586" s="18" t="s">
        <v>137</v>
      </c>
      <c r="BE586" s="217">
        <f>IF(N586="základní",J586,0)</f>
        <v>0</v>
      </c>
      <c r="BF586" s="217">
        <f>IF(N586="snížená",J586,0)</f>
        <v>0</v>
      </c>
      <c r="BG586" s="217">
        <f>IF(N586="zákl. přenesená",J586,0)</f>
        <v>0</v>
      </c>
      <c r="BH586" s="217">
        <f>IF(N586="sníž. přenesená",J586,0)</f>
        <v>0</v>
      </c>
      <c r="BI586" s="217">
        <f>IF(N586="nulová",J586,0)</f>
        <v>0</v>
      </c>
      <c r="BJ586" s="18" t="s">
        <v>79</v>
      </c>
      <c r="BK586" s="217">
        <f>ROUND(I586*H586,2)</f>
        <v>0</v>
      </c>
      <c r="BL586" s="18" t="s">
        <v>246</v>
      </c>
      <c r="BM586" s="216" t="s">
        <v>804</v>
      </c>
    </row>
    <row r="587" s="2" customFormat="1">
      <c r="A587" s="39"/>
      <c r="B587" s="40"/>
      <c r="C587" s="41"/>
      <c r="D587" s="218" t="s">
        <v>146</v>
      </c>
      <c r="E587" s="41"/>
      <c r="F587" s="219" t="s">
        <v>805</v>
      </c>
      <c r="G587" s="41"/>
      <c r="H587" s="41"/>
      <c r="I587" s="220"/>
      <c r="J587" s="41"/>
      <c r="K587" s="41"/>
      <c r="L587" s="45"/>
      <c r="M587" s="221"/>
      <c r="N587" s="222"/>
      <c r="O587" s="85"/>
      <c r="P587" s="85"/>
      <c r="Q587" s="85"/>
      <c r="R587" s="85"/>
      <c r="S587" s="85"/>
      <c r="T587" s="86"/>
      <c r="U587" s="39"/>
      <c r="V587" s="39"/>
      <c r="W587" s="39"/>
      <c r="X587" s="39"/>
      <c r="Y587" s="39"/>
      <c r="Z587" s="39"/>
      <c r="AA587" s="39"/>
      <c r="AB587" s="39"/>
      <c r="AC587" s="39"/>
      <c r="AD587" s="39"/>
      <c r="AE587" s="39"/>
      <c r="AT587" s="18" t="s">
        <v>146</v>
      </c>
      <c r="AU587" s="18" t="s">
        <v>81</v>
      </c>
    </row>
    <row r="588" s="2" customFormat="1" ht="24.15" customHeight="1">
      <c r="A588" s="39"/>
      <c r="B588" s="40"/>
      <c r="C588" s="245" t="s">
        <v>806</v>
      </c>
      <c r="D588" s="245" t="s">
        <v>172</v>
      </c>
      <c r="E588" s="246" t="s">
        <v>807</v>
      </c>
      <c r="F588" s="247" t="s">
        <v>808</v>
      </c>
      <c r="G588" s="248" t="s">
        <v>319</v>
      </c>
      <c r="H588" s="249">
        <v>2</v>
      </c>
      <c r="I588" s="250"/>
      <c r="J588" s="251">
        <f>ROUND(I588*H588,2)</f>
        <v>0</v>
      </c>
      <c r="K588" s="247" t="s">
        <v>143</v>
      </c>
      <c r="L588" s="252"/>
      <c r="M588" s="253" t="s">
        <v>19</v>
      </c>
      <c r="N588" s="254" t="s">
        <v>42</v>
      </c>
      <c r="O588" s="85"/>
      <c r="P588" s="214">
        <f>O588*H588</f>
        <v>0</v>
      </c>
      <c r="Q588" s="214">
        <v>0.0018500000000000001</v>
      </c>
      <c r="R588" s="214">
        <f>Q588*H588</f>
        <v>0.0037000000000000002</v>
      </c>
      <c r="S588" s="214">
        <v>0</v>
      </c>
      <c r="T588" s="215">
        <f>S588*H588</f>
        <v>0</v>
      </c>
      <c r="U588" s="39"/>
      <c r="V588" s="39"/>
      <c r="W588" s="39"/>
      <c r="X588" s="39"/>
      <c r="Y588" s="39"/>
      <c r="Z588" s="39"/>
      <c r="AA588" s="39"/>
      <c r="AB588" s="39"/>
      <c r="AC588" s="39"/>
      <c r="AD588" s="39"/>
      <c r="AE588" s="39"/>
      <c r="AR588" s="216" t="s">
        <v>370</v>
      </c>
      <c r="AT588" s="216" t="s">
        <v>172</v>
      </c>
      <c r="AU588" s="216" t="s">
        <v>81</v>
      </c>
      <c r="AY588" s="18" t="s">
        <v>137</v>
      </c>
      <c r="BE588" s="217">
        <f>IF(N588="základní",J588,0)</f>
        <v>0</v>
      </c>
      <c r="BF588" s="217">
        <f>IF(N588="snížená",J588,0)</f>
        <v>0</v>
      </c>
      <c r="BG588" s="217">
        <f>IF(N588="zákl. přenesená",J588,0)</f>
        <v>0</v>
      </c>
      <c r="BH588" s="217">
        <f>IF(N588="sníž. přenesená",J588,0)</f>
        <v>0</v>
      </c>
      <c r="BI588" s="217">
        <f>IF(N588="nulová",J588,0)</f>
        <v>0</v>
      </c>
      <c r="BJ588" s="18" t="s">
        <v>79</v>
      </c>
      <c r="BK588" s="217">
        <f>ROUND(I588*H588,2)</f>
        <v>0</v>
      </c>
      <c r="BL588" s="18" t="s">
        <v>246</v>
      </c>
      <c r="BM588" s="216" t="s">
        <v>809</v>
      </c>
    </row>
    <row r="589" s="14" customFormat="1">
      <c r="A589" s="14"/>
      <c r="B589" s="234"/>
      <c r="C589" s="235"/>
      <c r="D589" s="225" t="s">
        <v>148</v>
      </c>
      <c r="E589" s="236" t="s">
        <v>19</v>
      </c>
      <c r="F589" s="237" t="s">
        <v>81</v>
      </c>
      <c r="G589" s="235"/>
      <c r="H589" s="238">
        <v>2</v>
      </c>
      <c r="I589" s="239"/>
      <c r="J589" s="235"/>
      <c r="K589" s="235"/>
      <c r="L589" s="240"/>
      <c r="M589" s="241"/>
      <c r="N589" s="242"/>
      <c r="O589" s="242"/>
      <c r="P589" s="242"/>
      <c r="Q589" s="242"/>
      <c r="R589" s="242"/>
      <c r="S589" s="242"/>
      <c r="T589" s="243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T589" s="244" t="s">
        <v>148</v>
      </c>
      <c r="AU589" s="244" t="s">
        <v>81</v>
      </c>
      <c r="AV589" s="14" t="s">
        <v>81</v>
      </c>
      <c r="AW589" s="14" t="s">
        <v>33</v>
      </c>
      <c r="AX589" s="14" t="s">
        <v>79</v>
      </c>
      <c r="AY589" s="244" t="s">
        <v>137</v>
      </c>
    </row>
    <row r="590" s="2" customFormat="1" ht="24.15" customHeight="1">
      <c r="A590" s="39"/>
      <c r="B590" s="40"/>
      <c r="C590" s="205" t="s">
        <v>810</v>
      </c>
      <c r="D590" s="205" t="s">
        <v>139</v>
      </c>
      <c r="E590" s="206" t="s">
        <v>811</v>
      </c>
      <c r="F590" s="207" t="s">
        <v>812</v>
      </c>
      <c r="G590" s="208" t="s">
        <v>319</v>
      </c>
      <c r="H590" s="209">
        <v>2</v>
      </c>
      <c r="I590" s="210"/>
      <c r="J590" s="211">
        <f>ROUND(I590*H590,2)</f>
        <v>0</v>
      </c>
      <c r="K590" s="207" t="s">
        <v>143</v>
      </c>
      <c r="L590" s="45"/>
      <c r="M590" s="212" t="s">
        <v>19</v>
      </c>
      <c r="N590" s="213" t="s">
        <v>42</v>
      </c>
      <c r="O590" s="85"/>
      <c r="P590" s="214">
        <f>O590*H590</f>
        <v>0</v>
      </c>
      <c r="Q590" s="214">
        <v>0</v>
      </c>
      <c r="R590" s="214">
        <f>Q590*H590</f>
        <v>0</v>
      </c>
      <c r="S590" s="214">
        <v>0</v>
      </c>
      <c r="T590" s="215">
        <f>S590*H590</f>
        <v>0</v>
      </c>
      <c r="U590" s="39"/>
      <c r="V590" s="39"/>
      <c r="W590" s="39"/>
      <c r="X590" s="39"/>
      <c r="Y590" s="39"/>
      <c r="Z590" s="39"/>
      <c r="AA590" s="39"/>
      <c r="AB590" s="39"/>
      <c r="AC590" s="39"/>
      <c r="AD590" s="39"/>
      <c r="AE590" s="39"/>
      <c r="AR590" s="216" t="s">
        <v>246</v>
      </c>
      <c r="AT590" s="216" t="s">
        <v>139</v>
      </c>
      <c r="AU590" s="216" t="s">
        <v>81</v>
      </c>
      <c r="AY590" s="18" t="s">
        <v>137</v>
      </c>
      <c r="BE590" s="217">
        <f>IF(N590="základní",J590,0)</f>
        <v>0</v>
      </c>
      <c r="BF590" s="217">
        <f>IF(N590="snížená",J590,0)</f>
        <v>0</v>
      </c>
      <c r="BG590" s="217">
        <f>IF(N590="zákl. přenesená",J590,0)</f>
        <v>0</v>
      </c>
      <c r="BH590" s="217">
        <f>IF(N590="sníž. přenesená",J590,0)</f>
        <v>0</v>
      </c>
      <c r="BI590" s="217">
        <f>IF(N590="nulová",J590,0)</f>
        <v>0</v>
      </c>
      <c r="BJ590" s="18" t="s">
        <v>79</v>
      </c>
      <c r="BK590" s="217">
        <f>ROUND(I590*H590,2)</f>
        <v>0</v>
      </c>
      <c r="BL590" s="18" t="s">
        <v>246</v>
      </c>
      <c r="BM590" s="216" t="s">
        <v>813</v>
      </c>
    </row>
    <row r="591" s="2" customFormat="1">
      <c r="A591" s="39"/>
      <c r="B591" s="40"/>
      <c r="C591" s="41"/>
      <c r="D591" s="218" t="s">
        <v>146</v>
      </c>
      <c r="E591" s="41"/>
      <c r="F591" s="219" t="s">
        <v>814</v>
      </c>
      <c r="G591" s="41"/>
      <c r="H591" s="41"/>
      <c r="I591" s="220"/>
      <c r="J591" s="41"/>
      <c r="K591" s="41"/>
      <c r="L591" s="45"/>
      <c r="M591" s="221"/>
      <c r="N591" s="222"/>
      <c r="O591" s="85"/>
      <c r="P591" s="85"/>
      <c r="Q591" s="85"/>
      <c r="R591" s="85"/>
      <c r="S591" s="85"/>
      <c r="T591" s="86"/>
      <c r="U591" s="39"/>
      <c r="V591" s="39"/>
      <c r="W591" s="39"/>
      <c r="X591" s="39"/>
      <c r="Y591" s="39"/>
      <c r="Z591" s="39"/>
      <c r="AA591" s="39"/>
      <c r="AB591" s="39"/>
      <c r="AC591" s="39"/>
      <c r="AD591" s="39"/>
      <c r="AE591" s="39"/>
      <c r="AT591" s="18" t="s">
        <v>146</v>
      </c>
      <c r="AU591" s="18" t="s">
        <v>81</v>
      </c>
    </row>
    <row r="592" s="2" customFormat="1" ht="24.15" customHeight="1">
      <c r="A592" s="39"/>
      <c r="B592" s="40"/>
      <c r="C592" s="245" t="s">
        <v>815</v>
      </c>
      <c r="D592" s="245" t="s">
        <v>172</v>
      </c>
      <c r="E592" s="246" t="s">
        <v>816</v>
      </c>
      <c r="F592" s="247" t="s">
        <v>817</v>
      </c>
      <c r="G592" s="248" t="s">
        <v>319</v>
      </c>
      <c r="H592" s="249">
        <v>2</v>
      </c>
      <c r="I592" s="250"/>
      <c r="J592" s="251">
        <f>ROUND(I592*H592,2)</f>
        <v>0</v>
      </c>
      <c r="K592" s="247" t="s">
        <v>143</v>
      </c>
      <c r="L592" s="252"/>
      <c r="M592" s="253" t="s">
        <v>19</v>
      </c>
      <c r="N592" s="254" t="s">
        <v>42</v>
      </c>
      <c r="O592" s="85"/>
      <c r="P592" s="214">
        <f>O592*H592</f>
        <v>0</v>
      </c>
      <c r="Q592" s="214">
        <v>0.0033500000000000001</v>
      </c>
      <c r="R592" s="214">
        <f>Q592*H592</f>
        <v>0.0067000000000000002</v>
      </c>
      <c r="S592" s="214">
        <v>0</v>
      </c>
      <c r="T592" s="215">
        <f>S592*H592</f>
        <v>0</v>
      </c>
      <c r="U592" s="39"/>
      <c r="V592" s="39"/>
      <c r="W592" s="39"/>
      <c r="X592" s="39"/>
      <c r="Y592" s="39"/>
      <c r="Z592" s="39"/>
      <c r="AA592" s="39"/>
      <c r="AB592" s="39"/>
      <c r="AC592" s="39"/>
      <c r="AD592" s="39"/>
      <c r="AE592" s="39"/>
      <c r="AR592" s="216" t="s">
        <v>370</v>
      </c>
      <c r="AT592" s="216" t="s">
        <v>172</v>
      </c>
      <c r="AU592" s="216" t="s">
        <v>81</v>
      </c>
      <c r="AY592" s="18" t="s">
        <v>137</v>
      </c>
      <c r="BE592" s="217">
        <f>IF(N592="základní",J592,0)</f>
        <v>0</v>
      </c>
      <c r="BF592" s="217">
        <f>IF(N592="snížená",J592,0)</f>
        <v>0</v>
      </c>
      <c r="BG592" s="217">
        <f>IF(N592="zákl. přenesená",J592,0)</f>
        <v>0</v>
      </c>
      <c r="BH592" s="217">
        <f>IF(N592="sníž. přenesená",J592,0)</f>
        <v>0</v>
      </c>
      <c r="BI592" s="217">
        <f>IF(N592="nulová",J592,0)</f>
        <v>0</v>
      </c>
      <c r="BJ592" s="18" t="s">
        <v>79</v>
      </c>
      <c r="BK592" s="217">
        <f>ROUND(I592*H592,2)</f>
        <v>0</v>
      </c>
      <c r="BL592" s="18" t="s">
        <v>246</v>
      </c>
      <c r="BM592" s="216" t="s">
        <v>818</v>
      </c>
    </row>
    <row r="593" s="2" customFormat="1" ht="24.15" customHeight="1">
      <c r="A593" s="39"/>
      <c r="B593" s="40"/>
      <c r="C593" s="205" t="s">
        <v>819</v>
      </c>
      <c r="D593" s="205" t="s">
        <v>139</v>
      </c>
      <c r="E593" s="206" t="s">
        <v>820</v>
      </c>
      <c r="F593" s="207" t="s">
        <v>821</v>
      </c>
      <c r="G593" s="208" t="s">
        <v>319</v>
      </c>
      <c r="H593" s="209">
        <v>1</v>
      </c>
      <c r="I593" s="210"/>
      <c r="J593" s="211">
        <f>ROUND(I593*H593,2)</f>
        <v>0</v>
      </c>
      <c r="K593" s="207" t="s">
        <v>19</v>
      </c>
      <c r="L593" s="45"/>
      <c r="M593" s="212" t="s">
        <v>19</v>
      </c>
      <c r="N593" s="213" t="s">
        <v>42</v>
      </c>
      <c r="O593" s="85"/>
      <c r="P593" s="214">
        <f>O593*H593</f>
        <v>0</v>
      </c>
      <c r="Q593" s="214">
        <v>0</v>
      </c>
      <c r="R593" s="214">
        <f>Q593*H593</f>
        <v>0</v>
      </c>
      <c r="S593" s="214">
        <v>0</v>
      </c>
      <c r="T593" s="215">
        <f>S593*H593</f>
        <v>0</v>
      </c>
      <c r="U593" s="39"/>
      <c r="V593" s="39"/>
      <c r="W593" s="39"/>
      <c r="X593" s="39"/>
      <c r="Y593" s="39"/>
      <c r="Z593" s="39"/>
      <c r="AA593" s="39"/>
      <c r="AB593" s="39"/>
      <c r="AC593" s="39"/>
      <c r="AD593" s="39"/>
      <c r="AE593" s="39"/>
      <c r="AR593" s="216" t="s">
        <v>246</v>
      </c>
      <c r="AT593" s="216" t="s">
        <v>139</v>
      </c>
      <c r="AU593" s="216" t="s">
        <v>81</v>
      </c>
      <c r="AY593" s="18" t="s">
        <v>137</v>
      </c>
      <c r="BE593" s="217">
        <f>IF(N593="základní",J593,0)</f>
        <v>0</v>
      </c>
      <c r="BF593" s="217">
        <f>IF(N593="snížená",J593,0)</f>
        <v>0</v>
      </c>
      <c r="BG593" s="217">
        <f>IF(N593="zákl. přenesená",J593,0)</f>
        <v>0</v>
      </c>
      <c r="BH593" s="217">
        <f>IF(N593="sníž. přenesená",J593,0)</f>
        <v>0</v>
      </c>
      <c r="BI593" s="217">
        <f>IF(N593="nulová",J593,0)</f>
        <v>0</v>
      </c>
      <c r="BJ593" s="18" t="s">
        <v>79</v>
      </c>
      <c r="BK593" s="217">
        <f>ROUND(I593*H593,2)</f>
        <v>0</v>
      </c>
      <c r="BL593" s="18" t="s">
        <v>246</v>
      </c>
      <c r="BM593" s="216" t="s">
        <v>822</v>
      </c>
    </row>
    <row r="594" s="2" customFormat="1" ht="49.05" customHeight="1">
      <c r="A594" s="39"/>
      <c r="B594" s="40"/>
      <c r="C594" s="205" t="s">
        <v>823</v>
      </c>
      <c r="D594" s="205" t="s">
        <v>139</v>
      </c>
      <c r="E594" s="206" t="s">
        <v>824</v>
      </c>
      <c r="F594" s="207" t="s">
        <v>825</v>
      </c>
      <c r="G594" s="208" t="s">
        <v>645</v>
      </c>
      <c r="H594" s="278"/>
      <c r="I594" s="210"/>
      <c r="J594" s="211">
        <f>ROUND(I594*H594,2)</f>
        <v>0</v>
      </c>
      <c r="K594" s="207" t="s">
        <v>143</v>
      </c>
      <c r="L594" s="45"/>
      <c r="M594" s="212" t="s">
        <v>19</v>
      </c>
      <c r="N594" s="213" t="s">
        <v>42</v>
      </c>
      <c r="O594" s="85"/>
      <c r="P594" s="214">
        <f>O594*H594</f>
        <v>0</v>
      </c>
      <c r="Q594" s="214">
        <v>0</v>
      </c>
      <c r="R594" s="214">
        <f>Q594*H594</f>
        <v>0</v>
      </c>
      <c r="S594" s="214">
        <v>0</v>
      </c>
      <c r="T594" s="215">
        <f>S594*H594</f>
        <v>0</v>
      </c>
      <c r="U594" s="39"/>
      <c r="V594" s="39"/>
      <c r="W594" s="39"/>
      <c r="X594" s="39"/>
      <c r="Y594" s="39"/>
      <c r="Z594" s="39"/>
      <c r="AA594" s="39"/>
      <c r="AB594" s="39"/>
      <c r="AC594" s="39"/>
      <c r="AD594" s="39"/>
      <c r="AE594" s="39"/>
      <c r="AR594" s="216" t="s">
        <v>246</v>
      </c>
      <c r="AT594" s="216" t="s">
        <v>139</v>
      </c>
      <c r="AU594" s="216" t="s">
        <v>81</v>
      </c>
      <c r="AY594" s="18" t="s">
        <v>137</v>
      </c>
      <c r="BE594" s="217">
        <f>IF(N594="základní",J594,0)</f>
        <v>0</v>
      </c>
      <c r="BF594" s="217">
        <f>IF(N594="snížená",J594,0)</f>
        <v>0</v>
      </c>
      <c r="BG594" s="217">
        <f>IF(N594="zákl. přenesená",J594,0)</f>
        <v>0</v>
      </c>
      <c r="BH594" s="217">
        <f>IF(N594="sníž. přenesená",J594,0)</f>
        <v>0</v>
      </c>
      <c r="BI594" s="217">
        <f>IF(N594="nulová",J594,0)</f>
        <v>0</v>
      </c>
      <c r="BJ594" s="18" t="s">
        <v>79</v>
      </c>
      <c r="BK594" s="217">
        <f>ROUND(I594*H594,2)</f>
        <v>0</v>
      </c>
      <c r="BL594" s="18" t="s">
        <v>246</v>
      </c>
      <c r="BM594" s="216" t="s">
        <v>826</v>
      </c>
    </row>
    <row r="595" s="2" customFormat="1">
      <c r="A595" s="39"/>
      <c r="B595" s="40"/>
      <c r="C595" s="41"/>
      <c r="D595" s="218" t="s">
        <v>146</v>
      </c>
      <c r="E595" s="41"/>
      <c r="F595" s="219" t="s">
        <v>827</v>
      </c>
      <c r="G595" s="41"/>
      <c r="H595" s="41"/>
      <c r="I595" s="220"/>
      <c r="J595" s="41"/>
      <c r="K595" s="41"/>
      <c r="L595" s="45"/>
      <c r="M595" s="221"/>
      <c r="N595" s="222"/>
      <c r="O595" s="85"/>
      <c r="P595" s="85"/>
      <c r="Q595" s="85"/>
      <c r="R595" s="85"/>
      <c r="S595" s="85"/>
      <c r="T595" s="86"/>
      <c r="U595" s="39"/>
      <c r="V595" s="39"/>
      <c r="W595" s="39"/>
      <c r="X595" s="39"/>
      <c r="Y595" s="39"/>
      <c r="Z595" s="39"/>
      <c r="AA595" s="39"/>
      <c r="AB595" s="39"/>
      <c r="AC595" s="39"/>
      <c r="AD595" s="39"/>
      <c r="AE595" s="39"/>
      <c r="AT595" s="18" t="s">
        <v>146</v>
      </c>
      <c r="AU595" s="18" t="s">
        <v>81</v>
      </c>
    </row>
    <row r="596" s="12" customFormat="1" ht="22.8" customHeight="1">
      <c r="A596" s="12"/>
      <c r="B596" s="189"/>
      <c r="C596" s="190"/>
      <c r="D596" s="191" t="s">
        <v>70</v>
      </c>
      <c r="E596" s="203" t="s">
        <v>828</v>
      </c>
      <c r="F596" s="203" t="s">
        <v>829</v>
      </c>
      <c r="G596" s="190"/>
      <c r="H596" s="190"/>
      <c r="I596" s="193"/>
      <c r="J596" s="204">
        <f>BK596</f>
        <v>0</v>
      </c>
      <c r="K596" s="190"/>
      <c r="L596" s="195"/>
      <c r="M596" s="196"/>
      <c r="N596" s="197"/>
      <c r="O596" s="197"/>
      <c r="P596" s="198">
        <f>SUM(P597:P648)</f>
        <v>0</v>
      </c>
      <c r="Q596" s="197"/>
      <c r="R596" s="198">
        <f>SUM(R597:R648)</f>
        <v>2.4802656000000001</v>
      </c>
      <c r="S596" s="197"/>
      <c r="T596" s="199">
        <f>SUM(T597:T648)</f>
        <v>0</v>
      </c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R596" s="200" t="s">
        <v>81</v>
      </c>
      <c r="AT596" s="201" t="s">
        <v>70</v>
      </c>
      <c r="AU596" s="201" t="s">
        <v>79</v>
      </c>
      <c r="AY596" s="200" t="s">
        <v>137</v>
      </c>
      <c r="BK596" s="202">
        <f>SUM(BK597:BK648)</f>
        <v>0</v>
      </c>
    </row>
    <row r="597" s="2" customFormat="1" ht="24.15" customHeight="1">
      <c r="A597" s="39"/>
      <c r="B597" s="40"/>
      <c r="C597" s="205" t="s">
        <v>830</v>
      </c>
      <c r="D597" s="205" t="s">
        <v>139</v>
      </c>
      <c r="E597" s="206" t="s">
        <v>831</v>
      </c>
      <c r="F597" s="207" t="s">
        <v>832</v>
      </c>
      <c r="G597" s="208" t="s">
        <v>213</v>
      </c>
      <c r="H597" s="209">
        <v>62.5</v>
      </c>
      <c r="I597" s="210"/>
      <c r="J597" s="211">
        <f>ROUND(I597*H597,2)</f>
        <v>0</v>
      </c>
      <c r="K597" s="207" t="s">
        <v>143</v>
      </c>
      <c r="L597" s="45"/>
      <c r="M597" s="212" t="s">
        <v>19</v>
      </c>
      <c r="N597" s="213" t="s">
        <v>42</v>
      </c>
      <c r="O597" s="85"/>
      <c r="P597" s="214">
        <f>O597*H597</f>
        <v>0</v>
      </c>
      <c r="Q597" s="214">
        <v>0.00029999999999999997</v>
      </c>
      <c r="R597" s="214">
        <f>Q597*H597</f>
        <v>0.018749999999999999</v>
      </c>
      <c r="S597" s="214">
        <v>0</v>
      </c>
      <c r="T597" s="215">
        <f>S597*H597</f>
        <v>0</v>
      </c>
      <c r="U597" s="39"/>
      <c r="V597" s="39"/>
      <c r="W597" s="39"/>
      <c r="X597" s="39"/>
      <c r="Y597" s="39"/>
      <c r="Z597" s="39"/>
      <c r="AA597" s="39"/>
      <c r="AB597" s="39"/>
      <c r="AC597" s="39"/>
      <c r="AD597" s="39"/>
      <c r="AE597" s="39"/>
      <c r="AR597" s="216" t="s">
        <v>246</v>
      </c>
      <c r="AT597" s="216" t="s">
        <v>139</v>
      </c>
      <c r="AU597" s="216" t="s">
        <v>81</v>
      </c>
      <c r="AY597" s="18" t="s">
        <v>137</v>
      </c>
      <c r="BE597" s="217">
        <f>IF(N597="základní",J597,0)</f>
        <v>0</v>
      </c>
      <c r="BF597" s="217">
        <f>IF(N597="snížená",J597,0)</f>
        <v>0</v>
      </c>
      <c r="BG597" s="217">
        <f>IF(N597="zákl. přenesená",J597,0)</f>
        <v>0</v>
      </c>
      <c r="BH597" s="217">
        <f>IF(N597="sníž. přenesená",J597,0)</f>
        <v>0</v>
      </c>
      <c r="BI597" s="217">
        <f>IF(N597="nulová",J597,0)</f>
        <v>0</v>
      </c>
      <c r="BJ597" s="18" t="s">
        <v>79</v>
      </c>
      <c r="BK597" s="217">
        <f>ROUND(I597*H597,2)</f>
        <v>0</v>
      </c>
      <c r="BL597" s="18" t="s">
        <v>246</v>
      </c>
      <c r="BM597" s="216" t="s">
        <v>833</v>
      </c>
    </row>
    <row r="598" s="2" customFormat="1">
      <c r="A598" s="39"/>
      <c r="B598" s="40"/>
      <c r="C598" s="41"/>
      <c r="D598" s="218" t="s">
        <v>146</v>
      </c>
      <c r="E598" s="41"/>
      <c r="F598" s="219" t="s">
        <v>834</v>
      </c>
      <c r="G598" s="41"/>
      <c r="H598" s="41"/>
      <c r="I598" s="220"/>
      <c r="J598" s="41"/>
      <c r="K598" s="41"/>
      <c r="L598" s="45"/>
      <c r="M598" s="221"/>
      <c r="N598" s="222"/>
      <c r="O598" s="85"/>
      <c r="P598" s="85"/>
      <c r="Q598" s="85"/>
      <c r="R598" s="85"/>
      <c r="S598" s="85"/>
      <c r="T598" s="86"/>
      <c r="U598" s="39"/>
      <c r="V598" s="39"/>
      <c r="W598" s="39"/>
      <c r="X598" s="39"/>
      <c r="Y598" s="39"/>
      <c r="Z598" s="39"/>
      <c r="AA598" s="39"/>
      <c r="AB598" s="39"/>
      <c r="AC598" s="39"/>
      <c r="AD598" s="39"/>
      <c r="AE598" s="39"/>
      <c r="AT598" s="18" t="s">
        <v>146</v>
      </c>
      <c r="AU598" s="18" t="s">
        <v>81</v>
      </c>
    </row>
    <row r="599" s="13" customFormat="1">
      <c r="A599" s="13"/>
      <c r="B599" s="223"/>
      <c r="C599" s="224"/>
      <c r="D599" s="225" t="s">
        <v>148</v>
      </c>
      <c r="E599" s="226" t="s">
        <v>19</v>
      </c>
      <c r="F599" s="227" t="s">
        <v>347</v>
      </c>
      <c r="G599" s="224"/>
      <c r="H599" s="226" t="s">
        <v>19</v>
      </c>
      <c r="I599" s="228"/>
      <c r="J599" s="224"/>
      <c r="K599" s="224"/>
      <c r="L599" s="229"/>
      <c r="M599" s="230"/>
      <c r="N599" s="231"/>
      <c r="O599" s="231"/>
      <c r="P599" s="231"/>
      <c r="Q599" s="231"/>
      <c r="R599" s="231"/>
      <c r="S599" s="231"/>
      <c r="T599" s="232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233" t="s">
        <v>148</v>
      </c>
      <c r="AU599" s="233" t="s">
        <v>81</v>
      </c>
      <c r="AV599" s="13" t="s">
        <v>79</v>
      </c>
      <c r="AW599" s="13" t="s">
        <v>33</v>
      </c>
      <c r="AX599" s="13" t="s">
        <v>71</v>
      </c>
      <c r="AY599" s="233" t="s">
        <v>137</v>
      </c>
    </row>
    <row r="600" s="13" customFormat="1">
      <c r="A600" s="13"/>
      <c r="B600" s="223"/>
      <c r="C600" s="224"/>
      <c r="D600" s="225" t="s">
        <v>148</v>
      </c>
      <c r="E600" s="226" t="s">
        <v>19</v>
      </c>
      <c r="F600" s="227" t="s">
        <v>394</v>
      </c>
      <c r="G600" s="224"/>
      <c r="H600" s="226" t="s">
        <v>19</v>
      </c>
      <c r="I600" s="228"/>
      <c r="J600" s="224"/>
      <c r="K600" s="224"/>
      <c r="L600" s="229"/>
      <c r="M600" s="230"/>
      <c r="N600" s="231"/>
      <c r="O600" s="231"/>
      <c r="P600" s="231"/>
      <c r="Q600" s="231"/>
      <c r="R600" s="231"/>
      <c r="S600" s="231"/>
      <c r="T600" s="232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33" t="s">
        <v>148</v>
      </c>
      <c r="AU600" s="233" t="s">
        <v>81</v>
      </c>
      <c r="AV600" s="13" t="s">
        <v>79</v>
      </c>
      <c r="AW600" s="13" t="s">
        <v>33</v>
      </c>
      <c r="AX600" s="13" t="s">
        <v>71</v>
      </c>
      <c r="AY600" s="233" t="s">
        <v>137</v>
      </c>
    </row>
    <row r="601" s="14" customFormat="1">
      <c r="A601" s="14"/>
      <c r="B601" s="234"/>
      <c r="C601" s="235"/>
      <c r="D601" s="225" t="s">
        <v>148</v>
      </c>
      <c r="E601" s="236" t="s">
        <v>19</v>
      </c>
      <c r="F601" s="237" t="s">
        <v>231</v>
      </c>
      <c r="G601" s="235"/>
      <c r="H601" s="238">
        <v>4.0199999999999996</v>
      </c>
      <c r="I601" s="239"/>
      <c r="J601" s="235"/>
      <c r="K601" s="235"/>
      <c r="L601" s="240"/>
      <c r="M601" s="241"/>
      <c r="N601" s="242"/>
      <c r="O601" s="242"/>
      <c r="P601" s="242"/>
      <c r="Q601" s="242"/>
      <c r="R601" s="242"/>
      <c r="S601" s="242"/>
      <c r="T601" s="243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T601" s="244" t="s">
        <v>148</v>
      </c>
      <c r="AU601" s="244" t="s">
        <v>81</v>
      </c>
      <c r="AV601" s="14" t="s">
        <v>81</v>
      </c>
      <c r="AW601" s="14" t="s">
        <v>33</v>
      </c>
      <c r="AX601" s="14" t="s">
        <v>71</v>
      </c>
      <c r="AY601" s="244" t="s">
        <v>137</v>
      </c>
    </row>
    <row r="602" s="13" customFormat="1">
      <c r="A602" s="13"/>
      <c r="B602" s="223"/>
      <c r="C602" s="224"/>
      <c r="D602" s="225" t="s">
        <v>148</v>
      </c>
      <c r="E602" s="226" t="s">
        <v>19</v>
      </c>
      <c r="F602" s="227" t="s">
        <v>232</v>
      </c>
      <c r="G602" s="224"/>
      <c r="H602" s="226" t="s">
        <v>19</v>
      </c>
      <c r="I602" s="228"/>
      <c r="J602" s="224"/>
      <c r="K602" s="224"/>
      <c r="L602" s="229"/>
      <c r="M602" s="230"/>
      <c r="N602" s="231"/>
      <c r="O602" s="231"/>
      <c r="P602" s="231"/>
      <c r="Q602" s="231"/>
      <c r="R602" s="231"/>
      <c r="S602" s="231"/>
      <c r="T602" s="232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33" t="s">
        <v>148</v>
      </c>
      <c r="AU602" s="233" t="s">
        <v>81</v>
      </c>
      <c r="AV602" s="13" t="s">
        <v>79</v>
      </c>
      <c r="AW602" s="13" t="s">
        <v>33</v>
      </c>
      <c r="AX602" s="13" t="s">
        <v>71</v>
      </c>
      <c r="AY602" s="233" t="s">
        <v>137</v>
      </c>
    </row>
    <row r="603" s="13" customFormat="1">
      <c r="A603" s="13"/>
      <c r="B603" s="223"/>
      <c r="C603" s="224"/>
      <c r="D603" s="225" t="s">
        <v>148</v>
      </c>
      <c r="E603" s="226" t="s">
        <v>19</v>
      </c>
      <c r="F603" s="227" t="s">
        <v>395</v>
      </c>
      <c r="G603" s="224"/>
      <c r="H603" s="226" t="s">
        <v>19</v>
      </c>
      <c r="I603" s="228"/>
      <c r="J603" s="224"/>
      <c r="K603" s="224"/>
      <c r="L603" s="229"/>
      <c r="M603" s="230"/>
      <c r="N603" s="231"/>
      <c r="O603" s="231"/>
      <c r="P603" s="231"/>
      <c r="Q603" s="231"/>
      <c r="R603" s="231"/>
      <c r="S603" s="231"/>
      <c r="T603" s="232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T603" s="233" t="s">
        <v>148</v>
      </c>
      <c r="AU603" s="233" t="s">
        <v>81</v>
      </c>
      <c r="AV603" s="13" t="s">
        <v>79</v>
      </c>
      <c r="AW603" s="13" t="s">
        <v>33</v>
      </c>
      <c r="AX603" s="13" t="s">
        <v>71</v>
      </c>
      <c r="AY603" s="233" t="s">
        <v>137</v>
      </c>
    </row>
    <row r="604" s="14" customFormat="1">
      <c r="A604" s="14"/>
      <c r="B604" s="234"/>
      <c r="C604" s="235"/>
      <c r="D604" s="225" t="s">
        <v>148</v>
      </c>
      <c r="E604" s="236" t="s">
        <v>19</v>
      </c>
      <c r="F604" s="237" t="s">
        <v>396</v>
      </c>
      <c r="G604" s="235"/>
      <c r="H604" s="238">
        <v>29.149999999999999</v>
      </c>
      <c r="I604" s="239"/>
      <c r="J604" s="235"/>
      <c r="K604" s="235"/>
      <c r="L604" s="240"/>
      <c r="M604" s="241"/>
      <c r="N604" s="242"/>
      <c r="O604" s="242"/>
      <c r="P604" s="242"/>
      <c r="Q604" s="242"/>
      <c r="R604" s="242"/>
      <c r="S604" s="242"/>
      <c r="T604" s="243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T604" s="244" t="s">
        <v>148</v>
      </c>
      <c r="AU604" s="244" t="s">
        <v>81</v>
      </c>
      <c r="AV604" s="14" t="s">
        <v>81</v>
      </c>
      <c r="AW604" s="14" t="s">
        <v>33</v>
      </c>
      <c r="AX604" s="14" t="s">
        <v>71</v>
      </c>
      <c r="AY604" s="244" t="s">
        <v>137</v>
      </c>
    </row>
    <row r="605" s="13" customFormat="1">
      <c r="A605" s="13"/>
      <c r="B605" s="223"/>
      <c r="C605" s="224"/>
      <c r="D605" s="225" t="s">
        <v>148</v>
      </c>
      <c r="E605" s="226" t="s">
        <v>19</v>
      </c>
      <c r="F605" s="227" t="s">
        <v>234</v>
      </c>
      <c r="G605" s="224"/>
      <c r="H605" s="226" t="s">
        <v>19</v>
      </c>
      <c r="I605" s="228"/>
      <c r="J605" s="224"/>
      <c r="K605" s="224"/>
      <c r="L605" s="229"/>
      <c r="M605" s="230"/>
      <c r="N605" s="231"/>
      <c r="O605" s="231"/>
      <c r="P605" s="231"/>
      <c r="Q605" s="231"/>
      <c r="R605" s="231"/>
      <c r="S605" s="231"/>
      <c r="T605" s="232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T605" s="233" t="s">
        <v>148</v>
      </c>
      <c r="AU605" s="233" t="s">
        <v>81</v>
      </c>
      <c r="AV605" s="13" t="s">
        <v>79</v>
      </c>
      <c r="AW605" s="13" t="s">
        <v>33</v>
      </c>
      <c r="AX605" s="13" t="s">
        <v>71</v>
      </c>
      <c r="AY605" s="233" t="s">
        <v>137</v>
      </c>
    </row>
    <row r="606" s="13" customFormat="1">
      <c r="A606" s="13"/>
      <c r="B606" s="223"/>
      <c r="C606" s="224"/>
      <c r="D606" s="225" t="s">
        <v>148</v>
      </c>
      <c r="E606" s="226" t="s">
        <v>19</v>
      </c>
      <c r="F606" s="227" t="s">
        <v>397</v>
      </c>
      <c r="G606" s="224"/>
      <c r="H606" s="226" t="s">
        <v>19</v>
      </c>
      <c r="I606" s="228"/>
      <c r="J606" s="224"/>
      <c r="K606" s="224"/>
      <c r="L606" s="229"/>
      <c r="M606" s="230"/>
      <c r="N606" s="231"/>
      <c r="O606" s="231"/>
      <c r="P606" s="231"/>
      <c r="Q606" s="231"/>
      <c r="R606" s="231"/>
      <c r="S606" s="231"/>
      <c r="T606" s="232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T606" s="233" t="s">
        <v>148</v>
      </c>
      <c r="AU606" s="233" t="s">
        <v>81</v>
      </c>
      <c r="AV606" s="13" t="s">
        <v>79</v>
      </c>
      <c r="AW606" s="13" t="s">
        <v>33</v>
      </c>
      <c r="AX606" s="13" t="s">
        <v>71</v>
      </c>
      <c r="AY606" s="233" t="s">
        <v>137</v>
      </c>
    </row>
    <row r="607" s="14" customFormat="1">
      <c r="A607" s="14"/>
      <c r="B607" s="234"/>
      <c r="C607" s="235"/>
      <c r="D607" s="225" t="s">
        <v>148</v>
      </c>
      <c r="E607" s="236" t="s">
        <v>19</v>
      </c>
      <c r="F607" s="237" t="s">
        <v>235</v>
      </c>
      <c r="G607" s="235"/>
      <c r="H607" s="238">
        <v>29.329999999999998</v>
      </c>
      <c r="I607" s="239"/>
      <c r="J607" s="235"/>
      <c r="K607" s="235"/>
      <c r="L607" s="240"/>
      <c r="M607" s="241"/>
      <c r="N607" s="242"/>
      <c r="O607" s="242"/>
      <c r="P607" s="242"/>
      <c r="Q607" s="242"/>
      <c r="R607" s="242"/>
      <c r="S607" s="242"/>
      <c r="T607" s="243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T607" s="244" t="s">
        <v>148</v>
      </c>
      <c r="AU607" s="244" t="s">
        <v>81</v>
      </c>
      <c r="AV607" s="14" t="s">
        <v>81</v>
      </c>
      <c r="AW607" s="14" t="s">
        <v>33</v>
      </c>
      <c r="AX607" s="14" t="s">
        <v>71</v>
      </c>
      <c r="AY607" s="244" t="s">
        <v>137</v>
      </c>
    </row>
    <row r="608" s="15" customFormat="1">
      <c r="A608" s="15"/>
      <c r="B608" s="255"/>
      <c r="C608" s="256"/>
      <c r="D608" s="225" t="s">
        <v>148</v>
      </c>
      <c r="E608" s="257" t="s">
        <v>19</v>
      </c>
      <c r="F608" s="258" t="s">
        <v>195</v>
      </c>
      <c r="G608" s="256"/>
      <c r="H608" s="259">
        <v>62.5</v>
      </c>
      <c r="I608" s="260"/>
      <c r="J608" s="256"/>
      <c r="K608" s="256"/>
      <c r="L608" s="261"/>
      <c r="M608" s="262"/>
      <c r="N608" s="263"/>
      <c r="O608" s="263"/>
      <c r="P608" s="263"/>
      <c r="Q608" s="263"/>
      <c r="R608" s="263"/>
      <c r="S608" s="263"/>
      <c r="T608" s="264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T608" s="265" t="s">
        <v>148</v>
      </c>
      <c r="AU608" s="265" t="s">
        <v>81</v>
      </c>
      <c r="AV608" s="15" t="s">
        <v>144</v>
      </c>
      <c r="AW608" s="15" t="s">
        <v>33</v>
      </c>
      <c r="AX608" s="15" t="s">
        <v>79</v>
      </c>
      <c r="AY608" s="265" t="s">
        <v>137</v>
      </c>
    </row>
    <row r="609" s="2" customFormat="1" ht="37.8" customHeight="1">
      <c r="A609" s="39"/>
      <c r="B609" s="40"/>
      <c r="C609" s="205" t="s">
        <v>835</v>
      </c>
      <c r="D609" s="205" t="s">
        <v>139</v>
      </c>
      <c r="E609" s="206" t="s">
        <v>836</v>
      </c>
      <c r="F609" s="207" t="s">
        <v>837</v>
      </c>
      <c r="G609" s="208" t="s">
        <v>213</v>
      </c>
      <c r="H609" s="209">
        <v>62.5</v>
      </c>
      <c r="I609" s="210"/>
      <c r="J609" s="211">
        <f>ROUND(I609*H609,2)</f>
        <v>0</v>
      </c>
      <c r="K609" s="207" t="s">
        <v>143</v>
      </c>
      <c r="L609" s="45"/>
      <c r="M609" s="212" t="s">
        <v>19</v>
      </c>
      <c r="N609" s="213" t="s">
        <v>42</v>
      </c>
      <c r="O609" s="85"/>
      <c r="P609" s="214">
        <f>O609*H609</f>
        <v>0</v>
      </c>
      <c r="Q609" s="214">
        <v>0.0044999999999999997</v>
      </c>
      <c r="R609" s="214">
        <f>Q609*H609</f>
        <v>0.28125</v>
      </c>
      <c r="S609" s="214">
        <v>0</v>
      </c>
      <c r="T609" s="215">
        <f>S609*H609</f>
        <v>0</v>
      </c>
      <c r="U609" s="39"/>
      <c r="V609" s="39"/>
      <c r="W609" s="39"/>
      <c r="X609" s="39"/>
      <c r="Y609" s="39"/>
      <c r="Z609" s="39"/>
      <c r="AA609" s="39"/>
      <c r="AB609" s="39"/>
      <c r="AC609" s="39"/>
      <c r="AD609" s="39"/>
      <c r="AE609" s="39"/>
      <c r="AR609" s="216" t="s">
        <v>246</v>
      </c>
      <c r="AT609" s="216" t="s">
        <v>139</v>
      </c>
      <c r="AU609" s="216" t="s">
        <v>81</v>
      </c>
      <c r="AY609" s="18" t="s">
        <v>137</v>
      </c>
      <c r="BE609" s="217">
        <f>IF(N609="základní",J609,0)</f>
        <v>0</v>
      </c>
      <c r="BF609" s="217">
        <f>IF(N609="snížená",J609,0)</f>
        <v>0</v>
      </c>
      <c r="BG609" s="217">
        <f>IF(N609="zákl. přenesená",J609,0)</f>
        <v>0</v>
      </c>
      <c r="BH609" s="217">
        <f>IF(N609="sníž. přenesená",J609,0)</f>
        <v>0</v>
      </c>
      <c r="BI609" s="217">
        <f>IF(N609="nulová",J609,0)</f>
        <v>0</v>
      </c>
      <c r="BJ609" s="18" t="s">
        <v>79</v>
      </c>
      <c r="BK609" s="217">
        <f>ROUND(I609*H609,2)</f>
        <v>0</v>
      </c>
      <c r="BL609" s="18" t="s">
        <v>246</v>
      </c>
      <c r="BM609" s="216" t="s">
        <v>838</v>
      </c>
    </row>
    <row r="610" s="2" customFormat="1">
      <c r="A610" s="39"/>
      <c r="B610" s="40"/>
      <c r="C610" s="41"/>
      <c r="D610" s="218" t="s">
        <v>146</v>
      </c>
      <c r="E610" s="41"/>
      <c r="F610" s="219" t="s">
        <v>839</v>
      </c>
      <c r="G610" s="41"/>
      <c r="H610" s="41"/>
      <c r="I610" s="220"/>
      <c r="J610" s="41"/>
      <c r="K610" s="41"/>
      <c r="L610" s="45"/>
      <c r="M610" s="221"/>
      <c r="N610" s="222"/>
      <c r="O610" s="85"/>
      <c r="P610" s="85"/>
      <c r="Q610" s="85"/>
      <c r="R610" s="85"/>
      <c r="S610" s="85"/>
      <c r="T610" s="86"/>
      <c r="U610" s="39"/>
      <c r="V610" s="39"/>
      <c r="W610" s="39"/>
      <c r="X610" s="39"/>
      <c r="Y610" s="39"/>
      <c r="Z610" s="39"/>
      <c r="AA610" s="39"/>
      <c r="AB610" s="39"/>
      <c r="AC610" s="39"/>
      <c r="AD610" s="39"/>
      <c r="AE610" s="39"/>
      <c r="AT610" s="18" t="s">
        <v>146</v>
      </c>
      <c r="AU610" s="18" t="s">
        <v>81</v>
      </c>
    </row>
    <row r="611" s="2" customFormat="1" ht="37.8" customHeight="1">
      <c r="A611" s="39"/>
      <c r="B611" s="40"/>
      <c r="C611" s="205" t="s">
        <v>840</v>
      </c>
      <c r="D611" s="205" t="s">
        <v>139</v>
      </c>
      <c r="E611" s="206" t="s">
        <v>841</v>
      </c>
      <c r="F611" s="207" t="s">
        <v>842</v>
      </c>
      <c r="G611" s="208" t="s">
        <v>213</v>
      </c>
      <c r="H611" s="209">
        <v>62.5</v>
      </c>
      <c r="I611" s="210"/>
      <c r="J611" s="211">
        <f>ROUND(I611*H611,2)</f>
        <v>0</v>
      </c>
      <c r="K611" s="207" t="s">
        <v>143</v>
      </c>
      <c r="L611" s="45"/>
      <c r="M611" s="212" t="s">
        <v>19</v>
      </c>
      <c r="N611" s="213" t="s">
        <v>42</v>
      </c>
      <c r="O611" s="85"/>
      <c r="P611" s="214">
        <f>O611*H611</f>
        <v>0</v>
      </c>
      <c r="Q611" s="214">
        <v>0.0060000000000000001</v>
      </c>
      <c r="R611" s="214">
        <f>Q611*H611</f>
        <v>0.375</v>
      </c>
      <c r="S611" s="214">
        <v>0</v>
      </c>
      <c r="T611" s="215">
        <f>S611*H611</f>
        <v>0</v>
      </c>
      <c r="U611" s="39"/>
      <c r="V611" s="39"/>
      <c r="W611" s="39"/>
      <c r="X611" s="39"/>
      <c r="Y611" s="39"/>
      <c r="Z611" s="39"/>
      <c r="AA611" s="39"/>
      <c r="AB611" s="39"/>
      <c r="AC611" s="39"/>
      <c r="AD611" s="39"/>
      <c r="AE611" s="39"/>
      <c r="AR611" s="216" t="s">
        <v>246</v>
      </c>
      <c r="AT611" s="216" t="s">
        <v>139</v>
      </c>
      <c r="AU611" s="216" t="s">
        <v>81</v>
      </c>
      <c r="AY611" s="18" t="s">
        <v>137</v>
      </c>
      <c r="BE611" s="217">
        <f>IF(N611="základní",J611,0)</f>
        <v>0</v>
      </c>
      <c r="BF611" s="217">
        <f>IF(N611="snížená",J611,0)</f>
        <v>0</v>
      </c>
      <c r="BG611" s="217">
        <f>IF(N611="zákl. přenesená",J611,0)</f>
        <v>0</v>
      </c>
      <c r="BH611" s="217">
        <f>IF(N611="sníž. přenesená",J611,0)</f>
        <v>0</v>
      </c>
      <c r="BI611" s="217">
        <f>IF(N611="nulová",J611,0)</f>
        <v>0</v>
      </c>
      <c r="BJ611" s="18" t="s">
        <v>79</v>
      </c>
      <c r="BK611" s="217">
        <f>ROUND(I611*H611,2)</f>
        <v>0</v>
      </c>
      <c r="BL611" s="18" t="s">
        <v>246</v>
      </c>
      <c r="BM611" s="216" t="s">
        <v>843</v>
      </c>
    </row>
    <row r="612" s="2" customFormat="1">
      <c r="A612" s="39"/>
      <c r="B612" s="40"/>
      <c r="C612" s="41"/>
      <c r="D612" s="218" t="s">
        <v>146</v>
      </c>
      <c r="E612" s="41"/>
      <c r="F612" s="219" t="s">
        <v>844</v>
      </c>
      <c r="G612" s="41"/>
      <c r="H612" s="41"/>
      <c r="I612" s="220"/>
      <c r="J612" s="41"/>
      <c r="K612" s="41"/>
      <c r="L612" s="45"/>
      <c r="M612" s="221"/>
      <c r="N612" s="222"/>
      <c r="O612" s="85"/>
      <c r="P612" s="85"/>
      <c r="Q612" s="85"/>
      <c r="R612" s="85"/>
      <c r="S612" s="85"/>
      <c r="T612" s="86"/>
      <c r="U612" s="39"/>
      <c r="V612" s="39"/>
      <c r="W612" s="39"/>
      <c r="X612" s="39"/>
      <c r="Y612" s="39"/>
      <c r="Z612" s="39"/>
      <c r="AA612" s="39"/>
      <c r="AB612" s="39"/>
      <c r="AC612" s="39"/>
      <c r="AD612" s="39"/>
      <c r="AE612" s="39"/>
      <c r="AT612" s="18" t="s">
        <v>146</v>
      </c>
      <c r="AU612" s="18" t="s">
        <v>81</v>
      </c>
    </row>
    <row r="613" s="13" customFormat="1">
      <c r="A613" s="13"/>
      <c r="B613" s="223"/>
      <c r="C613" s="224"/>
      <c r="D613" s="225" t="s">
        <v>148</v>
      </c>
      <c r="E613" s="226" t="s">
        <v>19</v>
      </c>
      <c r="F613" s="227" t="s">
        <v>347</v>
      </c>
      <c r="G613" s="224"/>
      <c r="H613" s="226" t="s">
        <v>19</v>
      </c>
      <c r="I613" s="228"/>
      <c r="J613" s="224"/>
      <c r="K613" s="224"/>
      <c r="L613" s="229"/>
      <c r="M613" s="230"/>
      <c r="N613" s="231"/>
      <c r="O613" s="231"/>
      <c r="P613" s="231"/>
      <c r="Q613" s="231"/>
      <c r="R613" s="231"/>
      <c r="S613" s="231"/>
      <c r="T613" s="232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233" t="s">
        <v>148</v>
      </c>
      <c r="AU613" s="233" t="s">
        <v>81</v>
      </c>
      <c r="AV613" s="13" t="s">
        <v>79</v>
      </c>
      <c r="AW613" s="13" t="s">
        <v>33</v>
      </c>
      <c r="AX613" s="13" t="s">
        <v>71</v>
      </c>
      <c r="AY613" s="233" t="s">
        <v>137</v>
      </c>
    </row>
    <row r="614" s="13" customFormat="1">
      <c r="A614" s="13"/>
      <c r="B614" s="223"/>
      <c r="C614" s="224"/>
      <c r="D614" s="225" t="s">
        <v>148</v>
      </c>
      <c r="E614" s="226" t="s">
        <v>19</v>
      </c>
      <c r="F614" s="227" t="s">
        <v>394</v>
      </c>
      <c r="G614" s="224"/>
      <c r="H614" s="226" t="s">
        <v>19</v>
      </c>
      <c r="I614" s="228"/>
      <c r="J614" s="224"/>
      <c r="K614" s="224"/>
      <c r="L614" s="229"/>
      <c r="M614" s="230"/>
      <c r="N614" s="231"/>
      <c r="O614" s="231"/>
      <c r="P614" s="231"/>
      <c r="Q614" s="231"/>
      <c r="R614" s="231"/>
      <c r="S614" s="231"/>
      <c r="T614" s="232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233" t="s">
        <v>148</v>
      </c>
      <c r="AU614" s="233" t="s">
        <v>81</v>
      </c>
      <c r="AV614" s="13" t="s">
        <v>79</v>
      </c>
      <c r="AW614" s="13" t="s">
        <v>33</v>
      </c>
      <c r="AX614" s="13" t="s">
        <v>71</v>
      </c>
      <c r="AY614" s="233" t="s">
        <v>137</v>
      </c>
    </row>
    <row r="615" s="14" customFormat="1">
      <c r="A615" s="14"/>
      <c r="B615" s="234"/>
      <c r="C615" s="235"/>
      <c r="D615" s="225" t="s">
        <v>148</v>
      </c>
      <c r="E615" s="236" t="s">
        <v>19</v>
      </c>
      <c r="F615" s="237" t="s">
        <v>231</v>
      </c>
      <c r="G615" s="235"/>
      <c r="H615" s="238">
        <v>4.0199999999999996</v>
      </c>
      <c r="I615" s="239"/>
      <c r="J615" s="235"/>
      <c r="K615" s="235"/>
      <c r="L615" s="240"/>
      <c r="M615" s="241"/>
      <c r="N615" s="242"/>
      <c r="O615" s="242"/>
      <c r="P615" s="242"/>
      <c r="Q615" s="242"/>
      <c r="R615" s="242"/>
      <c r="S615" s="242"/>
      <c r="T615" s="243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44" t="s">
        <v>148</v>
      </c>
      <c r="AU615" s="244" t="s">
        <v>81</v>
      </c>
      <c r="AV615" s="14" t="s">
        <v>81</v>
      </c>
      <c r="AW615" s="14" t="s">
        <v>33</v>
      </c>
      <c r="AX615" s="14" t="s">
        <v>71</v>
      </c>
      <c r="AY615" s="244" t="s">
        <v>137</v>
      </c>
    </row>
    <row r="616" s="13" customFormat="1">
      <c r="A616" s="13"/>
      <c r="B616" s="223"/>
      <c r="C616" s="224"/>
      <c r="D616" s="225" t="s">
        <v>148</v>
      </c>
      <c r="E616" s="226" t="s">
        <v>19</v>
      </c>
      <c r="F616" s="227" t="s">
        <v>232</v>
      </c>
      <c r="G616" s="224"/>
      <c r="H616" s="226" t="s">
        <v>19</v>
      </c>
      <c r="I616" s="228"/>
      <c r="J616" s="224"/>
      <c r="K616" s="224"/>
      <c r="L616" s="229"/>
      <c r="M616" s="230"/>
      <c r="N616" s="231"/>
      <c r="O616" s="231"/>
      <c r="P616" s="231"/>
      <c r="Q616" s="231"/>
      <c r="R616" s="231"/>
      <c r="S616" s="231"/>
      <c r="T616" s="232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33" t="s">
        <v>148</v>
      </c>
      <c r="AU616" s="233" t="s">
        <v>81</v>
      </c>
      <c r="AV616" s="13" t="s">
        <v>79</v>
      </c>
      <c r="AW616" s="13" t="s">
        <v>33</v>
      </c>
      <c r="AX616" s="13" t="s">
        <v>71</v>
      </c>
      <c r="AY616" s="233" t="s">
        <v>137</v>
      </c>
    </row>
    <row r="617" s="13" customFormat="1">
      <c r="A617" s="13"/>
      <c r="B617" s="223"/>
      <c r="C617" s="224"/>
      <c r="D617" s="225" t="s">
        <v>148</v>
      </c>
      <c r="E617" s="226" t="s">
        <v>19</v>
      </c>
      <c r="F617" s="227" t="s">
        <v>395</v>
      </c>
      <c r="G617" s="224"/>
      <c r="H617" s="226" t="s">
        <v>19</v>
      </c>
      <c r="I617" s="228"/>
      <c r="J617" s="224"/>
      <c r="K617" s="224"/>
      <c r="L617" s="229"/>
      <c r="M617" s="230"/>
      <c r="N617" s="231"/>
      <c r="O617" s="231"/>
      <c r="P617" s="231"/>
      <c r="Q617" s="231"/>
      <c r="R617" s="231"/>
      <c r="S617" s="231"/>
      <c r="T617" s="232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233" t="s">
        <v>148</v>
      </c>
      <c r="AU617" s="233" t="s">
        <v>81</v>
      </c>
      <c r="AV617" s="13" t="s">
        <v>79</v>
      </c>
      <c r="AW617" s="13" t="s">
        <v>33</v>
      </c>
      <c r="AX617" s="13" t="s">
        <v>71</v>
      </c>
      <c r="AY617" s="233" t="s">
        <v>137</v>
      </c>
    </row>
    <row r="618" s="14" customFormat="1">
      <c r="A618" s="14"/>
      <c r="B618" s="234"/>
      <c r="C618" s="235"/>
      <c r="D618" s="225" t="s">
        <v>148</v>
      </c>
      <c r="E618" s="236" t="s">
        <v>19</v>
      </c>
      <c r="F618" s="237" t="s">
        <v>396</v>
      </c>
      <c r="G618" s="235"/>
      <c r="H618" s="238">
        <v>29.149999999999999</v>
      </c>
      <c r="I618" s="239"/>
      <c r="J618" s="235"/>
      <c r="K618" s="235"/>
      <c r="L618" s="240"/>
      <c r="M618" s="241"/>
      <c r="N618" s="242"/>
      <c r="O618" s="242"/>
      <c r="P618" s="242"/>
      <c r="Q618" s="242"/>
      <c r="R618" s="242"/>
      <c r="S618" s="242"/>
      <c r="T618" s="243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T618" s="244" t="s">
        <v>148</v>
      </c>
      <c r="AU618" s="244" t="s">
        <v>81</v>
      </c>
      <c r="AV618" s="14" t="s">
        <v>81</v>
      </c>
      <c r="AW618" s="14" t="s">
        <v>33</v>
      </c>
      <c r="AX618" s="14" t="s">
        <v>71</v>
      </c>
      <c r="AY618" s="244" t="s">
        <v>137</v>
      </c>
    </row>
    <row r="619" s="13" customFormat="1">
      <c r="A619" s="13"/>
      <c r="B619" s="223"/>
      <c r="C619" s="224"/>
      <c r="D619" s="225" t="s">
        <v>148</v>
      </c>
      <c r="E619" s="226" t="s">
        <v>19</v>
      </c>
      <c r="F619" s="227" t="s">
        <v>234</v>
      </c>
      <c r="G619" s="224"/>
      <c r="H619" s="226" t="s">
        <v>19</v>
      </c>
      <c r="I619" s="228"/>
      <c r="J619" s="224"/>
      <c r="K619" s="224"/>
      <c r="L619" s="229"/>
      <c r="M619" s="230"/>
      <c r="N619" s="231"/>
      <c r="O619" s="231"/>
      <c r="P619" s="231"/>
      <c r="Q619" s="231"/>
      <c r="R619" s="231"/>
      <c r="S619" s="231"/>
      <c r="T619" s="232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T619" s="233" t="s">
        <v>148</v>
      </c>
      <c r="AU619" s="233" t="s">
        <v>81</v>
      </c>
      <c r="AV619" s="13" t="s">
        <v>79</v>
      </c>
      <c r="AW619" s="13" t="s">
        <v>33</v>
      </c>
      <c r="AX619" s="13" t="s">
        <v>71</v>
      </c>
      <c r="AY619" s="233" t="s">
        <v>137</v>
      </c>
    </row>
    <row r="620" s="13" customFormat="1">
      <c r="A620" s="13"/>
      <c r="B620" s="223"/>
      <c r="C620" s="224"/>
      <c r="D620" s="225" t="s">
        <v>148</v>
      </c>
      <c r="E620" s="226" t="s">
        <v>19</v>
      </c>
      <c r="F620" s="227" t="s">
        <v>397</v>
      </c>
      <c r="G620" s="224"/>
      <c r="H620" s="226" t="s">
        <v>19</v>
      </c>
      <c r="I620" s="228"/>
      <c r="J620" s="224"/>
      <c r="K620" s="224"/>
      <c r="L620" s="229"/>
      <c r="M620" s="230"/>
      <c r="N620" s="231"/>
      <c r="O620" s="231"/>
      <c r="P620" s="231"/>
      <c r="Q620" s="231"/>
      <c r="R620" s="231"/>
      <c r="S620" s="231"/>
      <c r="T620" s="232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233" t="s">
        <v>148</v>
      </c>
      <c r="AU620" s="233" t="s">
        <v>81</v>
      </c>
      <c r="AV620" s="13" t="s">
        <v>79</v>
      </c>
      <c r="AW620" s="13" t="s">
        <v>33</v>
      </c>
      <c r="AX620" s="13" t="s">
        <v>71</v>
      </c>
      <c r="AY620" s="233" t="s">
        <v>137</v>
      </c>
    </row>
    <row r="621" s="14" customFormat="1">
      <c r="A621" s="14"/>
      <c r="B621" s="234"/>
      <c r="C621" s="235"/>
      <c r="D621" s="225" t="s">
        <v>148</v>
      </c>
      <c r="E621" s="236" t="s">
        <v>19</v>
      </c>
      <c r="F621" s="237" t="s">
        <v>235</v>
      </c>
      <c r="G621" s="235"/>
      <c r="H621" s="238">
        <v>29.329999999999998</v>
      </c>
      <c r="I621" s="239"/>
      <c r="J621" s="235"/>
      <c r="K621" s="235"/>
      <c r="L621" s="240"/>
      <c r="M621" s="241"/>
      <c r="N621" s="242"/>
      <c r="O621" s="242"/>
      <c r="P621" s="242"/>
      <c r="Q621" s="242"/>
      <c r="R621" s="242"/>
      <c r="S621" s="242"/>
      <c r="T621" s="243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244" t="s">
        <v>148</v>
      </c>
      <c r="AU621" s="244" t="s">
        <v>81</v>
      </c>
      <c r="AV621" s="14" t="s">
        <v>81</v>
      </c>
      <c r="AW621" s="14" t="s">
        <v>33</v>
      </c>
      <c r="AX621" s="14" t="s">
        <v>71</v>
      </c>
      <c r="AY621" s="244" t="s">
        <v>137</v>
      </c>
    </row>
    <row r="622" s="15" customFormat="1">
      <c r="A622" s="15"/>
      <c r="B622" s="255"/>
      <c r="C622" s="256"/>
      <c r="D622" s="225" t="s">
        <v>148</v>
      </c>
      <c r="E622" s="257" t="s">
        <v>19</v>
      </c>
      <c r="F622" s="258" t="s">
        <v>195</v>
      </c>
      <c r="G622" s="256"/>
      <c r="H622" s="259">
        <v>62.5</v>
      </c>
      <c r="I622" s="260"/>
      <c r="J622" s="256"/>
      <c r="K622" s="256"/>
      <c r="L622" s="261"/>
      <c r="M622" s="262"/>
      <c r="N622" s="263"/>
      <c r="O622" s="263"/>
      <c r="P622" s="263"/>
      <c r="Q622" s="263"/>
      <c r="R622" s="263"/>
      <c r="S622" s="263"/>
      <c r="T622" s="264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T622" s="265" t="s">
        <v>148</v>
      </c>
      <c r="AU622" s="265" t="s">
        <v>81</v>
      </c>
      <c r="AV622" s="15" t="s">
        <v>144</v>
      </c>
      <c r="AW622" s="15" t="s">
        <v>33</v>
      </c>
      <c r="AX622" s="15" t="s">
        <v>79</v>
      </c>
      <c r="AY622" s="265" t="s">
        <v>137</v>
      </c>
    </row>
    <row r="623" s="2" customFormat="1" ht="33" customHeight="1">
      <c r="A623" s="39"/>
      <c r="B623" s="40"/>
      <c r="C623" s="245" t="s">
        <v>845</v>
      </c>
      <c r="D623" s="245" t="s">
        <v>172</v>
      </c>
      <c r="E623" s="246" t="s">
        <v>846</v>
      </c>
      <c r="F623" s="247" t="s">
        <v>847</v>
      </c>
      <c r="G623" s="248" t="s">
        <v>213</v>
      </c>
      <c r="H623" s="249">
        <v>68.75</v>
      </c>
      <c r="I623" s="250"/>
      <c r="J623" s="251">
        <f>ROUND(I623*H623,2)</f>
        <v>0</v>
      </c>
      <c r="K623" s="247" t="s">
        <v>143</v>
      </c>
      <c r="L623" s="252"/>
      <c r="M623" s="253" t="s">
        <v>19</v>
      </c>
      <c r="N623" s="254" t="s">
        <v>42</v>
      </c>
      <c r="O623" s="85"/>
      <c r="P623" s="214">
        <f>O623*H623</f>
        <v>0</v>
      </c>
      <c r="Q623" s="214">
        <v>0.021999999999999999</v>
      </c>
      <c r="R623" s="214">
        <f>Q623*H623</f>
        <v>1.5125</v>
      </c>
      <c r="S623" s="214">
        <v>0</v>
      </c>
      <c r="T623" s="215">
        <f>S623*H623</f>
        <v>0</v>
      </c>
      <c r="U623" s="39"/>
      <c r="V623" s="39"/>
      <c r="W623" s="39"/>
      <c r="X623" s="39"/>
      <c r="Y623" s="39"/>
      <c r="Z623" s="39"/>
      <c r="AA623" s="39"/>
      <c r="AB623" s="39"/>
      <c r="AC623" s="39"/>
      <c r="AD623" s="39"/>
      <c r="AE623" s="39"/>
      <c r="AR623" s="216" t="s">
        <v>370</v>
      </c>
      <c r="AT623" s="216" t="s">
        <v>172</v>
      </c>
      <c r="AU623" s="216" t="s">
        <v>81</v>
      </c>
      <c r="AY623" s="18" t="s">
        <v>137</v>
      </c>
      <c r="BE623" s="217">
        <f>IF(N623="základní",J623,0)</f>
        <v>0</v>
      </c>
      <c r="BF623" s="217">
        <f>IF(N623="snížená",J623,0)</f>
        <v>0</v>
      </c>
      <c r="BG623" s="217">
        <f>IF(N623="zákl. přenesená",J623,0)</f>
        <v>0</v>
      </c>
      <c r="BH623" s="217">
        <f>IF(N623="sníž. přenesená",J623,0)</f>
        <v>0</v>
      </c>
      <c r="BI623" s="217">
        <f>IF(N623="nulová",J623,0)</f>
        <v>0</v>
      </c>
      <c r="BJ623" s="18" t="s">
        <v>79</v>
      </c>
      <c r="BK623" s="217">
        <f>ROUND(I623*H623,2)</f>
        <v>0</v>
      </c>
      <c r="BL623" s="18" t="s">
        <v>246</v>
      </c>
      <c r="BM623" s="216" t="s">
        <v>848</v>
      </c>
    </row>
    <row r="624" s="14" customFormat="1">
      <c r="A624" s="14"/>
      <c r="B624" s="234"/>
      <c r="C624" s="235"/>
      <c r="D624" s="225" t="s">
        <v>148</v>
      </c>
      <c r="E624" s="236" t="s">
        <v>19</v>
      </c>
      <c r="F624" s="237" t="s">
        <v>415</v>
      </c>
      <c r="G624" s="235"/>
      <c r="H624" s="238">
        <v>62.5</v>
      </c>
      <c r="I624" s="239"/>
      <c r="J624" s="235"/>
      <c r="K624" s="235"/>
      <c r="L624" s="240"/>
      <c r="M624" s="241"/>
      <c r="N624" s="242"/>
      <c r="O624" s="242"/>
      <c r="P624" s="242"/>
      <c r="Q624" s="242"/>
      <c r="R624" s="242"/>
      <c r="S624" s="242"/>
      <c r="T624" s="243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T624" s="244" t="s">
        <v>148</v>
      </c>
      <c r="AU624" s="244" t="s">
        <v>81</v>
      </c>
      <c r="AV624" s="14" t="s">
        <v>81</v>
      </c>
      <c r="AW624" s="14" t="s">
        <v>33</v>
      </c>
      <c r="AX624" s="14" t="s">
        <v>79</v>
      </c>
      <c r="AY624" s="244" t="s">
        <v>137</v>
      </c>
    </row>
    <row r="625" s="14" customFormat="1">
      <c r="A625" s="14"/>
      <c r="B625" s="234"/>
      <c r="C625" s="235"/>
      <c r="D625" s="225" t="s">
        <v>148</v>
      </c>
      <c r="E625" s="235"/>
      <c r="F625" s="237" t="s">
        <v>849</v>
      </c>
      <c r="G625" s="235"/>
      <c r="H625" s="238">
        <v>68.75</v>
      </c>
      <c r="I625" s="239"/>
      <c r="J625" s="235"/>
      <c r="K625" s="235"/>
      <c r="L625" s="240"/>
      <c r="M625" s="241"/>
      <c r="N625" s="242"/>
      <c r="O625" s="242"/>
      <c r="P625" s="242"/>
      <c r="Q625" s="242"/>
      <c r="R625" s="242"/>
      <c r="S625" s="242"/>
      <c r="T625" s="243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T625" s="244" t="s">
        <v>148</v>
      </c>
      <c r="AU625" s="244" t="s">
        <v>81</v>
      </c>
      <c r="AV625" s="14" t="s">
        <v>81</v>
      </c>
      <c r="AW625" s="14" t="s">
        <v>4</v>
      </c>
      <c r="AX625" s="14" t="s">
        <v>79</v>
      </c>
      <c r="AY625" s="244" t="s">
        <v>137</v>
      </c>
    </row>
    <row r="626" s="2" customFormat="1" ht="16.5" customHeight="1">
      <c r="A626" s="39"/>
      <c r="B626" s="40"/>
      <c r="C626" s="205" t="s">
        <v>850</v>
      </c>
      <c r="D626" s="205" t="s">
        <v>139</v>
      </c>
      <c r="E626" s="206" t="s">
        <v>851</v>
      </c>
      <c r="F626" s="207" t="s">
        <v>852</v>
      </c>
      <c r="G626" s="208" t="s">
        <v>213</v>
      </c>
      <c r="H626" s="209">
        <v>62.5</v>
      </c>
      <c r="I626" s="210"/>
      <c r="J626" s="211">
        <f>ROUND(I626*H626,2)</f>
        <v>0</v>
      </c>
      <c r="K626" s="207" t="s">
        <v>19</v>
      </c>
      <c r="L626" s="45"/>
      <c r="M626" s="212" t="s">
        <v>19</v>
      </c>
      <c r="N626" s="213" t="s">
        <v>42</v>
      </c>
      <c r="O626" s="85"/>
      <c r="P626" s="214">
        <f>O626*H626</f>
        <v>0</v>
      </c>
      <c r="Q626" s="214">
        <v>0</v>
      </c>
      <c r="R626" s="214">
        <f>Q626*H626</f>
        <v>0</v>
      </c>
      <c r="S626" s="214">
        <v>0</v>
      </c>
      <c r="T626" s="215">
        <f>S626*H626</f>
        <v>0</v>
      </c>
      <c r="U626" s="39"/>
      <c r="V626" s="39"/>
      <c r="W626" s="39"/>
      <c r="X626" s="39"/>
      <c r="Y626" s="39"/>
      <c r="Z626" s="39"/>
      <c r="AA626" s="39"/>
      <c r="AB626" s="39"/>
      <c r="AC626" s="39"/>
      <c r="AD626" s="39"/>
      <c r="AE626" s="39"/>
      <c r="AR626" s="216" t="s">
        <v>246</v>
      </c>
      <c r="AT626" s="216" t="s">
        <v>139</v>
      </c>
      <c r="AU626" s="216" t="s">
        <v>81</v>
      </c>
      <c r="AY626" s="18" t="s">
        <v>137</v>
      </c>
      <c r="BE626" s="217">
        <f>IF(N626="základní",J626,0)</f>
        <v>0</v>
      </c>
      <c r="BF626" s="217">
        <f>IF(N626="snížená",J626,0)</f>
        <v>0</v>
      </c>
      <c r="BG626" s="217">
        <f>IF(N626="zákl. přenesená",J626,0)</f>
        <v>0</v>
      </c>
      <c r="BH626" s="217">
        <f>IF(N626="sníž. přenesená",J626,0)</f>
        <v>0</v>
      </c>
      <c r="BI626" s="217">
        <f>IF(N626="nulová",J626,0)</f>
        <v>0</v>
      </c>
      <c r="BJ626" s="18" t="s">
        <v>79</v>
      </c>
      <c r="BK626" s="217">
        <f>ROUND(I626*H626,2)</f>
        <v>0</v>
      </c>
      <c r="BL626" s="18" t="s">
        <v>246</v>
      </c>
      <c r="BM626" s="216" t="s">
        <v>853</v>
      </c>
    </row>
    <row r="627" s="2" customFormat="1" ht="24.15" customHeight="1">
      <c r="A627" s="39"/>
      <c r="B627" s="40"/>
      <c r="C627" s="205" t="s">
        <v>854</v>
      </c>
      <c r="D627" s="205" t="s">
        <v>139</v>
      </c>
      <c r="E627" s="206" t="s">
        <v>855</v>
      </c>
      <c r="F627" s="207" t="s">
        <v>856</v>
      </c>
      <c r="G627" s="208" t="s">
        <v>213</v>
      </c>
      <c r="H627" s="209">
        <v>62.5</v>
      </c>
      <c r="I627" s="210"/>
      <c r="J627" s="211">
        <f>ROUND(I627*H627,2)</f>
        <v>0</v>
      </c>
      <c r="K627" s="207" t="s">
        <v>143</v>
      </c>
      <c r="L627" s="45"/>
      <c r="M627" s="212" t="s">
        <v>19</v>
      </c>
      <c r="N627" s="213" t="s">
        <v>42</v>
      </c>
      <c r="O627" s="85"/>
      <c r="P627" s="214">
        <f>O627*H627</f>
        <v>0</v>
      </c>
      <c r="Q627" s="214">
        <v>0.0015</v>
      </c>
      <c r="R627" s="214">
        <f>Q627*H627</f>
        <v>0.09375</v>
      </c>
      <c r="S627" s="214">
        <v>0</v>
      </c>
      <c r="T627" s="215">
        <f>S627*H627</f>
        <v>0</v>
      </c>
      <c r="U627" s="39"/>
      <c r="V627" s="39"/>
      <c r="W627" s="39"/>
      <c r="X627" s="39"/>
      <c r="Y627" s="39"/>
      <c r="Z627" s="39"/>
      <c r="AA627" s="39"/>
      <c r="AB627" s="39"/>
      <c r="AC627" s="39"/>
      <c r="AD627" s="39"/>
      <c r="AE627" s="39"/>
      <c r="AR627" s="216" t="s">
        <v>246</v>
      </c>
      <c r="AT627" s="216" t="s">
        <v>139</v>
      </c>
      <c r="AU627" s="216" t="s">
        <v>81</v>
      </c>
      <c r="AY627" s="18" t="s">
        <v>137</v>
      </c>
      <c r="BE627" s="217">
        <f>IF(N627="základní",J627,0)</f>
        <v>0</v>
      </c>
      <c r="BF627" s="217">
        <f>IF(N627="snížená",J627,0)</f>
        <v>0</v>
      </c>
      <c r="BG627" s="217">
        <f>IF(N627="zákl. přenesená",J627,0)</f>
        <v>0</v>
      </c>
      <c r="BH627" s="217">
        <f>IF(N627="sníž. přenesená",J627,0)</f>
        <v>0</v>
      </c>
      <c r="BI627" s="217">
        <f>IF(N627="nulová",J627,0)</f>
        <v>0</v>
      </c>
      <c r="BJ627" s="18" t="s">
        <v>79</v>
      </c>
      <c r="BK627" s="217">
        <f>ROUND(I627*H627,2)</f>
        <v>0</v>
      </c>
      <c r="BL627" s="18" t="s">
        <v>246</v>
      </c>
      <c r="BM627" s="216" t="s">
        <v>857</v>
      </c>
    </row>
    <row r="628" s="2" customFormat="1">
      <c r="A628" s="39"/>
      <c r="B628" s="40"/>
      <c r="C628" s="41"/>
      <c r="D628" s="218" t="s">
        <v>146</v>
      </c>
      <c r="E628" s="41"/>
      <c r="F628" s="219" t="s">
        <v>858</v>
      </c>
      <c r="G628" s="41"/>
      <c r="H628" s="41"/>
      <c r="I628" s="220"/>
      <c r="J628" s="41"/>
      <c r="K628" s="41"/>
      <c r="L628" s="45"/>
      <c r="M628" s="221"/>
      <c r="N628" s="222"/>
      <c r="O628" s="85"/>
      <c r="P628" s="85"/>
      <c r="Q628" s="85"/>
      <c r="R628" s="85"/>
      <c r="S628" s="85"/>
      <c r="T628" s="86"/>
      <c r="U628" s="39"/>
      <c r="V628" s="39"/>
      <c r="W628" s="39"/>
      <c r="X628" s="39"/>
      <c r="Y628" s="39"/>
      <c r="Z628" s="39"/>
      <c r="AA628" s="39"/>
      <c r="AB628" s="39"/>
      <c r="AC628" s="39"/>
      <c r="AD628" s="39"/>
      <c r="AE628" s="39"/>
      <c r="AT628" s="18" t="s">
        <v>146</v>
      </c>
      <c r="AU628" s="18" t="s">
        <v>81</v>
      </c>
    </row>
    <row r="629" s="14" customFormat="1">
      <c r="A629" s="14"/>
      <c r="B629" s="234"/>
      <c r="C629" s="235"/>
      <c r="D629" s="225" t="s">
        <v>148</v>
      </c>
      <c r="E629" s="236" t="s">
        <v>19</v>
      </c>
      <c r="F629" s="237" t="s">
        <v>415</v>
      </c>
      <c r="G629" s="235"/>
      <c r="H629" s="238">
        <v>62.5</v>
      </c>
      <c r="I629" s="239"/>
      <c r="J629" s="235"/>
      <c r="K629" s="235"/>
      <c r="L629" s="240"/>
      <c r="M629" s="241"/>
      <c r="N629" s="242"/>
      <c r="O629" s="242"/>
      <c r="P629" s="242"/>
      <c r="Q629" s="242"/>
      <c r="R629" s="242"/>
      <c r="S629" s="242"/>
      <c r="T629" s="243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T629" s="244" t="s">
        <v>148</v>
      </c>
      <c r="AU629" s="244" t="s">
        <v>81</v>
      </c>
      <c r="AV629" s="14" t="s">
        <v>81</v>
      </c>
      <c r="AW629" s="14" t="s">
        <v>33</v>
      </c>
      <c r="AX629" s="14" t="s">
        <v>79</v>
      </c>
      <c r="AY629" s="244" t="s">
        <v>137</v>
      </c>
    </row>
    <row r="630" s="2" customFormat="1" ht="24.15" customHeight="1">
      <c r="A630" s="39"/>
      <c r="B630" s="40"/>
      <c r="C630" s="205" t="s">
        <v>859</v>
      </c>
      <c r="D630" s="205" t="s">
        <v>139</v>
      </c>
      <c r="E630" s="206" t="s">
        <v>860</v>
      </c>
      <c r="F630" s="207" t="s">
        <v>861</v>
      </c>
      <c r="G630" s="208" t="s">
        <v>319</v>
      </c>
      <c r="H630" s="209">
        <v>60</v>
      </c>
      <c r="I630" s="210"/>
      <c r="J630" s="211">
        <f>ROUND(I630*H630,2)</f>
        <v>0</v>
      </c>
      <c r="K630" s="207" t="s">
        <v>143</v>
      </c>
      <c r="L630" s="45"/>
      <c r="M630" s="212" t="s">
        <v>19</v>
      </c>
      <c r="N630" s="213" t="s">
        <v>42</v>
      </c>
      <c r="O630" s="85"/>
      <c r="P630" s="214">
        <f>O630*H630</f>
        <v>0</v>
      </c>
      <c r="Q630" s="214">
        <v>0.00021000000000000001</v>
      </c>
      <c r="R630" s="214">
        <f>Q630*H630</f>
        <v>0.0126</v>
      </c>
      <c r="S630" s="214">
        <v>0</v>
      </c>
      <c r="T630" s="215">
        <f>S630*H630</f>
        <v>0</v>
      </c>
      <c r="U630" s="39"/>
      <c r="V630" s="39"/>
      <c r="W630" s="39"/>
      <c r="X630" s="39"/>
      <c r="Y630" s="39"/>
      <c r="Z630" s="39"/>
      <c r="AA630" s="39"/>
      <c r="AB630" s="39"/>
      <c r="AC630" s="39"/>
      <c r="AD630" s="39"/>
      <c r="AE630" s="39"/>
      <c r="AR630" s="216" t="s">
        <v>246</v>
      </c>
      <c r="AT630" s="216" t="s">
        <v>139</v>
      </c>
      <c r="AU630" s="216" t="s">
        <v>81</v>
      </c>
      <c r="AY630" s="18" t="s">
        <v>137</v>
      </c>
      <c r="BE630" s="217">
        <f>IF(N630="základní",J630,0)</f>
        <v>0</v>
      </c>
      <c r="BF630" s="217">
        <f>IF(N630="snížená",J630,0)</f>
        <v>0</v>
      </c>
      <c r="BG630" s="217">
        <f>IF(N630="zákl. přenesená",J630,0)</f>
        <v>0</v>
      </c>
      <c r="BH630" s="217">
        <f>IF(N630="sníž. přenesená",J630,0)</f>
        <v>0</v>
      </c>
      <c r="BI630" s="217">
        <f>IF(N630="nulová",J630,0)</f>
        <v>0</v>
      </c>
      <c r="BJ630" s="18" t="s">
        <v>79</v>
      </c>
      <c r="BK630" s="217">
        <f>ROUND(I630*H630,2)</f>
        <v>0</v>
      </c>
      <c r="BL630" s="18" t="s">
        <v>246</v>
      </c>
      <c r="BM630" s="216" t="s">
        <v>862</v>
      </c>
    </row>
    <row r="631" s="2" customFormat="1">
      <c r="A631" s="39"/>
      <c r="B631" s="40"/>
      <c r="C631" s="41"/>
      <c r="D631" s="218" t="s">
        <v>146</v>
      </c>
      <c r="E631" s="41"/>
      <c r="F631" s="219" t="s">
        <v>863</v>
      </c>
      <c r="G631" s="41"/>
      <c r="H631" s="41"/>
      <c r="I631" s="220"/>
      <c r="J631" s="41"/>
      <c r="K631" s="41"/>
      <c r="L631" s="45"/>
      <c r="M631" s="221"/>
      <c r="N631" s="222"/>
      <c r="O631" s="85"/>
      <c r="P631" s="85"/>
      <c r="Q631" s="85"/>
      <c r="R631" s="85"/>
      <c r="S631" s="85"/>
      <c r="T631" s="86"/>
      <c r="U631" s="39"/>
      <c r="V631" s="39"/>
      <c r="W631" s="39"/>
      <c r="X631" s="39"/>
      <c r="Y631" s="39"/>
      <c r="Z631" s="39"/>
      <c r="AA631" s="39"/>
      <c r="AB631" s="39"/>
      <c r="AC631" s="39"/>
      <c r="AD631" s="39"/>
      <c r="AE631" s="39"/>
      <c r="AT631" s="18" t="s">
        <v>146</v>
      </c>
      <c r="AU631" s="18" t="s">
        <v>81</v>
      </c>
    </row>
    <row r="632" s="14" customFormat="1">
      <c r="A632" s="14"/>
      <c r="B632" s="234"/>
      <c r="C632" s="235"/>
      <c r="D632" s="225" t="s">
        <v>148</v>
      </c>
      <c r="E632" s="236" t="s">
        <v>19</v>
      </c>
      <c r="F632" s="237" t="s">
        <v>864</v>
      </c>
      <c r="G632" s="235"/>
      <c r="H632" s="238">
        <v>60</v>
      </c>
      <c r="I632" s="239"/>
      <c r="J632" s="235"/>
      <c r="K632" s="235"/>
      <c r="L632" s="240"/>
      <c r="M632" s="241"/>
      <c r="N632" s="242"/>
      <c r="O632" s="242"/>
      <c r="P632" s="242"/>
      <c r="Q632" s="242"/>
      <c r="R632" s="242"/>
      <c r="S632" s="242"/>
      <c r="T632" s="243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T632" s="244" t="s">
        <v>148</v>
      </c>
      <c r="AU632" s="244" t="s">
        <v>81</v>
      </c>
      <c r="AV632" s="14" t="s">
        <v>81</v>
      </c>
      <c r="AW632" s="14" t="s">
        <v>33</v>
      </c>
      <c r="AX632" s="14" t="s">
        <v>79</v>
      </c>
      <c r="AY632" s="244" t="s">
        <v>137</v>
      </c>
    </row>
    <row r="633" s="2" customFormat="1" ht="24.15" customHeight="1">
      <c r="A633" s="39"/>
      <c r="B633" s="40"/>
      <c r="C633" s="205" t="s">
        <v>865</v>
      </c>
      <c r="D633" s="205" t="s">
        <v>139</v>
      </c>
      <c r="E633" s="206" t="s">
        <v>866</v>
      </c>
      <c r="F633" s="207" t="s">
        <v>867</v>
      </c>
      <c r="G633" s="208" t="s">
        <v>319</v>
      </c>
      <c r="H633" s="209">
        <v>22</v>
      </c>
      <c r="I633" s="210"/>
      <c r="J633" s="211">
        <f>ROUND(I633*H633,2)</f>
        <v>0</v>
      </c>
      <c r="K633" s="207" t="s">
        <v>143</v>
      </c>
      <c r="L633" s="45"/>
      <c r="M633" s="212" t="s">
        <v>19</v>
      </c>
      <c r="N633" s="213" t="s">
        <v>42</v>
      </c>
      <c r="O633" s="85"/>
      <c r="P633" s="214">
        <f>O633*H633</f>
        <v>0</v>
      </c>
      <c r="Q633" s="214">
        <v>0.00020000000000000001</v>
      </c>
      <c r="R633" s="214">
        <f>Q633*H633</f>
        <v>0.0044000000000000003</v>
      </c>
      <c r="S633" s="214">
        <v>0</v>
      </c>
      <c r="T633" s="215">
        <f>S633*H633</f>
        <v>0</v>
      </c>
      <c r="U633" s="39"/>
      <c r="V633" s="39"/>
      <c r="W633" s="39"/>
      <c r="X633" s="39"/>
      <c r="Y633" s="39"/>
      <c r="Z633" s="39"/>
      <c r="AA633" s="39"/>
      <c r="AB633" s="39"/>
      <c r="AC633" s="39"/>
      <c r="AD633" s="39"/>
      <c r="AE633" s="39"/>
      <c r="AR633" s="216" t="s">
        <v>246</v>
      </c>
      <c r="AT633" s="216" t="s">
        <v>139</v>
      </c>
      <c r="AU633" s="216" t="s">
        <v>81</v>
      </c>
      <c r="AY633" s="18" t="s">
        <v>137</v>
      </c>
      <c r="BE633" s="217">
        <f>IF(N633="základní",J633,0)</f>
        <v>0</v>
      </c>
      <c r="BF633" s="217">
        <f>IF(N633="snížená",J633,0)</f>
        <v>0</v>
      </c>
      <c r="BG633" s="217">
        <f>IF(N633="zákl. přenesená",J633,0)</f>
        <v>0</v>
      </c>
      <c r="BH633" s="217">
        <f>IF(N633="sníž. přenesená",J633,0)</f>
        <v>0</v>
      </c>
      <c r="BI633" s="217">
        <f>IF(N633="nulová",J633,0)</f>
        <v>0</v>
      </c>
      <c r="BJ633" s="18" t="s">
        <v>79</v>
      </c>
      <c r="BK633" s="217">
        <f>ROUND(I633*H633,2)</f>
        <v>0</v>
      </c>
      <c r="BL633" s="18" t="s">
        <v>246</v>
      </c>
      <c r="BM633" s="216" t="s">
        <v>868</v>
      </c>
    </row>
    <row r="634" s="2" customFormat="1">
      <c r="A634" s="39"/>
      <c r="B634" s="40"/>
      <c r="C634" s="41"/>
      <c r="D634" s="218" t="s">
        <v>146</v>
      </c>
      <c r="E634" s="41"/>
      <c r="F634" s="219" t="s">
        <v>869</v>
      </c>
      <c r="G634" s="41"/>
      <c r="H634" s="41"/>
      <c r="I634" s="220"/>
      <c r="J634" s="41"/>
      <c r="K634" s="41"/>
      <c r="L634" s="45"/>
      <c r="M634" s="221"/>
      <c r="N634" s="222"/>
      <c r="O634" s="85"/>
      <c r="P634" s="85"/>
      <c r="Q634" s="85"/>
      <c r="R634" s="85"/>
      <c r="S634" s="85"/>
      <c r="T634" s="86"/>
      <c r="U634" s="39"/>
      <c r="V634" s="39"/>
      <c r="W634" s="39"/>
      <c r="X634" s="39"/>
      <c r="Y634" s="39"/>
      <c r="Z634" s="39"/>
      <c r="AA634" s="39"/>
      <c r="AB634" s="39"/>
      <c r="AC634" s="39"/>
      <c r="AD634" s="39"/>
      <c r="AE634" s="39"/>
      <c r="AT634" s="18" t="s">
        <v>146</v>
      </c>
      <c r="AU634" s="18" t="s">
        <v>81</v>
      </c>
    </row>
    <row r="635" s="14" customFormat="1">
      <c r="A635" s="14"/>
      <c r="B635" s="234"/>
      <c r="C635" s="235"/>
      <c r="D635" s="225" t="s">
        <v>148</v>
      </c>
      <c r="E635" s="236" t="s">
        <v>19</v>
      </c>
      <c r="F635" s="237" t="s">
        <v>870</v>
      </c>
      <c r="G635" s="235"/>
      <c r="H635" s="238">
        <v>22</v>
      </c>
      <c r="I635" s="239"/>
      <c r="J635" s="235"/>
      <c r="K635" s="235"/>
      <c r="L635" s="240"/>
      <c r="M635" s="241"/>
      <c r="N635" s="242"/>
      <c r="O635" s="242"/>
      <c r="P635" s="242"/>
      <c r="Q635" s="242"/>
      <c r="R635" s="242"/>
      <c r="S635" s="242"/>
      <c r="T635" s="243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T635" s="244" t="s">
        <v>148</v>
      </c>
      <c r="AU635" s="244" t="s">
        <v>81</v>
      </c>
      <c r="AV635" s="14" t="s">
        <v>81</v>
      </c>
      <c r="AW635" s="14" t="s">
        <v>33</v>
      </c>
      <c r="AX635" s="14" t="s">
        <v>79</v>
      </c>
      <c r="AY635" s="244" t="s">
        <v>137</v>
      </c>
    </row>
    <row r="636" s="2" customFormat="1" ht="24.15" customHeight="1">
      <c r="A636" s="39"/>
      <c r="B636" s="40"/>
      <c r="C636" s="205" t="s">
        <v>871</v>
      </c>
      <c r="D636" s="205" t="s">
        <v>139</v>
      </c>
      <c r="E636" s="206" t="s">
        <v>872</v>
      </c>
      <c r="F636" s="207" t="s">
        <v>873</v>
      </c>
      <c r="G636" s="208" t="s">
        <v>183</v>
      </c>
      <c r="H636" s="209">
        <v>128.18000000000001</v>
      </c>
      <c r="I636" s="210"/>
      <c r="J636" s="211">
        <f>ROUND(I636*H636,2)</f>
        <v>0</v>
      </c>
      <c r="K636" s="207" t="s">
        <v>143</v>
      </c>
      <c r="L636" s="45"/>
      <c r="M636" s="212" t="s">
        <v>19</v>
      </c>
      <c r="N636" s="213" t="s">
        <v>42</v>
      </c>
      <c r="O636" s="85"/>
      <c r="P636" s="214">
        <f>O636*H636</f>
        <v>0</v>
      </c>
      <c r="Q636" s="214">
        <v>0.00142</v>
      </c>
      <c r="R636" s="214">
        <f>Q636*H636</f>
        <v>0.18201560000000003</v>
      </c>
      <c r="S636" s="214">
        <v>0</v>
      </c>
      <c r="T636" s="215">
        <f>S636*H636</f>
        <v>0</v>
      </c>
      <c r="U636" s="39"/>
      <c r="V636" s="39"/>
      <c r="W636" s="39"/>
      <c r="X636" s="39"/>
      <c r="Y636" s="39"/>
      <c r="Z636" s="39"/>
      <c r="AA636" s="39"/>
      <c r="AB636" s="39"/>
      <c r="AC636" s="39"/>
      <c r="AD636" s="39"/>
      <c r="AE636" s="39"/>
      <c r="AR636" s="216" t="s">
        <v>246</v>
      </c>
      <c r="AT636" s="216" t="s">
        <v>139</v>
      </c>
      <c r="AU636" s="216" t="s">
        <v>81</v>
      </c>
      <c r="AY636" s="18" t="s">
        <v>137</v>
      </c>
      <c r="BE636" s="217">
        <f>IF(N636="základní",J636,0)</f>
        <v>0</v>
      </c>
      <c r="BF636" s="217">
        <f>IF(N636="snížená",J636,0)</f>
        <v>0</v>
      </c>
      <c r="BG636" s="217">
        <f>IF(N636="zákl. přenesená",J636,0)</f>
        <v>0</v>
      </c>
      <c r="BH636" s="217">
        <f>IF(N636="sníž. přenesená",J636,0)</f>
        <v>0</v>
      </c>
      <c r="BI636" s="217">
        <f>IF(N636="nulová",J636,0)</f>
        <v>0</v>
      </c>
      <c r="BJ636" s="18" t="s">
        <v>79</v>
      </c>
      <c r="BK636" s="217">
        <f>ROUND(I636*H636,2)</f>
        <v>0</v>
      </c>
      <c r="BL636" s="18" t="s">
        <v>246</v>
      </c>
      <c r="BM636" s="216" t="s">
        <v>874</v>
      </c>
    </row>
    <row r="637" s="2" customFormat="1">
      <c r="A637" s="39"/>
      <c r="B637" s="40"/>
      <c r="C637" s="41"/>
      <c r="D637" s="218" t="s">
        <v>146</v>
      </c>
      <c r="E637" s="41"/>
      <c r="F637" s="219" t="s">
        <v>875</v>
      </c>
      <c r="G637" s="41"/>
      <c r="H637" s="41"/>
      <c r="I637" s="220"/>
      <c r="J637" s="41"/>
      <c r="K637" s="41"/>
      <c r="L637" s="45"/>
      <c r="M637" s="221"/>
      <c r="N637" s="222"/>
      <c r="O637" s="85"/>
      <c r="P637" s="85"/>
      <c r="Q637" s="85"/>
      <c r="R637" s="85"/>
      <c r="S637" s="85"/>
      <c r="T637" s="86"/>
      <c r="U637" s="39"/>
      <c r="V637" s="39"/>
      <c r="W637" s="39"/>
      <c r="X637" s="39"/>
      <c r="Y637" s="39"/>
      <c r="Z637" s="39"/>
      <c r="AA637" s="39"/>
      <c r="AB637" s="39"/>
      <c r="AC637" s="39"/>
      <c r="AD637" s="39"/>
      <c r="AE637" s="39"/>
      <c r="AT637" s="18" t="s">
        <v>146</v>
      </c>
      <c r="AU637" s="18" t="s">
        <v>81</v>
      </c>
    </row>
    <row r="638" s="14" customFormat="1">
      <c r="A638" s="14"/>
      <c r="B638" s="234"/>
      <c r="C638" s="235"/>
      <c r="D638" s="225" t="s">
        <v>148</v>
      </c>
      <c r="E638" s="236" t="s">
        <v>19</v>
      </c>
      <c r="F638" s="237" t="s">
        <v>876</v>
      </c>
      <c r="G638" s="235"/>
      <c r="H638" s="238">
        <v>11.699999999999999</v>
      </c>
      <c r="I638" s="239"/>
      <c r="J638" s="235"/>
      <c r="K638" s="235"/>
      <c r="L638" s="240"/>
      <c r="M638" s="241"/>
      <c r="N638" s="242"/>
      <c r="O638" s="242"/>
      <c r="P638" s="242"/>
      <c r="Q638" s="242"/>
      <c r="R638" s="242"/>
      <c r="S638" s="242"/>
      <c r="T638" s="243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T638" s="244" t="s">
        <v>148</v>
      </c>
      <c r="AU638" s="244" t="s">
        <v>81</v>
      </c>
      <c r="AV638" s="14" t="s">
        <v>81</v>
      </c>
      <c r="AW638" s="14" t="s">
        <v>33</v>
      </c>
      <c r="AX638" s="14" t="s">
        <v>71</v>
      </c>
      <c r="AY638" s="244" t="s">
        <v>137</v>
      </c>
    </row>
    <row r="639" s="14" customFormat="1">
      <c r="A639" s="14"/>
      <c r="B639" s="234"/>
      <c r="C639" s="235"/>
      <c r="D639" s="225" t="s">
        <v>148</v>
      </c>
      <c r="E639" s="236" t="s">
        <v>19</v>
      </c>
      <c r="F639" s="237" t="s">
        <v>877</v>
      </c>
      <c r="G639" s="235"/>
      <c r="H639" s="238">
        <v>33</v>
      </c>
      <c r="I639" s="239"/>
      <c r="J639" s="235"/>
      <c r="K639" s="235"/>
      <c r="L639" s="240"/>
      <c r="M639" s="241"/>
      <c r="N639" s="242"/>
      <c r="O639" s="242"/>
      <c r="P639" s="242"/>
      <c r="Q639" s="242"/>
      <c r="R639" s="242"/>
      <c r="S639" s="242"/>
      <c r="T639" s="243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T639" s="244" t="s">
        <v>148</v>
      </c>
      <c r="AU639" s="244" t="s">
        <v>81</v>
      </c>
      <c r="AV639" s="14" t="s">
        <v>81</v>
      </c>
      <c r="AW639" s="14" t="s">
        <v>33</v>
      </c>
      <c r="AX639" s="14" t="s">
        <v>71</v>
      </c>
      <c r="AY639" s="244" t="s">
        <v>137</v>
      </c>
    </row>
    <row r="640" s="14" customFormat="1">
      <c r="A640" s="14"/>
      <c r="B640" s="234"/>
      <c r="C640" s="235"/>
      <c r="D640" s="225" t="s">
        <v>148</v>
      </c>
      <c r="E640" s="236" t="s">
        <v>19</v>
      </c>
      <c r="F640" s="237" t="s">
        <v>878</v>
      </c>
      <c r="G640" s="235"/>
      <c r="H640" s="238">
        <v>18.940000000000001</v>
      </c>
      <c r="I640" s="239"/>
      <c r="J640" s="235"/>
      <c r="K640" s="235"/>
      <c r="L640" s="240"/>
      <c r="M640" s="241"/>
      <c r="N640" s="242"/>
      <c r="O640" s="242"/>
      <c r="P640" s="242"/>
      <c r="Q640" s="242"/>
      <c r="R640" s="242"/>
      <c r="S640" s="242"/>
      <c r="T640" s="243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T640" s="244" t="s">
        <v>148</v>
      </c>
      <c r="AU640" s="244" t="s">
        <v>81</v>
      </c>
      <c r="AV640" s="14" t="s">
        <v>81</v>
      </c>
      <c r="AW640" s="14" t="s">
        <v>33</v>
      </c>
      <c r="AX640" s="14" t="s">
        <v>71</v>
      </c>
      <c r="AY640" s="244" t="s">
        <v>137</v>
      </c>
    </row>
    <row r="641" s="14" customFormat="1">
      <c r="A641" s="14"/>
      <c r="B641" s="234"/>
      <c r="C641" s="235"/>
      <c r="D641" s="225" t="s">
        <v>148</v>
      </c>
      <c r="E641" s="236" t="s">
        <v>19</v>
      </c>
      <c r="F641" s="237" t="s">
        <v>879</v>
      </c>
      <c r="G641" s="235"/>
      <c r="H641" s="238">
        <v>8.1999999999999993</v>
      </c>
      <c r="I641" s="239"/>
      <c r="J641" s="235"/>
      <c r="K641" s="235"/>
      <c r="L641" s="240"/>
      <c r="M641" s="241"/>
      <c r="N641" s="242"/>
      <c r="O641" s="242"/>
      <c r="P641" s="242"/>
      <c r="Q641" s="242"/>
      <c r="R641" s="242"/>
      <c r="S641" s="242"/>
      <c r="T641" s="243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T641" s="244" t="s">
        <v>148</v>
      </c>
      <c r="AU641" s="244" t="s">
        <v>81</v>
      </c>
      <c r="AV641" s="14" t="s">
        <v>81</v>
      </c>
      <c r="AW641" s="14" t="s">
        <v>33</v>
      </c>
      <c r="AX641" s="14" t="s">
        <v>71</v>
      </c>
      <c r="AY641" s="244" t="s">
        <v>137</v>
      </c>
    </row>
    <row r="642" s="14" customFormat="1">
      <c r="A642" s="14"/>
      <c r="B642" s="234"/>
      <c r="C642" s="235"/>
      <c r="D642" s="225" t="s">
        <v>148</v>
      </c>
      <c r="E642" s="236" t="s">
        <v>19</v>
      </c>
      <c r="F642" s="237" t="s">
        <v>880</v>
      </c>
      <c r="G642" s="235"/>
      <c r="H642" s="238">
        <v>31.699999999999999</v>
      </c>
      <c r="I642" s="239"/>
      <c r="J642" s="235"/>
      <c r="K642" s="235"/>
      <c r="L642" s="240"/>
      <c r="M642" s="241"/>
      <c r="N642" s="242"/>
      <c r="O642" s="242"/>
      <c r="P642" s="242"/>
      <c r="Q642" s="242"/>
      <c r="R642" s="242"/>
      <c r="S642" s="242"/>
      <c r="T642" s="243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T642" s="244" t="s">
        <v>148</v>
      </c>
      <c r="AU642" s="244" t="s">
        <v>81</v>
      </c>
      <c r="AV642" s="14" t="s">
        <v>81</v>
      </c>
      <c r="AW642" s="14" t="s">
        <v>33</v>
      </c>
      <c r="AX642" s="14" t="s">
        <v>71</v>
      </c>
      <c r="AY642" s="244" t="s">
        <v>137</v>
      </c>
    </row>
    <row r="643" s="14" customFormat="1">
      <c r="A643" s="14"/>
      <c r="B643" s="234"/>
      <c r="C643" s="235"/>
      <c r="D643" s="225" t="s">
        <v>148</v>
      </c>
      <c r="E643" s="236" t="s">
        <v>19</v>
      </c>
      <c r="F643" s="237" t="s">
        <v>878</v>
      </c>
      <c r="G643" s="235"/>
      <c r="H643" s="238">
        <v>18.940000000000001</v>
      </c>
      <c r="I643" s="239"/>
      <c r="J643" s="235"/>
      <c r="K643" s="235"/>
      <c r="L643" s="240"/>
      <c r="M643" s="241"/>
      <c r="N643" s="242"/>
      <c r="O643" s="242"/>
      <c r="P643" s="242"/>
      <c r="Q643" s="242"/>
      <c r="R643" s="242"/>
      <c r="S643" s="242"/>
      <c r="T643" s="243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T643" s="244" t="s">
        <v>148</v>
      </c>
      <c r="AU643" s="244" t="s">
        <v>81</v>
      </c>
      <c r="AV643" s="14" t="s">
        <v>81</v>
      </c>
      <c r="AW643" s="14" t="s">
        <v>33</v>
      </c>
      <c r="AX643" s="14" t="s">
        <v>71</v>
      </c>
      <c r="AY643" s="244" t="s">
        <v>137</v>
      </c>
    </row>
    <row r="644" s="14" customFormat="1">
      <c r="A644" s="14"/>
      <c r="B644" s="234"/>
      <c r="C644" s="235"/>
      <c r="D644" s="225" t="s">
        <v>148</v>
      </c>
      <c r="E644" s="236" t="s">
        <v>19</v>
      </c>
      <c r="F644" s="237" t="s">
        <v>881</v>
      </c>
      <c r="G644" s="235"/>
      <c r="H644" s="238">
        <v>5.7000000000000002</v>
      </c>
      <c r="I644" s="239"/>
      <c r="J644" s="235"/>
      <c r="K644" s="235"/>
      <c r="L644" s="240"/>
      <c r="M644" s="241"/>
      <c r="N644" s="242"/>
      <c r="O644" s="242"/>
      <c r="P644" s="242"/>
      <c r="Q644" s="242"/>
      <c r="R644" s="242"/>
      <c r="S644" s="242"/>
      <c r="T644" s="243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T644" s="244" t="s">
        <v>148</v>
      </c>
      <c r="AU644" s="244" t="s">
        <v>81</v>
      </c>
      <c r="AV644" s="14" t="s">
        <v>81</v>
      </c>
      <c r="AW644" s="14" t="s">
        <v>33</v>
      </c>
      <c r="AX644" s="14" t="s">
        <v>71</v>
      </c>
      <c r="AY644" s="244" t="s">
        <v>137</v>
      </c>
    </row>
    <row r="645" s="15" customFormat="1">
      <c r="A645" s="15"/>
      <c r="B645" s="255"/>
      <c r="C645" s="256"/>
      <c r="D645" s="225" t="s">
        <v>148</v>
      </c>
      <c r="E645" s="257" t="s">
        <v>19</v>
      </c>
      <c r="F645" s="258" t="s">
        <v>195</v>
      </c>
      <c r="G645" s="256"/>
      <c r="H645" s="259">
        <v>128.18000000000001</v>
      </c>
      <c r="I645" s="260"/>
      <c r="J645" s="256"/>
      <c r="K645" s="256"/>
      <c r="L645" s="261"/>
      <c r="M645" s="262"/>
      <c r="N645" s="263"/>
      <c r="O645" s="263"/>
      <c r="P645" s="263"/>
      <c r="Q645" s="263"/>
      <c r="R645" s="263"/>
      <c r="S645" s="263"/>
      <c r="T645" s="264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T645" s="265" t="s">
        <v>148</v>
      </c>
      <c r="AU645" s="265" t="s">
        <v>81</v>
      </c>
      <c r="AV645" s="15" t="s">
        <v>144</v>
      </c>
      <c r="AW645" s="15" t="s">
        <v>33</v>
      </c>
      <c r="AX645" s="15" t="s">
        <v>79</v>
      </c>
      <c r="AY645" s="265" t="s">
        <v>137</v>
      </c>
    </row>
    <row r="646" s="2" customFormat="1" ht="24.15" customHeight="1">
      <c r="A646" s="39"/>
      <c r="B646" s="40"/>
      <c r="C646" s="205" t="s">
        <v>882</v>
      </c>
      <c r="D646" s="205" t="s">
        <v>139</v>
      </c>
      <c r="E646" s="206" t="s">
        <v>883</v>
      </c>
      <c r="F646" s="207" t="s">
        <v>884</v>
      </c>
      <c r="G646" s="208" t="s">
        <v>213</v>
      </c>
      <c r="H646" s="209">
        <v>62.5</v>
      </c>
      <c r="I646" s="210"/>
      <c r="J646" s="211">
        <f>ROUND(I646*H646,2)</f>
        <v>0</v>
      </c>
      <c r="K646" s="207" t="s">
        <v>19</v>
      </c>
      <c r="L646" s="45"/>
      <c r="M646" s="212" t="s">
        <v>19</v>
      </c>
      <c r="N646" s="213" t="s">
        <v>42</v>
      </c>
      <c r="O646" s="85"/>
      <c r="P646" s="214">
        <f>O646*H646</f>
        <v>0</v>
      </c>
      <c r="Q646" s="214">
        <v>0</v>
      </c>
      <c r="R646" s="214">
        <f>Q646*H646</f>
        <v>0</v>
      </c>
      <c r="S646" s="214">
        <v>0</v>
      </c>
      <c r="T646" s="215">
        <f>S646*H646</f>
        <v>0</v>
      </c>
      <c r="U646" s="39"/>
      <c r="V646" s="39"/>
      <c r="W646" s="39"/>
      <c r="X646" s="39"/>
      <c r="Y646" s="39"/>
      <c r="Z646" s="39"/>
      <c r="AA646" s="39"/>
      <c r="AB646" s="39"/>
      <c r="AC646" s="39"/>
      <c r="AD646" s="39"/>
      <c r="AE646" s="39"/>
      <c r="AR646" s="216" t="s">
        <v>246</v>
      </c>
      <c r="AT646" s="216" t="s">
        <v>139</v>
      </c>
      <c r="AU646" s="216" t="s">
        <v>81</v>
      </c>
      <c r="AY646" s="18" t="s">
        <v>137</v>
      </c>
      <c r="BE646" s="217">
        <f>IF(N646="základní",J646,0)</f>
        <v>0</v>
      </c>
      <c r="BF646" s="217">
        <f>IF(N646="snížená",J646,0)</f>
        <v>0</v>
      </c>
      <c r="BG646" s="217">
        <f>IF(N646="zákl. přenesená",J646,0)</f>
        <v>0</v>
      </c>
      <c r="BH646" s="217">
        <f>IF(N646="sníž. přenesená",J646,0)</f>
        <v>0</v>
      </c>
      <c r="BI646" s="217">
        <f>IF(N646="nulová",J646,0)</f>
        <v>0</v>
      </c>
      <c r="BJ646" s="18" t="s">
        <v>79</v>
      </c>
      <c r="BK646" s="217">
        <f>ROUND(I646*H646,2)</f>
        <v>0</v>
      </c>
      <c r="BL646" s="18" t="s">
        <v>246</v>
      </c>
      <c r="BM646" s="216" t="s">
        <v>885</v>
      </c>
    </row>
    <row r="647" s="2" customFormat="1" ht="44.25" customHeight="1">
      <c r="A647" s="39"/>
      <c r="B647" s="40"/>
      <c r="C647" s="205" t="s">
        <v>886</v>
      </c>
      <c r="D647" s="205" t="s">
        <v>139</v>
      </c>
      <c r="E647" s="206" t="s">
        <v>887</v>
      </c>
      <c r="F647" s="207" t="s">
        <v>888</v>
      </c>
      <c r="G647" s="208" t="s">
        <v>645</v>
      </c>
      <c r="H647" s="278"/>
      <c r="I647" s="210"/>
      <c r="J647" s="211">
        <f>ROUND(I647*H647,2)</f>
        <v>0</v>
      </c>
      <c r="K647" s="207" t="s">
        <v>143</v>
      </c>
      <c r="L647" s="45"/>
      <c r="M647" s="212" t="s">
        <v>19</v>
      </c>
      <c r="N647" s="213" t="s">
        <v>42</v>
      </c>
      <c r="O647" s="85"/>
      <c r="P647" s="214">
        <f>O647*H647</f>
        <v>0</v>
      </c>
      <c r="Q647" s="214">
        <v>0</v>
      </c>
      <c r="R647" s="214">
        <f>Q647*H647</f>
        <v>0</v>
      </c>
      <c r="S647" s="214">
        <v>0</v>
      </c>
      <c r="T647" s="215">
        <f>S647*H647</f>
        <v>0</v>
      </c>
      <c r="U647" s="39"/>
      <c r="V647" s="39"/>
      <c r="W647" s="39"/>
      <c r="X647" s="39"/>
      <c r="Y647" s="39"/>
      <c r="Z647" s="39"/>
      <c r="AA647" s="39"/>
      <c r="AB647" s="39"/>
      <c r="AC647" s="39"/>
      <c r="AD647" s="39"/>
      <c r="AE647" s="39"/>
      <c r="AR647" s="216" t="s">
        <v>246</v>
      </c>
      <c r="AT647" s="216" t="s">
        <v>139</v>
      </c>
      <c r="AU647" s="216" t="s">
        <v>81</v>
      </c>
      <c r="AY647" s="18" t="s">
        <v>137</v>
      </c>
      <c r="BE647" s="217">
        <f>IF(N647="základní",J647,0)</f>
        <v>0</v>
      </c>
      <c r="BF647" s="217">
        <f>IF(N647="snížená",J647,0)</f>
        <v>0</v>
      </c>
      <c r="BG647" s="217">
        <f>IF(N647="zákl. přenesená",J647,0)</f>
        <v>0</v>
      </c>
      <c r="BH647" s="217">
        <f>IF(N647="sníž. přenesená",J647,0)</f>
        <v>0</v>
      </c>
      <c r="BI647" s="217">
        <f>IF(N647="nulová",J647,0)</f>
        <v>0</v>
      </c>
      <c r="BJ647" s="18" t="s">
        <v>79</v>
      </c>
      <c r="BK647" s="217">
        <f>ROUND(I647*H647,2)</f>
        <v>0</v>
      </c>
      <c r="BL647" s="18" t="s">
        <v>246</v>
      </c>
      <c r="BM647" s="216" t="s">
        <v>889</v>
      </c>
    </row>
    <row r="648" s="2" customFormat="1">
      <c r="A648" s="39"/>
      <c r="B648" s="40"/>
      <c r="C648" s="41"/>
      <c r="D648" s="218" t="s">
        <v>146</v>
      </c>
      <c r="E648" s="41"/>
      <c r="F648" s="219" t="s">
        <v>890</v>
      </c>
      <c r="G648" s="41"/>
      <c r="H648" s="41"/>
      <c r="I648" s="220"/>
      <c r="J648" s="41"/>
      <c r="K648" s="41"/>
      <c r="L648" s="45"/>
      <c r="M648" s="221"/>
      <c r="N648" s="222"/>
      <c r="O648" s="85"/>
      <c r="P648" s="85"/>
      <c r="Q648" s="85"/>
      <c r="R648" s="85"/>
      <c r="S648" s="85"/>
      <c r="T648" s="86"/>
      <c r="U648" s="39"/>
      <c r="V648" s="39"/>
      <c r="W648" s="39"/>
      <c r="X648" s="39"/>
      <c r="Y648" s="39"/>
      <c r="Z648" s="39"/>
      <c r="AA648" s="39"/>
      <c r="AB648" s="39"/>
      <c r="AC648" s="39"/>
      <c r="AD648" s="39"/>
      <c r="AE648" s="39"/>
      <c r="AT648" s="18" t="s">
        <v>146</v>
      </c>
      <c r="AU648" s="18" t="s">
        <v>81</v>
      </c>
    </row>
    <row r="649" s="12" customFormat="1" ht="22.8" customHeight="1">
      <c r="A649" s="12"/>
      <c r="B649" s="189"/>
      <c r="C649" s="190"/>
      <c r="D649" s="191" t="s">
        <v>70</v>
      </c>
      <c r="E649" s="203" t="s">
        <v>891</v>
      </c>
      <c r="F649" s="203" t="s">
        <v>892</v>
      </c>
      <c r="G649" s="190"/>
      <c r="H649" s="190"/>
      <c r="I649" s="193"/>
      <c r="J649" s="204">
        <f>BK649</f>
        <v>0</v>
      </c>
      <c r="K649" s="190"/>
      <c r="L649" s="195"/>
      <c r="M649" s="196"/>
      <c r="N649" s="197"/>
      <c r="O649" s="197"/>
      <c r="P649" s="198">
        <f>SUM(P650:P702)</f>
        <v>0</v>
      </c>
      <c r="Q649" s="197"/>
      <c r="R649" s="198">
        <f>SUM(R650:R702)</f>
        <v>1.8351782399999999</v>
      </c>
      <c r="S649" s="197"/>
      <c r="T649" s="199">
        <f>SUM(T650:T702)</f>
        <v>0.73646820000000002</v>
      </c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R649" s="200" t="s">
        <v>81</v>
      </c>
      <c r="AT649" s="201" t="s">
        <v>70</v>
      </c>
      <c r="AU649" s="201" t="s">
        <v>79</v>
      </c>
      <c r="AY649" s="200" t="s">
        <v>137</v>
      </c>
      <c r="BK649" s="202">
        <f>SUM(BK650:BK702)</f>
        <v>0</v>
      </c>
    </row>
    <row r="650" s="2" customFormat="1" ht="37.8" customHeight="1">
      <c r="A650" s="39"/>
      <c r="B650" s="40"/>
      <c r="C650" s="205" t="s">
        <v>893</v>
      </c>
      <c r="D650" s="205" t="s">
        <v>139</v>
      </c>
      <c r="E650" s="206" t="s">
        <v>894</v>
      </c>
      <c r="F650" s="207" t="s">
        <v>895</v>
      </c>
      <c r="G650" s="208" t="s">
        <v>213</v>
      </c>
      <c r="H650" s="209">
        <v>223.19999999999999</v>
      </c>
      <c r="I650" s="210"/>
      <c r="J650" s="211">
        <f>ROUND(I650*H650,2)</f>
        <v>0</v>
      </c>
      <c r="K650" s="207" t="s">
        <v>143</v>
      </c>
      <c r="L650" s="45"/>
      <c r="M650" s="212" t="s">
        <v>19</v>
      </c>
      <c r="N650" s="213" t="s">
        <v>42</v>
      </c>
      <c r="O650" s="85"/>
      <c r="P650" s="214">
        <f>O650*H650</f>
        <v>0</v>
      </c>
      <c r="Q650" s="214">
        <v>0</v>
      </c>
      <c r="R650" s="214">
        <f>Q650*H650</f>
        <v>0</v>
      </c>
      <c r="S650" s="214">
        <v>0</v>
      </c>
      <c r="T650" s="215">
        <f>S650*H650</f>
        <v>0</v>
      </c>
      <c r="U650" s="39"/>
      <c r="V650" s="39"/>
      <c r="W650" s="39"/>
      <c r="X650" s="39"/>
      <c r="Y650" s="39"/>
      <c r="Z650" s="39"/>
      <c r="AA650" s="39"/>
      <c r="AB650" s="39"/>
      <c r="AC650" s="39"/>
      <c r="AD650" s="39"/>
      <c r="AE650" s="39"/>
      <c r="AR650" s="216" t="s">
        <v>246</v>
      </c>
      <c r="AT650" s="216" t="s">
        <v>139</v>
      </c>
      <c r="AU650" s="216" t="s">
        <v>81</v>
      </c>
      <c r="AY650" s="18" t="s">
        <v>137</v>
      </c>
      <c r="BE650" s="217">
        <f>IF(N650="základní",J650,0)</f>
        <v>0</v>
      </c>
      <c r="BF650" s="217">
        <f>IF(N650="snížená",J650,0)</f>
        <v>0</v>
      </c>
      <c r="BG650" s="217">
        <f>IF(N650="zákl. přenesená",J650,0)</f>
        <v>0</v>
      </c>
      <c r="BH650" s="217">
        <f>IF(N650="sníž. přenesená",J650,0)</f>
        <v>0</v>
      </c>
      <c r="BI650" s="217">
        <f>IF(N650="nulová",J650,0)</f>
        <v>0</v>
      </c>
      <c r="BJ650" s="18" t="s">
        <v>79</v>
      </c>
      <c r="BK650" s="217">
        <f>ROUND(I650*H650,2)</f>
        <v>0</v>
      </c>
      <c r="BL650" s="18" t="s">
        <v>246</v>
      </c>
      <c r="BM650" s="216" t="s">
        <v>896</v>
      </c>
    </row>
    <row r="651" s="2" customFormat="1">
      <c r="A651" s="39"/>
      <c r="B651" s="40"/>
      <c r="C651" s="41"/>
      <c r="D651" s="218" t="s">
        <v>146</v>
      </c>
      <c r="E651" s="41"/>
      <c r="F651" s="219" t="s">
        <v>897</v>
      </c>
      <c r="G651" s="41"/>
      <c r="H651" s="41"/>
      <c r="I651" s="220"/>
      <c r="J651" s="41"/>
      <c r="K651" s="41"/>
      <c r="L651" s="45"/>
      <c r="M651" s="221"/>
      <c r="N651" s="222"/>
      <c r="O651" s="85"/>
      <c r="P651" s="85"/>
      <c r="Q651" s="85"/>
      <c r="R651" s="85"/>
      <c r="S651" s="85"/>
      <c r="T651" s="86"/>
      <c r="U651" s="39"/>
      <c r="V651" s="39"/>
      <c r="W651" s="39"/>
      <c r="X651" s="39"/>
      <c r="Y651" s="39"/>
      <c r="Z651" s="39"/>
      <c r="AA651" s="39"/>
      <c r="AB651" s="39"/>
      <c r="AC651" s="39"/>
      <c r="AD651" s="39"/>
      <c r="AE651" s="39"/>
      <c r="AT651" s="18" t="s">
        <v>146</v>
      </c>
      <c r="AU651" s="18" t="s">
        <v>81</v>
      </c>
    </row>
    <row r="652" s="14" customFormat="1">
      <c r="A652" s="14"/>
      <c r="B652" s="234"/>
      <c r="C652" s="235"/>
      <c r="D652" s="225" t="s">
        <v>148</v>
      </c>
      <c r="E652" s="236" t="s">
        <v>19</v>
      </c>
      <c r="F652" s="237" t="s">
        <v>898</v>
      </c>
      <c r="G652" s="235"/>
      <c r="H652" s="238">
        <v>223.19999999999999</v>
      </c>
      <c r="I652" s="239"/>
      <c r="J652" s="235"/>
      <c r="K652" s="235"/>
      <c r="L652" s="240"/>
      <c r="M652" s="241"/>
      <c r="N652" s="242"/>
      <c r="O652" s="242"/>
      <c r="P652" s="242"/>
      <c r="Q652" s="242"/>
      <c r="R652" s="242"/>
      <c r="S652" s="242"/>
      <c r="T652" s="243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T652" s="244" t="s">
        <v>148</v>
      </c>
      <c r="AU652" s="244" t="s">
        <v>81</v>
      </c>
      <c r="AV652" s="14" t="s">
        <v>81</v>
      </c>
      <c r="AW652" s="14" t="s">
        <v>33</v>
      </c>
      <c r="AX652" s="14" t="s">
        <v>79</v>
      </c>
      <c r="AY652" s="244" t="s">
        <v>137</v>
      </c>
    </row>
    <row r="653" s="2" customFormat="1" ht="24.15" customHeight="1">
      <c r="A653" s="39"/>
      <c r="B653" s="40"/>
      <c r="C653" s="205" t="s">
        <v>899</v>
      </c>
      <c r="D653" s="205" t="s">
        <v>139</v>
      </c>
      <c r="E653" s="206" t="s">
        <v>900</v>
      </c>
      <c r="F653" s="207" t="s">
        <v>901</v>
      </c>
      <c r="G653" s="208" t="s">
        <v>213</v>
      </c>
      <c r="H653" s="209">
        <v>223.19999999999999</v>
      </c>
      <c r="I653" s="210"/>
      <c r="J653" s="211">
        <f>ROUND(I653*H653,2)</f>
        <v>0</v>
      </c>
      <c r="K653" s="207" t="s">
        <v>143</v>
      </c>
      <c r="L653" s="45"/>
      <c r="M653" s="212" t="s">
        <v>19</v>
      </c>
      <c r="N653" s="213" t="s">
        <v>42</v>
      </c>
      <c r="O653" s="85"/>
      <c r="P653" s="214">
        <f>O653*H653</f>
        <v>0</v>
      </c>
      <c r="Q653" s="214">
        <v>0.00020000000000000001</v>
      </c>
      <c r="R653" s="214">
        <f>Q653*H653</f>
        <v>0.044639999999999999</v>
      </c>
      <c r="S653" s="214">
        <v>0</v>
      </c>
      <c r="T653" s="215">
        <f>S653*H653</f>
        <v>0</v>
      </c>
      <c r="U653" s="39"/>
      <c r="V653" s="39"/>
      <c r="W653" s="39"/>
      <c r="X653" s="39"/>
      <c r="Y653" s="39"/>
      <c r="Z653" s="39"/>
      <c r="AA653" s="39"/>
      <c r="AB653" s="39"/>
      <c r="AC653" s="39"/>
      <c r="AD653" s="39"/>
      <c r="AE653" s="39"/>
      <c r="AR653" s="216" t="s">
        <v>246</v>
      </c>
      <c r="AT653" s="216" t="s">
        <v>139</v>
      </c>
      <c r="AU653" s="216" t="s">
        <v>81</v>
      </c>
      <c r="AY653" s="18" t="s">
        <v>137</v>
      </c>
      <c r="BE653" s="217">
        <f>IF(N653="základní",J653,0)</f>
        <v>0</v>
      </c>
      <c r="BF653" s="217">
        <f>IF(N653="snížená",J653,0)</f>
        <v>0</v>
      </c>
      <c r="BG653" s="217">
        <f>IF(N653="zákl. přenesená",J653,0)</f>
        <v>0</v>
      </c>
      <c r="BH653" s="217">
        <f>IF(N653="sníž. přenesená",J653,0)</f>
        <v>0</v>
      </c>
      <c r="BI653" s="217">
        <f>IF(N653="nulová",J653,0)</f>
        <v>0</v>
      </c>
      <c r="BJ653" s="18" t="s">
        <v>79</v>
      </c>
      <c r="BK653" s="217">
        <f>ROUND(I653*H653,2)</f>
        <v>0</v>
      </c>
      <c r="BL653" s="18" t="s">
        <v>246</v>
      </c>
      <c r="BM653" s="216" t="s">
        <v>902</v>
      </c>
    </row>
    <row r="654" s="2" customFormat="1">
      <c r="A654" s="39"/>
      <c r="B654" s="40"/>
      <c r="C654" s="41"/>
      <c r="D654" s="218" t="s">
        <v>146</v>
      </c>
      <c r="E654" s="41"/>
      <c r="F654" s="219" t="s">
        <v>903</v>
      </c>
      <c r="G654" s="41"/>
      <c r="H654" s="41"/>
      <c r="I654" s="220"/>
      <c r="J654" s="41"/>
      <c r="K654" s="41"/>
      <c r="L654" s="45"/>
      <c r="M654" s="221"/>
      <c r="N654" s="222"/>
      <c r="O654" s="85"/>
      <c r="P654" s="85"/>
      <c r="Q654" s="85"/>
      <c r="R654" s="85"/>
      <c r="S654" s="85"/>
      <c r="T654" s="86"/>
      <c r="U654" s="39"/>
      <c r="V654" s="39"/>
      <c r="W654" s="39"/>
      <c r="X654" s="39"/>
      <c r="Y654" s="39"/>
      <c r="Z654" s="39"/>
      <c r="AA654" s="39"/>
      <c r="AB654" s="39"/>
      <c r="AC654" s="39"/>
      <c r="AD654" s="39"/>
      <c r="AE654" s="39"/>
      <c r="AT654" s="18" t="s">
        <v>146</v>
      </c>
      <c r="AU654" s="18" t="s">
        <v>81</v>
      </c>
    </row>
    <row r="655" s="2" customFormat="1" ht="37.8" customHeight="1">
      <c r="A655" s="39"/>
      <c r="B655" s="40"/>
      <c r="C655" s="205" t="s">
        <v>904</v>
      </c>
      <c r="D655" s="205" t="s">
        <v>139</v>
      </c>
      <c r="E655" s="206" t="s">
        <v>905</v>
      </c>
      <c r="F655" s="207" t="s">
        <v>906</v>
      </c>
      <c r="G655" s="208" t="s">
        <v>213</v>
      </c>
      <c r="H655" s="209">
        <v>223.19999999999999</v>
      </c>
      <c r="I655" s="210"/>
      <c r="J655" s="211">
        <f>ROUND(I655*H655,2)</f>
        <v>0</v>
      </c>
      <c r="K655" s="207" t="s">
        <v>143</v>
      </c>
      <c r="L655" s="45"/>
      <c r="M655" s="212" t="s">
        <v>19</v>
      </c>
      <c r="N655" s="213" t="s">
        <v>42</v>
      </c>
      <c r="O655" s="85"/>
      <c r="P655" s="214">
        <f>O655*H655</f>
        <v>0</v>
      </c>
      <c r="Q655" s="214">
        <v>0.0044999999999999997</v>
      </c>
      <c r="R655" s="214">
        <f>Q655*H655</f>
        <v>1.0044</v>
      </c>
      <c r="S655" s="214">
        <v>0</v>
      </c>
      <c r="T655" s="215">
        <f>S655*H655</f>
        <v>0</v>
      </c>
      <c r="U655" s="39"/>
      <c r="V655" s="39"/>
      <c r="W655" s="39"/>
      <c r="X655" s="39"/>
      <c r="Y655" s="39"/>
      <c r="Z655" s="39"/>
      <c r="AA655" s="39"/>
      <c r="AB655" s="39"/>
      <c r="AC655" s="39"/>
      <c r="AD655" s="39"/>
      <c r="AE655" s="39"/>
      <c r="AR655" s="216" t="s">
        <v>246</v>
      </c>
      <c r="AT655" s="216" t="s">
        <v>139</v>
      </c>
      <c r="AU655" s="216" t="s">
        <v>81</v>
      </c>
      <c r="AY655" s="18" t="s">
        <v>137</v>
      </c>
      <c r="BE655" s="217">
        <f>IF(N655="základní",J655,0)</f>
        <v>0</v>
      </c>
      <c r="BF655" s="217">
        <f>IF(N655="snížená",J655,0)</f>
        <v>0</v>
      </c>
      <c r="BG655" s="217">
        <f>IF(N655="zákl. přenesená",J655,0)</f>
        <v>0</v>
      </c>
      <c r="BH655" s="217">
        <f>IF(N655="sníž. přenesená",J655,0)</f>
        <v>0</v>
      </c>
      <c r="BI655" s="217">
        <f>IF(N655="nulová",J655,0)</f>
        <v>0</v>
      </c>
      <c r="BJ655" s="18" t="s">
        <v>79</v>
      </c>
      <c r="BK655" s="217">
        <f>ROUND(I655*H655,2)</f>
        <v>0</v>
      </c>
      <c r="BL655" s="18" t="s">
        <v>246</v>
      </c>
      <c r="BM655" s="216" t="s">
        <v>907</v>
      </c>
    </row>
    <row r="656" s="2" customFormat="1">
      <c r="A656" s="39"/>
      <c r="B656" s="40"/>
      <c r="C656" s="41"/>
      <c r="D656" s="218" t="s">
        <v>146</v>
      </c>
      <c r="E656" s="41"/>
      <c r="F656" s="219" t="s">
        <v>908</v>
      </c>
      <c r="G656" s="41"/>
      <c r="H656" s="41"/>
      <c r="I656" s="220"/>
      <c r="J656" s="41"/>
      <c r="K656" s="41"/>
      <c r="L656" s="45"/>
      <c r="M656" s="221"/>
      <c r="N656" s="222"/>
      <c r="O656" s="85"/>
      <c r="P656" s="85"/>
      <c r="Q656" s="85"/>
      <c r="R656" s="85"/>
      <c r="S656" s="85"/>
      <c r="T656" s="86"/>
      <c r="U656" s="39"/>
      <c r="V656" s="39"/>
      <c r="W656" s="39"/>
      <c r="X656" s="39"/>
      <c r="Y656" s="39"/>
      <c r="Z656" s="39"/>
      <c r="AA656" s="39"/>
      <c r="AB656" s="39"/>
      <c r="AC656" s="39"/>
      <c r="AD656" s="39"/>
      <c r="AE656" s="39"/>
      <c r="AT656" s="18" t="s">
        <v>146</v>
      </c>
      <c r="AU656" s="18" t="s">
        <v>81</v>
      </c>
    </row>
    <row r="657" s="2" customFormat="1" ht="24.15" customHeight="1">
      <c r="A657" s="39"/>
      <c r="B657" s="40"/>
      <c r="C657" s="205" t="s">
        <v>909</v>
      </c>
      <c r="D657" s="205" t="s">
        <v>139</v>
      </c>
      <c r="E657" s="206" t="s">
        <v>910</v>
      </c>
      <c r="F657" s="207" t="s">
        <v>911</v>
      </c>
      <c r="G657" s="208" t="s">
        <v>213</v>
      </c>
      <c r="H657" s="209">
        <v>223.19999999999999</v>
      </c>
      <c r="I657" s="210"/>
      <c r="J657" s="211">
        <f>ROUND(I657*H657,2)</f>
        <v>0</v>
      </c>
      <c r="K657" s="207" t="s">
        <v>143</v>
      </c>
      <c r="L657" s="45"/>
      <c r="M657" s="212" t="s">
        <v>19</v>
      </c>
      <c r="N657" s="213" t="s">
        <v>42</v>
      </c>
      <c r="O657" s="85"/>
      <c r="P657" s="214">
        <f>O657*H657</f>
        <v>0</v>
      </c>
      <c r="Q657" s="214">
        <v>0</v>
      </c>
      <c r="R657" s="214">
        <f>Q657*H657</f>
        <v>0</v>
      </c>
      <c r="S657" s="214">
        <v>0.0030000000000000001</v>
      </c>
      <c r="T657" s="215">
        <f>S657*H657</f>
        <v>0.66959999999999997</v>
      </c>
      <c r="U657" s="39"/>
      <c r="V657" s="39"/>
      <c r="W657" s="39"/>
      <c r="X657" s="39"/>
      <c r="Y657" s="39"/>
      <c r="Z657" s="39"/>
      <c r="AA657" s="39"/>
      <c r="AB657" s="39"/>
      <c r="AC657" s="39"/>
      <c r="AD657" s="39"/>
      <c r="AE657" s="39"/>
      <c r="AR657" s="216" t="s">
        <v>246</v>
      </c>
      <c r="AT657" s="216" t="s">
        <v>139</v>
      </c>
      <c r="AU657" s="216" t="s">
        <v>81</v>
      </c>
      <c r="AY657" s="18" t="s">
        <v>137</v>
      </c>
      <c r="BE657" s="217">
        <f>IF(N657="základní",J657,0)</f>
        <v>0</v>
      </c>
      <c r="BF657" s="217">
        <f>IF(N657="snížená",J657,0)</f>
        <v>0</v>
      </c>
      <c r="BG657" s="217">
        <f>IF(N657="zákl. přenesená",J657,0)</f>
        <v>0</v>
      </c>
      <c r="BH657" s="217">
        <f>IF(N657="sníž. přenesená",J657,0)</f>
        <v>0</v>
      </c>
      <c r="BI657" s="217">
        <f>IF(N657="nulová",J657,0)</f>
        <v>0</v>
      </c>
      <c r="BJ657" s="18" t="s">
        <v>79</v>
      </c>
      <c r="BK657" s="217">
        <f>ROUND(I657*H657,2)</f>
        <v>0</v>
      </c>
      <c r="BL657" s="18" t="s">
        <v>246</v>
      </c>
      <c r="BM657" s="216" t="s">
        <v>912</v>
      </c>
    </row>
    <row r="658" s="2" customFormat="1">
      <c r="A658" s="39"/>
      <c r="B658" s="40"/>
      <c r="C658" s="41"/>
      <c r="D658" s="218" t="s">
        <v>146</v>
      </c>
      <c r="E658" s="41"/>
      <c r="F658" s="219" t="s">
        <v>913</v>
      </c>
      <c r="G658" s="41"/>
      <c r="H658" s="41"/>
      <c r="I658" s="220"/>
      <c r="J658" s="41"/>
      <c r="K658" s="41"/>
      <c r="L658" s="45"/>
      <c r="M658" s="221"/>
      <c r="N658" s="222"/>
      <c r="O658" s="85"/>
      <c r="P658" s="85"/>
      <c r="Q658" s="85"/>
      <c r="R658" s="85"/>
      <c r="S658" s="85"/>
      <c r="T658" s="86"/>
      <c r="U658" s="39"/>
      <c r="V658" s="39"/>
      <c r="W658" s="39"/>
      <c r="X658" s="39"/>
      <c r="Y658" s="39"/>
      <c r="Z658" s="39"/>
      <c r="AA658" s="39"/>
      <c r="AB658" s="39"/>
      <c r="AC658" s="39"/>
      <c r="AD658" s="39"/>
      <c r="AE658" s="39"/>
      <c r="AT658" s="18" t="s">
        <v>146</v>
      </c>
      <c r="AU658" s="18" t="s">
        <v>81</v>
      </c>
    </row>
    <row r="659" s="13" customFormat="1">
      <c r="A659" s="13"/>
      <c r="B659" s="223"/>
      <c r="C659" s="224"/>
      <c r="D659" s="225" t="s">
        <v>148</v>
      </c>
      <c r="E659" s="226" t="s">
        <v>19</v>
      </c>
      <c r="F659" s="227" t="s">
        <v>347</v>
      </c>
      <c r="G659" s="224"/>
      <c r="H659" s="226" t="s">
        <v>19</v>
      </c>
      <c r="I659" s="228"/>
      <c r="J659" s="224"/>
      <c r="K659" s="224"/>
      <c r="L659" s="229"/>
      <c r="M659" s="230"/>
      <c r="N659" s="231"/>
      <c r="O659" s="231"/>
      <c r="P659" s="231"/>
      <c r="Q659" s="231"/>
      <c r="R659" s="231"/>
      <c r="S659" s="231"/>
      <c r="T659" s="232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T659" s="233" t="s">
        <v>148</v>
      </c>
      <c r="AU659" s="233" t="s">
        <v>81</v>
      </c>
      <c r="AV659" s="13" t="s">
        <v>79</v>
      </c>
      <c r="AW659" s="13" t="s">
        <v>33</v>
      </c>
      <c r="AX659" s="13" t="s">
        <v>71</v>
      </c>
      <c r="AY659" s="233" t="s">
        <v>137</v>
      </c>
    </row>
    <row r="660" s="13" customFormat="1">
      <c r="A660" s="13"/>
      <c r="B660" s="223"/>
      <c r="C660" s="224"/>
      <c r="D660" s="225" t="s">
        <v>148</v>
      </c>
      <c r="E660" s="226" t="s">
        <v>19</v>
      </c>
      <c r="F660" s="227" t="s">
        <v>914</v>
      </c>
      <c r="G660" s="224"/>
      <c r="H660" s="226" t="s">
        <v>19</v>
      </c>
      <c r="I660" s="228"/>
      <c r="J660" s="224"/>
      <c r="K660" s="224"/>
      <c r="L660" s="229"/>
      <c r="M660" s="230"/>
      <c r="N660" s="231"/>
      <c r="O660" s="231"/>
      <c r="P660" s="231"/>
      <c r="Q660" s="231"/>
      <c r="R660" s="231"/>
      <c r="S660" s="231"/>
      <c r="T660" s="232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T660" s="233" t="s">
        <v>148</v>
      </c>
      <c r="AU660" s="233" t="s">
        <v>81</v>
      </c>
      <c r="AV660" s="13" t="s">
        <v>79</v>
      </c>
      <c r="AW660" s="13" t="s">
        <v>33</v>
      </c>
      <c r="AX660" s="13" t="s">
        <v>71</v>
      </c>
      <c r="AY660" s="233" t="s">
        <v>137</v>
      </c>
    </row>
    <row r="661" s="14" customFormat="1">
      <c r="A661" s="14"/>
      <c r="B661" s="234"/>
      <c r="C661" s="235"/>
      <c r="D661" s="225" t="s">
        <v>148</v>
      </c>
      <c r="E661" s="236" t="s">
        <v>19</v>
      </c>
      <c r="F661" s="237" t="s">
        <v>915</v>
      </c>
      <c r="G661" s="235"/>
      <c r="H661" s="238">
        <v>37.359999999999999</v>
      </c>
      <c r="I661" s="239"/>
      <c r="J661" s="235"/>
      <c r="K661" s="235"/>
      <c r="L661" s="240"/>
      <c r="M661" s="241"/>
      <c r="N661" s="242"/>
      <c r="O661" s="242"/>
      <c r="P661" s="242"/>
      <c r="Q661" s="242"/>
      <c r="R661" s="242"/>
      <c r="S661" s="242"/>
      <c r="T661" s="243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T661" s="244" t="s">
        <v>148</v>
      </c>
      <c r="AU661" s="244" t="s">
        <v>81</v>
      </c>
      <c r="AV661" s="14" t="s">
        <v>81</v>
      </c>
      <c r="AW661" s="14" t="s">
        <v>33</v>
      </c>
      <c r="AX661" s="14" t="s">
        <v>71</v>
      </c>
      <c r="AY661" s="244" t="s">
        <v>137</v>
      </c>
    </row>
    <row r="662" s="13" customFormat="1">
      <c r="A662" s="13"/>
      <c r="B662" s="223"/>
      <c r="C662" s="224"/>
      <c r="D662" s="225" t="s">
        <v>148</v>
      </c>
      <c r="E662" s="226" t="s">
        <v>19</v>
      </c>
      <c r="F662" s="227" t="s">
        <v>232</v>
      </c>
      <c r="G662" s="224"/>
      <c r="H662" s="226" t="s">
        <v>19</v>
      </c>
      <c r="I662" s="228"/>
      <c r="J662" s="224"/>
      <c r="K662" s="224"/>
      <c r="L662" s="229"/>
      <c r="M662" s="230"/>
      <c r="N662" s="231"/>
      <c r="O662" s="231"/>
      <c r="P662" s="231"/>
      <c r="Q662" s="231"/>
      <c r="R662" s="231"/>
      <c r="S662" s="231"/>
      <c r="T662" s="232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233" t="s">
        <v>148</v>
      </c>
      <c r="AU662" s="233" t="s">
        <v>81</v>
      </c>
      <c r="AV662" s="13" t="s">
        <v>79</v>
      </c>
      <c r="AW662" s="13" t="s">
        <v>33</v>
      </c>
      <c r="AX662" s="13" t="s">
        <v>71</v>
      </c>
      <c r="AY662" s="233" t="s">
        <v>137</v>
      </c>
    </row>
    <row r="663" s="13" customFormat="1">
      <c r="A663" s="13"/>
      <c r="B663" s="223"/>
      <c r="C663" s="224"/>
      <c r="D663" s="225" t="s">
        <v>148</v>
      </c>
      <c r="E663" s="226" t="s">
        <v>19</v>
      </c>
      <c r="F663" s="227" t="s">
        <v>916</v>
      </c>
      <c r="G663" s="224"/>
      <c r="H663" s="226" t="s">
        <v>19</v>
      </c>
      <c r="I663" s="228"/>
      <c r="J663" s="224"/>
      <c r="K663" s="224"/>
      <c r="L663" s="229"/>
      <c r="M663" s="230"/>
      <c r="N663" s="231"/>
      <c r="O663" s="231"/>
      <c r="P663" s="231"/>
      <c r="Q663" s="231"/>
      <c r="R663" s="231"/>
      <c r="S663" s="231"/>
      <c r="T663" s="232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233" t="s">
        <v>148</v>
      </c>
      <c r="AU663" s="233" t="s">
        <v>81</v>
      </c>
      <c r="AV663" s="13" t="s">
        <v>79</v>
      </c>
      <c r="AW663" s="13" t="s">
        <v>33</v>
      </c>
      <c r="AX663" s="13" t="s">
        <v>71</v>
      </c>
      <c r="AY663" s="233" t="s">
        <v>137</v>
      </c>
    </row>
    <row r="664" s="14" customFormat="1">
      <c r="A664" s="14"/>
      <c r="B664" s="234"/>
      <c r="C664" s="235"/>
      <c r="D664" s="225" t="s">
        <v>148</v>
      </c>
      <c r="E664" s="236" t="s">
        <v>19</v>
      </c>
      <c r="F664" s="237" t="s">
        <v>917</v>
      </c>
      <c r="G664" s="235"/>
      <c r="H664" s="238">
        <v>141.34999999999999</v>
      </c>
      <c r="I664" s="239"/>
      <c r="J664" s="235"/>
      <c r="K664" s="235"/>
      <c r="L664" s="240"/>
      <c r="M664" s="241"/>
      <c r="N664" s="242"/>
      <c r="O664" s="242"/>
      <c r="P664" s="242"/>
      <c r="Q664" s="242"/>
      <c r="R664" s="242"/>
      <c r="S664" s="242"/>
      <c r="T664" s="243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T664" s="244" t="s">
        <v>148</v>
      </c>
      <c r="AU664" s="244" t="s">
        <v>81</v>
      </c>
      <c r="AV664" s="14" t="s">
        <v>81</v>
      </c>
      <c r="AW664" s="14" t="s">
        <v>33</v>
      </c>
      <c r="AX664" s="14" t="s">
        <v>71</v>
      </c>
      <c r="AY664" s="244" t="s">
        <v>137</v>
      </c>
    </row>
    <row r="665" s="13" customFormat="1">
      <c r="A665" s="13"/>
      <c r="B665" s="223"/>
      <c r="C665" s="224"/>
      <c r="D665" s="225" t="s">
        <v>148</v>
      </c>
      <c r="E665" s="226" t="s">
        <v>19</v>
      </c>
      <c r="F665" s="227" t="s">
        <v>234</v>
      </c>
      <c r="G665" s="224"/>
      <c r="H665" s="226" t="s">
        <v>19</v>
      </c>
      <c r="I665" s="228"/>
      <c r="J665" s="224"/>
      <c r="K665" s="224"/>
      <c r="L665" s="229"/>
      <c r="M665" s="230"/>
      <c r="N665" s="231"/>
      <c r="O665" s="231"/>
      <c r="P665" s="231"/>
      <c r="Q665" s="231"/>
      <c r="R665" s="231"/>
      <c r="S665" s="231"/>
      <c r="T665" s="232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233" t="s">
        <v>148</v>
      </c>
      <c r="AU665" s="233" t="s">
        <v>81</v>
      </c>
      <c r="AV665" s="13" t="s">
        <v>79</v>
      </c>
      <c r="AW665" s="13" t="s">
        <v>33</v>
      </c>
      <c r="AX665" s="13" t="s">
        <v>71</v>
      </c>
      <c r="AY665" s="233" t="s">
        <v>137</v>
      </c>
    </row>
    <row r="666" s="13" customFormat="1">
      <c r="A666" s="13"/>
      <c r="B666" s="223"/>
      <c r="C666" s="224"/>
      <c r="D666" s="225" t="s">
        <v>148</v>
      </c>
      <c r="E666" s="226" t="s">
        <v>19</v>
      </c>
      <c r="F666" s="227" t="s">
        <v>918</v>
      </c>
      <c r="G666" s="224"/>
      <c r="H666" s="226" t="s">
        <v>19</v>
      </c>
      <c r="I666" s="228"/>
      <c r="J666" s="224"/>
      <c r="K666" s="224"/>
      <c r="L666" s="229"/>
      <c r="M666" s="230"/>
      <c r="N666" s="231"/>
      <c r="O666" s="231"/>
      <c r="P666" s="231"/>
      <c r="Q666" s="231"/>
      <c r="R666" s="231"/>
      <c r="S666" s="231"/>
      <c r="T666" s="232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33" t="s">
        <v>148</v>
      </c>
      <c r="AU666" s="233" t="s">
        <v>81</v>
      </c>
      <c r="AV666" s="13" t="s">
        <v>79</v>
      </c>
      <c r="AW666" s="13" t="s">
        <v>33</v>
      </c>
      <c r="AX666" s="13" t="s">
        <v>71</v>
      </c>
      <c r="AY666" s="233" t="s">
        <v>137</v>
      </c>
    </row>
    <row r="667" s="14" customFormat="1">
      <c r="A667" s="14"/>
      <c r="B667" s="234"/>
      <c r="C667" s="235"/>
      <c r="D667" s="225" t="s">
        <v>148</v>
      </c>
      <c r="E667" s="236" t="s">
        <v>19</v>
      </c>
      <c r="F667" s="237" t="s">
        <v>919</v>
      </c>
      <c r="G667" s="235"/>
      <c r="H667" s="238">
        <v>44.490000000000002</v>
      </c>
      <c r="I667" s="239"/>
      <c r="J667" s="235"/>
      <c r="K667" s="235"/>
      <c r="L667" s="240"/>
      <c r="M667" s="241"/>
      <c r="N667" s="242"/>
      <c r="O667" s="242"/>
      <c r="P667" s="242"/>
      <c r="Q667" s="242"/>
      <c r="R667" s="242"/>
      <c r="S667" s="242"/>
      <c r="T667" s="243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T667" s="244" t="s">
        <v>148</v>
      </c>
      <c r="AU667" s="244" t="s">
        <v>81</v>
      </c>
      <c r="AV667" s="14" t="s">
        <v>81</v>
      </c>
      <c r="AW667" s="14" t="s">
        <v>33</v>
      </c>
      <c r="AX667" s="14" t="s">
        <v>71</v>
      </c>
      <c r="AY667" s="244" t="s">
        <v>137</v>
      </c>
    </row>
    <row r="668" s="15" customFormat="1">
      <c r="A668" s="15"/>
      <c r="B668" s="255"/>
      <c r="C668" s="256"/>
      <c r="D668" s="225" t="s">
        <v>148</v>
      </c>
      <c r="E668" s="257" t="s">
        <v>19</v>
      </c>
      <c r="F668" s="258" t="s">
        <v>195</v>
      </c>
      <c r="G668" s="256"/>
      <c r="H668" s="259">
        <v>223.19999999999999</v>
      </c>
      <c r="I668" s="260"/>
      <c r="J668" s="256"/>
      <c r="K668" s="256"/>
      <c r="L668" s="261"/>
      <c r="M668" s="262"/>
      <c r="N668" s="263"/>
      <c r="O668" s="263"/>
      <c r="P668" s="263"/>
      <c r="Q668" s="263"/>
      <c r="R668" s="263"/>
      <c r="S668" s="263"/>
      <c r="T668" s="264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T668" s="265" t="s">
        <v>148</v>
      </c>
      <c r="AU668" s="265" t="s">
        <v>81</v>
      </c>
      <c r="AV668" s="15" t="s">
        <v>144</v>
      </c>
      <c r="AW668" s="15" t="s">
        <v>33</v>
      </c>
      <c r="AX668" s="15" t="s">
        <v>79</v>
      </c>
      <c r="AY668" s="265" t="s">
        <v>137</v>
      </c>
    </row>
    <row r="669" s="2" customFormat="1" ht="24.15" customHeight="1">
      <c r="A669" s="39"/>
      <c r="B669" s="40"/>
      <c r="C669" s="205" t="s">
        <v>920</v>
      </c>
      <c r="D669" s="205" t="s">
        <v>139</v>
      </c>
      <c r="E669" s="206" t="s">
        <v>921</v>
      </c>
      <c r="F669" s="207" t="s">
        <v>922</v>
      </c>
      <c r="G669" s="208" t="s">
        <v>213</v>
      </c>
      <c r="H669" s="209">
        <v>223.19999999999999</v>
      </c>
      <c r="I669" s="210"/>
      <c r="J669" s="211">
        <f>ROUND(I669*H669,2)</f>
        <v>0</v>
      </c>
      <c r="K669" s="207" t="s">
        <v>143</v>
      </c>
      <c r="L669" s="45"/>
      <c r="M669" s="212" t="s">
        <v>19</v>
      </c>
      <c r="N669" s="213" t="s">
        <v>42</v>
      </c>
      <c r="O669" s="85"/>
      <c r="P669" s="214">
        <f>O669*H669</f>
        <v>0</v>
      </c>
      <c r="Q669" s="214">
        <v>0.00029999999999999997</v>
      </c>
      <c r="R669" s="214">
        <f>Q669*H669</f>
        <v>0.066959999999999992</v>
      </c>
      <c r="S669" s="214">
        <v>0</v>
      </c>
      <c r="T669" s="215">
        <f>S669*H669</f>
        <v>0</v>
      </c>
      <c r="U669" s="39"/>
      <c r="V669" s="39"/>
      <c r="W669" s="39"/>
      <c r="X669" s="39"/>
      <c r="Y669" s="39"/>
      <c r="Z669" s="39"/>
      <c r="AA669" s="39"/>
      <c r="AB669" s="39"/>
      <c r="AC669" s="39"/>
      <c r="AD669" s="39"/>
      <c r="AE669" s="39"/>
      <c r="AR669" s="216" t="s">
        <v>246</v>
      </c>
      <c r="AT669" s="216" t="s">
        <v>139</v>
      </c>
      <c r="AU669" s="216" t="s">
        <v>81</v>
      </c>
      <c r="AY669" s="18" t="s">
        <v>137</v>
      </c>
      <c r="BE669" s="217">
        <f>IF(N669="základní",J669,0)</f>
        <v>0</v>
      </c>
      <c r="BF669" s="217">
        <f>IF(N669="snížená",J669,0)</f>
        <v>0</v>
      </c>
      <c r="BG669" s="217">
        <f>IF(N669="zákl. přenesená",J669,0)</f>
        <v>0</v>
      </c>
      <c r="BH669" s="217">
        <f>IF(N669="sníž. přenesená",J669,0)</f>
        <v>0</v>
      </c>
      <c r="BI669" s="217">
        <f>IF(N669="nulová",J669,0)</f>
        <v>0</v>
      </c>
      <c r="BJ669" s="18" t="s">
        <v>79</v>
      </c>
      <c r="BK669" s="217">
        <f>ROUND(I669*H669,2)</f>
        <v>0</v>
      </c>
      <c r="BL669" s="18" t="s">
        <v>246</v>
      </c>
      <c r="BM669" s="216" t="s">
        <v>923</v>
      </c>
    </row>
    <row r="670" s="2" customFormat="1">
      <c r="A670" s="39"/>
      <c r="B670" s="40"/>
      <c r="C670" s="41"/>
      <c r="D670" s="218" t="s">
        <v>146</v>
      </c>
      <c r="E670" s="41"/>
      <c r="F670" s="219" t="s">
        <v>924</v>
      </c>
      <c r="G670" s="41"/>
      <c r="H670" s="41"/>
      <c r="I670" s="220"/>
      <c r="J670" s="41"/>
      <c r="K670" s="41"/>
      <c r="L670" s="45"/>
      <c r="M670" s="221"/>
      <c r="N670" s="222"/>
      <c r="O670" s="85"/>
      <c r="P670" s="85"/>
      <c r="Q670" s="85"/>
      <c r="R670" s="85"/>
      <c r="S670" s="85"/>
      <c r="T670" s="86"/>
      <c r="U670" s="39"/>
      <c r="V670" s="39"/>
      <c r="W670" s="39"/>
      <c r="X670" s="39"/>
      <c r="Y670" s="39"/>
      <c r="Z670" s="39"/>
      <c r="AA670" s="39"/>
      <c r="AB670" s="39"/>
      <c r="AC670" s="39"/>
      <c r="AD670" s="39"/>
      <c r="AE670" s="39"/>
      <c r="AT670" s="18" t="s">
        <v>146</v>
      </c>
      <c r="AU670" s="18" t="s">
        <v>81</v>
      </c>
    </row>
    <row r="671" s="13" customFormat="1">
      <c r="A671" s="13"/>
      <c r="B671" s="223"/>
      <c r="C671" s="224"/>
      <c r="D671" s="225" t="s">
        <v>148</v>
      </c>
      <c r="E671" s="226" t="s">
        <v>19</v>
      </c>
      <c r="F671" s="227" t="s">
        <v>347</v>
      </c>
      <c r="G671" s="224"/>
      <c r="H671" s="226" t="s">
        <v>19</v>
      </c>
      <c r="I671" s="228"/>
      <c r="J671" s="224"/>
      <c r="K671" s="224"/>
      <c r="L671" s="229"/>
      <c r="M671" s="230"/>
      <c r="N671" s="231"/>
      <c r="O671" s="231"/>
      <c r="P671" s="231"/>
      <c r="Q671" s="231"/>
      <c r="R671" s="231"/>
      <c r="S671" s="231"/>
      <c r="T671" s="232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T671" s="233" t="s">
        <v>148</v>
      </c>
      <c r="AU671" s="233" t="s">
        <v>81</v>
      </c>
      <c r="AV671" s="13" t="s">
        <v>79</v>
      </c>
      <c r="AW671" s="13" t="s">
        <v>33</v>
      </c>
      <c r="AX671" s="13" t="s">
        <v>71</v>
      </c>
      <c r="AY671" s="233" t="s">
        <v>137</v>
      </c>
    </row>
    <row r="672" s="13" customFormat="1">
      <c r="A672" s="13"/>
      <c r="B672" s="223"/>
      <c r="C672" s="224"/>
      <c r="D672" s="225" t="s">
        <v>148</v>
      </c>
      <c r="E672" s="226" t="s">
        <v>19</v>
      </c>
      <c r="F672" s="227" t="s">
        <v>914</v>
      </c>
      <c r="G672" s="224"/>
      <c r="H672" s="226" t="s">
        <v>19</v>
      </c>
      <c r="I672" s="228"/>
      <c r="J672" s="224"/>
      <c r="K672" s="224"/>
      <c r="L672" s="229"/>
      <c r="M672" s="230"/>
      <c r="N672" s="231"/>
      <c r="O672" s="231"/>
      <c r="P672" s="231"/>
      <c r="Q672" s="231"/>
      <c r="R672" s="231"/>
      <c r="S672" s="231"/>
      <c r="T672" s="232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T672" s="233" t="s">
        <v>148</v>
      </c>
      <c r="AU672" s="233" t="s">
        <v>81</v>
      </c>
      <c r="AV672" s="13" t="s">
        <v>79</v>
      </c>
      <c r="AW672" s="13" t="s">
        <v>33</v>
      </c>
      <c r="AX672" s="13" t="s">
        <v>71</v>
      </c>
      <c r="AY672" s="233" t="s">
        <v>137</v>
      </c>
    </row>
    <row r="673" s="14" customFormat="1">
      <c r="A673" s="14"/>
      <c r="B673" s="234"/>
      <c r="C673" s="235"/>
      <c r="D673" s="225" t="s">
        <v>148</v>
      </c>
      <c r="E673" s="236" t="s">
        <v>19</v>
      </c>
      <c r="F673" s="237" t="s">
        <v>915</v>
      </c>
      <c r="G673" s="235"/>
      <c r="H673" s="238">
        <v>37.359999999999999</v>
      </c>
      <c r="I673" s="239"/>
      <c r="J673" s="235"/>
      <c r="K673" s="235"/>
      <c r="L673" s="240"/>
      <c r="M673" s="241"/>
      <c r="N673" s="242"/>
      <c r="O673" s="242"/>
      <c r="P673" s="242"/>
      <c r="Q673" s="242"/>
      <c r="R673" s="242"/>
      <c r="S673" s="242"/>
      <c r="T673" s="243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T673" s="244" t="s">
        <v>148</v>
      </c>
      <c r="AU673" s="244" t="s">
        <v>81</v>
      </c>
      <c r="AV673" s="14" t="s">
        <v>81</v>
      </c>
      <c r="AW673" s="14" t="s">
        <v>33</v>
      </c>
      <c r="AX673" s="14" t="s">
        <v>71</v>
      </c>
      <c r="AY673" s="244" t="s">
        <v>137</v>
      </c>
    </row>
    <row r="674" s="13" customFormat="1">
      <c r="A674" s="13"/>
      <c r="B674" s="223"/>
      <c r="C674" s="224"/>
      <c r="D674" s="225" t="s">
        <v>148</v>
      </c>
      <c r="E674" s="226" t="s">
        <v>19</v>
      </c>
      <c r="F674" s="227" t="s">
        <v>232</v>
      </c>
      <c r="G674" s="224"/>
      <c r="H674" s="226" t="s">
        <v>19</v>
      </c>
      <c r="I674" s="228"/>
      <c r="J674" s="224"/>
      <c r="K674" s="224"/>
      <c r="L674" s="229"/>
      <c r="M674" s="230"/>
      <c r="N674" s="231"/>
      <c r="O674" s="231"/>
      <c r="P674" s="231"/>
      <c r="Q674" s="231"/>
      <c r="R674" s="231"/>
      <c r="S674" s="231"/>
      <c r="T674" s="232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233" t="s">
        <v>148</v>
      </c>
      <c r="AU674" s="233" t="s">
        <v>81</v>
      </c>
      <c r="AV674" s="13" t="s">
        <v>79</v>
      </c>
      <c r="AW674" s="13" t="s">
        <v>33</v>
      </c>
      <c r="AX674" s="13" t="s">
        <v>71</v>
      </c>
      <c r="AY674" s="233" t="s">
        <v>137</v>
      </c>
    </row>
    <row r="675" s="13" customFormat="1">
      <c r="A675" s="13"/>
      <c r="B675" s="223"/>
      <c r="C675" s="224"/>
      <c r="D675" s="225" t="s">
        <v>148</v>
      </c>
      <c r="E675" s="226" t="s">
        <v>19</v>
      </c>
      <c r="F675" s="227" t="s">
        <v>916</v>
      </c>
      <c r="G675" s="224"/>
      <c r="H675" s="226" t="s">
        <v>19</v>
      </c>
      <c r="I675" s="228"/>
      <c r="J675" s="224"/>
      <c r="K675" s="224"/>
      <c r="L675" s="229"/>
      <c r="M675" s="230"/>
      <c r="N675" s="231"/>
      <c r="O675" s="231"/>
      <c r="P675" s="231"/>
      <c r="Q675" s="231"/>
      <c r="R675" s="231"/>
      <c r="S675" s="231"/>
      <c r="T675" s="232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233" t="s">
        <v>148</v>
      </c>
      <c r="AU675" s="233" t="s">
        <v>81</v>
      </c>
      <c r="AV675" s="13" t="s">
        <v>79</v>
      </c>
      <c r="AW675" s="13" t="s">
        <v>33</v>
      </c>
      <c r="AX675" s="13" t="s">
        <v>71</v>
      </c>
      <c r="AY675" s="233" t="s">
        <v>137</v>
      </c>
    </row>
    <row r="676" s="14" customFormat="1">
      <c r="A676" s="14"/>
      <c r="B676" s="234"/>
      <c r="C676" s="235"/>
      <c r="D676" s="225" t="s">
        <v>148</v>
      </c>
      <c r="E676" s="236" t="s">
        <v>19</v>
      </c>
      <c r="F676" s="237" t="s">
        <v>917</v>
      </c>
      <c r="G676" s="235"/>
      <c r="H676" s="238">
        <v>141.34999999999999</v>
      </c>
      <c r="I676" s="239"/>
      <c r="J676" s="235"/>
      <c r="K676" s="235"/>
      <c r="L676" s="240"/>
      <c r="M676" s="241"/>
      <c r="N676" s="242"/>
      <c r="O676" s="242"/>
      <c r="P676" s="242"/>
      <c r="Q676" s="242"/>
      <c r="R676" s="242"/>
      <c r="S676" s="242"/>
      <c r="T676" s="243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T676" s="244" t="s">
        <v>148</v>
      </c>
      <c r="AU676" s="244" t="s">
        <v>81</v>
      </c>
      <c r="AV676" s="14" t="s">
        <v>81</v>
      </c>
      <c r="AW676" s="14" t="s">
        <v>33</v>
      </c>
      <c r="AX676" s="14" t="s">
        <v>71</v>
      </c>
      <c r="AY676" s="244" t="s">
        <v>137</v>
      </c>
    </row>
    <row r="677" s="13" customFormat="1">
      <c r="A677" s="13"/>
      <c r="B677" s="223"/>
      <c r="C677" s="224"/>
      <c r="D677" s="225" t="s">
        <v>148</v>
      </c>
      <c r="E677" s="226" t="s">
        <v>19</v>
      </c>
      <c r="F677" s="227" t="s">
        <v>234</v>
      </c>
      <c r="G677" s="224"/>
      <c r="H677" s="226" t="s">
        <v>19</v>
      </c>
      <c r="I677" s="228"/>
      <c r="J677" s="224"/>
      <c r="K677" s="224"/>
      <c r="L677" s="229"/>
      <c r="M677" s="230"/>
      <c r="N677" s="231"/>
      <c r="O677" s="231"/>
      <c r="P677" s="231"/>
      <c r="Q677" s="231"/>
      <c r="R677" s="231"/>
      <c r="S677" s="231"/>
      <c r="T677" s="232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T677" s="233" t="s">
        <v>148</v>
      </c>
      <c r="AU677" s="233" t="s">
        <v>81</v>
      </c>
      <c r="AV677" s="13" t="s">
        <v>79</v>
      </c>
      <c r="AW677" s="13" t="s">
        <v>33</v>
      </c>
      <c r="AX677" s="13" t="s">
        <v>71</v>
      </c>
      <c r="AY677" s="233" t="s">
        <v>137</v>
      </c>
    </row>
    <row r="678" s="13" customFormat="1">
      <c r="A678" s="13"/>
      <c r="B678" s="223"/>
      <c r="C678" s="224"/>
      <c r="D678" s="225" t="s">
        <v>148</v>
      </c>
      <c r="E678" s="226" t="s">
        <v>19</v>
      </c>
      <c r="F678" s="227" t="s">
        <v>918</v>
      </c>
      <c r="G678" s="224"/>
      <c r="H678" s="226" t="s">
        <v>19</v>
      </c>
      <c r="I678" s="228"/>
      <c r="J678" s="224"/>
      <c r="K678" s="224"/>
      <c r="L678" s="229"/>
      <c r="M678" s="230"/>
      <c r="N678" s="231"/>
      <c r="O678" s="231"/>
      <c r="P678" s="231"/>
      <c r="Q678" s="231"/>
      <c r="R678" s="231"/>
      <c r="S678" s="231"/>
      <c r="T678" s="232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33" t="s">
        <v>148</v>
      </c>
      <c r="AU678" s="233" t="s">
        <v>81</v>
      </c>
      <c r="AV678" s="13" t="s">
        <v>79</v>
      </c>
      <c r="AW678" s="13" t="s">
        <v>33</v>
      </c>
      <c r="AX678" s="13" t="s">
        <v>71</v>
      </c>
      <c r="AY678" s="233" t="s">
        <v>137</v>
      </c>
    </row>
    <row r="679" s="14" customFormat="1">
      <c r="A679" s="14"/>
      <c r="B679" s="234"/>
      <c r="C679" s="235"/>
      <c r="D679" s="225" t="s">
        <v>148</v>
      </c>
      <c r="E679" s="236" t="s">
        <v>19</v>
      </c>
      <c r="F679" s="237" t="s">
        <v>919</v>
      </c>
      <c r="G679" s="235"/>
      <c r="H679" s="238">
        <v>44.490000000000002</v>
      </c>
      <c r="I679" s="239"/>
      <c r="J679" s="235"/>
      <c r="K679" s="235"/>
      <c r="L679" s="240"/>
      <c r="M679" s="241"/>
      <c r="N679" s="242"/>
      <c r="O679" s="242"/>
      <c r="P679" s="242"/>
      <c r="Q679" s="242"/>
      <c r="R679" s="242"/>
      <c r="S679" s="242"/>
      <c r="T679" s="243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T679" s="244" t="s">
        <v>148</v>
      </c>
      <c r="AU679" s="244" t="s">
        <v>81</v>
      </c>
      <c r="AV679" s="14" t="s">
        <v>81</v>
      </c>
      <c r="AW679" s="14" t="s">
        <v>33</v>
      </c>
      <c r="AX679" s="14" t="s">
        <v>71</v>
      </c>
      <c r="AY679" s="244" t="s">
        <v>137</v>
      </c>
    </row>
    <row r="680" s="15" customFormat="1">
      <c r="A680" s="15"/>
      <c r="B680" s="255"/>
      <c r="C680" s="256"/>
      <c r="D680" s="225" t="s">
        <v>148</v>
      </c>
      <c r="E680" s="257" t="s">
        <v>19</v>
      </c>
      <c r="F680" s="258" t="s">
        <v>195</v>
      </c>
      <c r="G680" s="256"/>
      <c r="H680" s="259">
        <v>223.19999999999999</v>
      </c>
      <c r="I680" s="260"/>
      <c r="J680" s="256"/>
      <c r="K680" s="256"/>
      <c r="L680" s="261"/>
      <c r="M680" s="262"/>
      <c r="N680" s="263"/>
      <c r="O680" s="263"/>
      <c r="P680" s="263"/>
      <c r="Q680" s="263"/>
      <c r="R680" s="263"/>
      <c r="S680" s="263"/>
      <c r="T680" s="264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T680" s="265" t="s">
        <v>148</v>
      </c>
      <c r="AU680" s="265" t="s">
        <v>81</v>
      </c>
      <c r="AV680" s="15" t="s">
        <v>144</v>
      </c>
      <c r="AW680" s="15" t="s">
        <v>33</v>
      </c>
      <c r="AX680" s="15" t="s">
        <v>79</v>
      </c>
      <c r="AY680" s="265" t="s">
        <v>137</v>
      </c>
    </row>
    <row r="681" s="2" customFormat="1" ht="37.8" customHeight="1">
      <c r="A681" s="39"/>
      <c r="B681" s="40"/>
      <c r="C681" s="245" t="s">
        <v>925</v>
      </c>
      <c r="D681" s="245" t="s">
        <v>172</v>
      </c>
      <c r="E681" s="246" t="s">
        <v>926</v>
      </c>
      <c r="F681" s="247" t="s">
        <v>927</v>
      </c>
      <c r="G681" s="248" t="s">
        <v>213</v>
      </c>
      <c r="H681" s="249">
        <v>245.52000000000001</v>
      </c>
      <c r="I681" s="250"/>
      <c r="J681" s="251">
        <f>ROUND(I681*H681,2)</f>
        <v>0</v>
      </c>
      <c r="K681" s="247" t="s">
        <v>143</v>
      </c>
      <c r="L681" s="252"/>
      <c r="M681" s="253" t="s">
        <v>19</v>
      </c>
      <c r="N681" s="254" t="s">
        <v>42</v>
      </c>
      <c r="O681" s="85"/>
      <c r="P681" s="214">
        <f>O681*H681</f>
        <v>0</v>
      </c>
      <c r="Q681" s="214">
        <v>0.0025999999999999999</v>
      </c>
      <c r="R681" s="214">
        <f>Q681*H681</f>
        <v>0.63835200000000003</v>
      </c>
      <c r="S681" s="214">
        <v>0</v>
      </c>
      <c r="T681" s="215">
        <f>S681*H681</f>
        <v>0</v>
      </c>
      <c r="U681" s="39"/>
      <c r="V681" s="39"/>
      <c r="W681" s="39"/>
      <c r="X681" s="39"/>
      <c r="Y681" s="39"/>
      <c r="Z681" s="39"/>
      <c r="AA681" s="39"/>
      <c r="AB681" s="39"/>
      <c r="AC681" s="39"/>
      <c r="AD681" s="39"/>
      <c r="AE681" s="39"/>
      <c r="AR681" s="216" t="s">
        <v>370</v>
      </c>
      <c r="AT681" s="216" t="s">
        <v>172</v>
      </c>
      <c r="AU681" s="216" t="s">
        <v>81</v>
      </c>
      <c r="AY681" s="18" t="s">
        <v>137</v>
      </c>
      <c r="BE681" s="217">
        <f>IF(N681="základní",J681,0)</f>
        <v>0</v>
      </c>
      <c r="BF681" s="217">
        <f>IF(N681="snížená",J681,0)</f>
        <v>0</v>
      </c>
      <c r="BG681" s="217">
        <f>IF(N681="zákl. přenesená",J681,0)</f>
        <v>0</v>
      </c>
      <c r="BH681" s="217">
        <f>IF(N681="sníž. přenesená",J681,0)</f>
        <v>0</v>
      </c>
      <c r="BI681" s="217">
        <f>IF(N681="nulová",J681,0)</f>
        <v>0</v>
      </c>
      <c r="BJ681" s="18" t="s">
        <v>79</v>
      </c>
      <c r="BK681" s="217">
        <f>ROUND(I681*H681,2)</f>
        <v>0</v>
      </c>
      <c r="BL681" s="18" t="s">
        <v>246</v>
      </c>
      <c r="BM681" s="216" t="s">
        <v>928</v>
      </c>
    </row>
    <row r="682" s="14" customFormat="1">
      <c r="A682" s="14"/>
      <c r="B682" s="234"/>
      <c r="C682" s="235"/>
      <c r="D682" s="225" t="s">
        <v>148</v>
      </c>
      <c r="E682" s="236" t="s">
        <v>19</v>
      </c>
      <c r="F682" s="237" t="s">
        <v>929</v>
      </c>
      <c r="G682" s="235"/>
      <c r="H682" s="238">
        <v>245.52000000000001</v>
      </c>
      <c r="I682" s="239"/>
      <c r="J682" s="235"/>
      <c r="K682" s="235"/>
      <c r="L682" s="240"/>
      <c r="M682" s="241"/>
      <c r="N682" s="242"/>
      <c r="O682" s="242"/>
      <c r="P682" s="242"/>
      <c r="Q682" s="242"/>
      <c r="R682" s="242"/>
      <c r="S682" s="242"/>
      <c r="T682" s="243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T682" s="244" t="s">
        <v>148</v>
      </c>
      <c r="AU682" s="244" t="s">
        <v>81</v>
      </c>
      <c r="AV682" s="14" t="s">
        <v>81</v>
      </c>
      <c r="AW682" s="14" t="s">
        <v>33</v>
      </c>
      <c r="AX682" s="14" t="s">
        <v>79</v>
      </c>
      <c r="AY682" s="244" t="s">
        <v>137</v>
      </c>
    </row>
    <row r="683" s="2" customFormat="1" ht="24.15" customHeight="1">
      <c r="A683" s="39"/>
      <c r="B683" s="40"/>
      <c r="C683" s="205" t="s">
        <v>930</v>
      </c>
      <c r="D683" s="205" t="s">
        <v>139</v>
      </c>
      <c r="E683" s="206" t="s">
        <v>931</v>
      </c>
      <c r="F683" s="207" t="s">
        <v>932</v>
      </c>
      <c r="G683" s="208" t="s">
        <v>183</v>
      </c>
      <c r="H683" s="209">
        <v>178.56</v>
      </c>
      <c r="I683" s="210"/>
      <c r="J683" s="211">
        <f>ROUND(I683*H683,2)</f>
        <v>0</v>
      </c>
      <c r="K683" s="207" t="s">
        <v>143</v>
      </c>
      <c r="L683" s="45"/>
      <c r="M683" s="212" t="s">
        <v>19</v>
      </c>
      <c r="N683" s="213" t="s">
        <v>42</v>
      </c>
      <c r="O683" s="85"/>
      <c r="P683" s="214">
        <f>O683*H683</f>
        <v>0</v>
      </c>
      <c r="Q683" s="214">
        <v>2.0000000000000002E-05</v>
      </c>
      <c r="R683" s="214">
        <f>Q683*H683</f>
        <v>0.0035712000000000005</v>
      </c>
      <c r="S683" s="214">
        <v>0</v>
      </c>
      <c r="T683" s="215">
        <f>S683*H683</f>
        <v>0</v>
      </c>
      <c r="U683" s="39"/>
      <c r="V683" s="39"/>
      <c r="W683" s="39"/>
      <c r="X683" s="39"/>
      <c r="Y683" s="39"/>
      <c r="Z683" s="39"/>
      <c r="AA683" s="39"/>
      <c r="AB683" s="39"/>
      <c r="AC683" s="39"/>
      <c r="AD683" s="39"/>
      <c r="AE683" s="39"/>
      <c r="AR683" s="216" t="s">
        <v>246</v>
      </c>
      <c r="AT683" s="216" t="s">
        <v>139</v>
      </c>
      <c r="AU683" s="216" t="s">
        <v>81</v>
      </c>
      <c r="AY683" s="18" t="s">
        <v>137</v>
      </c>
      <c r="BE683" s="217">
        <f>IF(N683="základní",J683,0)</f>
        <v>0</v>
      </c>
      <c r="BF683" s="217">
        <f>IF(N683="snížená",J683,0)</f>
        <v>0</v>
      </c>
      <c r="BG683" s="217">
        <f>IF(N683="zákl. přenesená",J683,0)</f>
        <v>0</v>
      </c>
      <c r="BH683" s="217">
        <f>IF(N683="sníž. přenesená",J683,0)</f>
        <v>0</v>
      </c>
      <c r="BI683" s="217">
        <f>IF(N683="nulová",J683,0)</f>
        <v>0</v>
      </c>
      <c r="BJ683" s="18" t="s">
        <v>79</v>
      </c>
      <c r="BK683" s="217">
        <f>ROUND(I683*H683,2)</f>
        <v>0</v>
      </c>
      <c r="BL683" s="18" t="s">
        <v>246</v>
      </c>
      <c r="BM683" s="216" t="s">
        <v>933</v>
      </c>
    </row>
    <row r="684" s="2" customFormat="1">
      <c r="A684" s="39"/>
      <c r="B684" s="40"/>
      <c r="C684" s="41"/>
      <c r="D684" s="218" t="s">
        <v>146</v>
      </c>
      <c r="E684" s="41"/>
      <c r="F684" s="219" t="s">
        <v>934</v>
      </c>
      <c r="G684" s="41"/>
      <c r="H684" s="41"/>
      <c r="I684" s="220"/>
      <c r="J684" s="41"/>
      <c r="K684" s="41"/>
      <c r="L684" s="45"/>
      <c r="M684" s="221"/>
      <c r="N684" s="222"/>
      <c r="O684" s="85"/>
      <c r="P684" s="85"/>
      <c r="Q684" s="85"/>
      <c r="R684" s="85"/>
      <c r="S684" s="85"/>
      <c r="T684" s="86"/>
      <c r="U684" s="39"/>
      <c r="V684" s="39"/>
      <c r="W684" s="39"/>
      <c r="X684" s="39"/>
      <c r="Y684" s="39"/>
      <c r="Z684" s="39"/>
      <c r="AA684" s="39"/>
      <c r="AB684" s="39"/>
      <c r="AC684" s="39"/>
      <c r="AD684" s="39"/>
      <c r="AE684" s="39"/>
      <c r="AT684" s="18" t="s">
        <v>146</v>
      </c>
      <c r="AU684" s="18" t="s">
        <v>81</v>
      </c>
    </row>
    <row r="685" s="14" customFormat="1">
      <c r="A685" s="14"/>
      <c r="B685" s="234"/>
      <c r="C685" s="235"/>
      <c r="D685" s="225" t="s">
        <v>148</v>
      </c>
      <c r="E685" s="236" t="s">
        <v>19</v>
      </c>
      <c r="F685" s="237" t="s">
        <v>935</v>
      </c>
      <c r="G685" s="235"/>
      <c r="H685" s="238">
        <v>178.56</v>
      </c>
      <c r="I685" s="239"/>
      <c r="J685" s="235"/>
      <c r="K685" s="235"/>
      <c r="L685" s="240"/>
      <c r="M685" s="241"/>
      <c r="N685" s="242"/>
      <c r="O685" s="242"/>
      <c r="P685" s="242"/>
      <c r="Q685" s="242"/>
      <c r="R685" s="242"/>
      <c r="S685" s="242"/>
      <c r="T685" s="243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T685" s="244" t="s">
        <v>148</v>
      </c>
      <c r="AU685" s="244" t="s">
        <v>81</v>
      </c>
      <c r="AV685" s="14" t="s">
        <v>81</v>
      </c>
      <c r="AW685" s="14" t="s">
        <v>33</v>
      </c>
      <c r="AX685" s="14" t="s">
        <v>79</v>
      </c>
      <c r="AY685" s="244" t="s">
        <v>137</v>
      </c>
    </row>
    <row r="686" s="2" customFormat="1" ht="21.75" customHeight="1">
      <c r="A686" s="39"/>
      <c r="B686" s="40"/>
      <c r="C686" s="205" t="s">
        <v>936</v>
      </c>
      <c r="D686" s="205" t="s">
        <v>139</v>
      </c>
      <c r="E686" s="206" t="s">
        <v>937</v>
      </c>
      <c r="F686" s="207" t="s">
        <v>938</v>
      </c>
      <c r="G686" s="208" t="s">
        <v>183</v>
      </c>
      <c r="H686" s="209">
        <v>222.89400000000001</v>
      </c>
      <c r="I686" s="210"/>
      <c r="J686" s="211">
        <f>ROUND(I686*H686,2)</f>
        <v>0</v>
      </c>
      <c r="K686" s="207" t="s">
        <v>143</v>
      </c>
      <c r="L686" s="45"/>
      <c r="M686" s="212" t="s">
        <v>19</v>
      </c>
      <c r="N686" s="213" t="s">
        <v>42</v>
      </c>
      <c r="O686" s="85"/>
      <c r="P686" s="214">
        <f>O686*H686</f>
        <v>0</v>
      </c>
      <c r="Q686" s="214">
        <v>0</v>
      </c>
      <c r="R686" s="214">
        <f>Q686*H686</f>
        <v>0</v>
      </c>
      <c r="S686" s="214">
        <v>0.00029999999999999997</v>
      </c>
      <c r="T686" s="215">
        <f>S686*H686</f>
        <v>0.066868200000000003</v>
      </c>
      <c r="U686" s="39"/>
      <c r="V686" s="39"/>
      <c r="W686" s="39"/>
      <c r="X686" s="39"/>
      <c r="Y686" s="39"/>
      <c r="Z686" s="39"/>
      <c r="AA686" s="39"/>
      <c r="AB686" s="39"/>
      <c r="AC686" s="39"/>
      <c r="AD686" s="39"/>
      <c r="AE686" s="39"/>
      <c r="AR686" s="216" t="s">
        <v>246</v>
      </c>
      <c r="AT686" s="216" t="s">
        <v>139</v>
      </c>
      <c r="AU686" s="216" t="s">
        <v>81</v>
      </c>
      <c r="AY686" s="18" t="s">
        <v>137</v>
      </c>
      <c r="BE686" s="217">
        <f>IF(N686="základní",J686,0)</f>
        <v>0</v>
      </c>
      <c r="BF686" s="217">
        <f>IF(N686="snížená",J686,0)</f>
        <v>0</v>
      </c>
      <c r="BG686" s="217">
        <f>IF(N686="zákl. přenesená",J686,0)</f>
        <v>0</v>
      </c>
      <c r="BH686" s="217">
        <f>IF(N686="sníž. přenesená",J686,0)</f>
        <v>0</v>
      </c>
      <c r="BI686" s="217">
        <f>IF(N686="nulová",J686,0)</f>
        <v>0</v>
      </c>
      <c r="BJ686" s="18" t="s">
        <v>79</v>
      </c>
      <c r="BK686" s="217">
        <f>ROUND(I686*H686,2)</f>
        <v>0</v>
      </c>
      <c r="BL686" s="18" t="s">
        <v>246</v>
      </c>
      <c r="BM686" s="216" t="s">
        <v>939</v>
      </c>
    </row>
    <row r="687" s="2" customFormat="1">
      <c r="A687" s="39"/>
      <c r="B687" s="40"/>
      <c r="C687" s="41"/>
      <c r="D687" s="218" t="s">
        <v>146</v>
      </c>
      <c r="E687" s="41"/>
      <c r="F687" s="219" t="s">
        <v>940</v>
      </c>
      <c r="G687" s="41"/>
      <c r="H687" s="41"/>
      <c r="I687" s="220"/>
      <c r="J687" s="41"/>
      <c r="K687" s="41"/>
      <c r="L687" s="45"/>
      <c r="M687" s="221"/>
      <c r="N687" s="222"/>
      <c r="O687" s="85"/>
      <c r="P687" s="85"/>
      <c r="Q687" s="85"/>
      <c r="R687" s="85"/>
      <c r="S687" s="85"/>
      <c r="T687" s="86"/>
      <c r="U687" s="39"/>
      <c r="V687" s="39"/>
      <c r="W687" s="39"/>
      <c r="X687" s="39"/>
      <c r="Y687" s="39"/>
      <c r="Z687" s="39"/>
      <c r="AA687" s="39"/>
      <c r="AB687" s="39"/>
      <c r="AC687" s="39"/>
      <c r="AD687" s="39"/>
      <c r="AE687" s="39"/>
      <c r="AT687" s="18" t="s">
        <v>146</v>
      </c>
      <c r="AU687" s="18" t="s">
        <v>81</v>
      </c>
    </row>
    <row r="688" s="2" customFormat="1" ht="21.75" customHeight="1">
      <c r="A688" s="39"/>
      <c r="B688" s="40"/>
      <c r="C688" s="205" t="s">
        <v>941</v>
      </c>
      <c r="D688" s="205" t="s">
        <v>139</v>
      </c>
      <c r="E688" s="206" t="s">
        <v>942</v>
      </c>
      <c r="F688" s="207" t="s">
        <v>943</v>
      </c>
      <c r="G688" s="208" t="s">
        <v>183</v>
      </c>
      <c r="H688" s="209">
        <v>222.89400000000001</v>
      </c>
      <c r="I688" s="210"/>
      <c r="J688" s="211">
        <f>ROUND(I688*H688,2)</f>
        <v>0</v>
      </c>
      <c r="K688" s="207" t="s">
        <v>143</v>
      </c>
      <c r="L688" s="45"/>
      <c r="M688" s="212" t="s">
        <v>19</v>
      </c>
      <c r="N688" s="213" t="s">
        <v>42</v>
      </c>
      <c r="O688" s="85"/>
      <c r="P688" s="214">
        <f>O688*H688</f>
        <v>0</v>
      </c>
      <c r="Q688" s="214">
        <v>1.0000000000000001E-05</v>
      </c>
      <c r="R688" s="214">
        <f>Q688*H688</f>
        <v>0.0022289400000000004</v>
      </c>
      <c r="S688" s="214">
        <v>0</v>
      </c>
      <c r="T688" s="215">
        <f>S688*H688</f>
        <v>0</v>
      </c>
      <c r="U688" s="39"/>
      <c r="V688" s="39"/>
      <c r="W688" s="39"/>
      <c r="X688" s="39"/>
      <c r="Y688" s="39"/>
      <c r="Z688" s="39"/>
      <c r="AA688" s="39"/>
      <c r="AB688" s="39"/>
      <c r="AC688" s="39"/>
      <c r="AD688" s="39"/>
      <c r="AE688" s="39"/>
      <c r="AR688" s="216" t="s">
        <v>246</v>
      </c>
      <c r="AT688" s="216" t="s">
        <v>139</v>
      </c>
      <c r="AU688" s="216" t="s">
        <v>81</v>
      </c>
      <c r="AY688" s="18" t="s">
        <v>137</v>
      </c>
      <c r="BE688" s="217">
        <f>IF(N688="základní",J688,0)</f>
        <v>0</v>
      </c>
      <c r="BF688" s="217">
        <f>IF(N688="snížená",J688,0)</f>
        <v>0</v>
      </c>
      <c r="BG688" s="217">
        <f>IF(N688="zákl. přenesená",J688,0)</f>
        <v>0</v>
      </c>
      <c r="BH688" s="217">
        <f>IF(N688="sníž. přenesená",J688,0)</f>
        <v>0</v>
      </c>
      <c r="BI688" s="217">
        <f>IF(N688="nulová",J688,0)</f>
        <v>0</v>
      </c>
      <c r="BJ688" s="18" t="s">
        <v>79</v>
      </c>
      <c r="BK688" s="217">
        <f>ROUND(I688*H688,2)</f>
        <v>0</v>
      </c>
      <c r="BL688" s="18" t="s">
        <v>246</v>
      </c>
      <c r="BM688" s="216" t="s">
        <v>944</v>
      </c>
    </row>
    <row r="689" s="2" customFormat="1">
      <c r="A689" s="39"/>
      <c r="B689" s="40"/>
      <c r="C689" s="41"/>
      <c r="D689" s="218" t="s">
        <v>146</v>
      </c>
      <c r="E689" s="41"/>
      <c r="F689" s="219" t="s">
        <v>945</v>
      </c>
      <c r="G689" s="41"/>
      <c r="H689" s="41"/>
      <c r="I689" s="220"/>
      <c r="J689" s="41"/>
      <c r="K689" s="41"/>
      <c r="L689" s="45"/>
      <c r="M689" s="221"/>
      <c r="N689" s="222"/>
      <c r="O689" s="85"/>
      <c r="P689" s="85"/>
      <c r="Q689" s="85"/>
      <c r="R689" s="85"/>
      <c r="S689" s="85"/>
      <c r="T689" s="86"/>
      <c r="U689" s="39"/>
      <c r="V689" s="39"/>
      <c r="W689" s="39"/>
      <c r="X689" s="39"/>
      <c r="Y689" s="39"/>
      <c r="Z689" s="39"/>
      <c r="AA689" s="39"/>
      <c r="AB689" s="39"/>
      <c r="AC689" s="39"/>
      <c r="AD689" s="39"/>
      <c r="AE689" s="39"/>
      <c r="AT689" s="18" t="s">
        <v>146</v>
      </c>
      <c r="AU689" s="18" t="s">
        <v>81</v>
      </c>
    </row>
    <row r="690" s="13" customFormat="1">
      <c r="A690" s="13"/>
      <c r="B690" s="223"/>
      <c r="C690" s="224"/>
      <c r="D690" s="225" t="s">
        <v>148</v>
      </c>
      <c r="E690" s="226" t="s">
        <v>19</v>
      </c>
      <c r="F690" s="227" t="s">
        <v>347</v>
      </c>
      <c r="G690" s="224"/>
      <c r="H690" s="226" t="s">
        <v>19</v>
      </c>
      <c r="I690" s="228"/>
      <c r="J690" s="224"/>
      <c r="K690" s="224"/>
      <c r="L690" s="229"/>
      <c r="M690" s="230"/>
      <c r="N690" s="231"/>
      <c r="O690" s="231"/>
      <c r="P690" s="231"/>
      <c r="Q690" s="231"/>
      <c r="R690" s="231"/>
      <c r="S690" s="231"/>
      <c r="T690" s="232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233" t="s">
        <v>148</v>
      </c>
      <c r="AU690" s="233" t="s">
        <v>81</v>
      </c>
      <c r="AV690" s="13" t="s">
        <v>79</v>
      </c>
      <c r="AW690" s="13" t="s">
        <v>33</v>
      </c>
      <c r="AX690" s="13" t="s">
        <v>71</v>
      </c>
      <c r="AY690" s="233" t="s">
        <v>137</v>
      </c>
    </row>
    <row r="691" s="13" customFormat="1">
      <c r="A691" s="13"/>
      <c r="B691" s="223"/>
      <c r="C691" s="224"/>
      <c r="D691" s="225" t="s">
        <v>148</v>
      </c>
      <c r="E691" s="226" t="s">
        <v>19</v>
      </c>
      <c r="F691" s="227" t="s">
        <v>914</v>
      </c>
      <c r="G691" s="224"/>
      <c r="H691" s="226" t="s">
        <v>19</v>
      </c>
      <c r="I691" s="228"/>
      <c r="J691" s="224"/>
      <c r="K691" s="224"/>
      <c r="L691" s="229"/>
      <c r="M691" s="230"/>
      <c r="N691" s="231"/>
      <c r="O691" s="231"/>
      <c r="P691" s="231"/>
      <c r="Q691" s="231"/>
      <c r="R691" s="231"/>
      <c r="S691" s="231"/>
      <c r="T691" s="232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T691" s="233" t="s">
        <v>148</v>
      </c>
      <c r="AU691" s="233" t="s">
        <v>81</v>
      </c>
      <c r="AV691" s="13" t="s">
        <v>79</v>
      </c>
      <c r="AW691" s="13" t="s">
        <v>33</v>
      </c>
      <c r="AX691" s="13" t="s">
        <v>71</v>
      </c>
      <c r="AY691" s="233" t="s">
        <v>137</v>
      </c>
    </row>
    <row r="692" s="14" customFormat="1">
      <c r="A692" s="14"/>
      <c r="B692" s="234"/>
      <c r="C692" s="235"/>
      <c r="D692" s="225" t="s">
        <v>148</v>
      </c>
      <c r="E692" s="236" t="s">
        <v>19</v>
      </c>
      <c r="F692" s="237" t="s">
        <v>946</v>
      </c>
      <c r="G692" s="235"/>
      <c r="H692" s="238">
        <v>33.066000000000003</v>
      </c>
      <c r="I692" s="239"/>
      <c r="J692" s="235"/>
      <c r="K692" s="235"/>
      <c r="L692" s="240"/>
      <c r="M692" s="241"/>
      <c r="N692" s="242"/>
      <c r="O692" s="242"/>
      <c r="P692" s="242"/>
      <c r="Q692" s="242"/>
      <c r="R692" s="242"/>
      <c r="S692" s="242"/>
      <c r="T692" s="243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T692" s="244" t="s">
        <v>148</v>
      </c>
      <c r="AU692" s="244" t="s">
        <v>81</v>
      </c>
      <c r="AV692" s="14" t="s">
        <v>81</v>
      </c>
      <c r="AW692" s="14" t="s">
        <v>33</v>
      </c>
      <c r="AX692" s="14" t="s">
        <v>71</v>
      </c>
      <c r="AY692" s="244" t="s">
        <v>137</v>
      </c>
    </row>
    <row r="693" s="13" customFormat="1">
      <c r="A693" s="13"/>
      <c r="B693" s="223"/>
      <c r="C693" s="224"/>
      <c r="D693" s="225" t="s">
        <v>148</v>
      </c>
      <c r="E693" s="226" t="s">
        <v>19</v>
      </c>
      <c r="F693" s="227" t="s">
        <v>232</v>
      </c>
      <c r="G693" s="224"/>
      <c r="H693" s="226" t="s">
        <v>19</v>
      </c>
      <c r="I693" s="228"/>
      <c r="J693" s="224"/>
      <c r="K693" s="224"/>
      <c r="L693" s="229"/>
      <c r="M693" s="230"/>
      <c r="N693" s="231"/>
      <c r="O693" s="231"/>
      <c r="P693" s="231"/>
      <c r="Q693" s="231"/>
      <c r="R693" s="231"/>
      <c r="S693" s="231"/>
      <c r="T693" s="232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T693" s="233" t="s">
        <v>148</v>
      </c>
      <c r="AU693" s="233" t="s">
        <v>81</v>
      </c>
      <c r="AV693" s="13" t="s">
        <v>79</v>
      </c>
      <c r="AW693" s="13" t="s">
        <v>33</v>
      </c>
      <c r="AX693" s="13" t="s">
        <v>71</v>
      </c>
      <c r="AY693" s="233" t="s">
        <v>137</v>
      </c>
    </row>
    <row r="694" s="14" customFormat="1">
      <c r="A694" s="14"/>
      <c r="B694" s="234"/>
      <c r="C694" s="235"/>
      <c r="D694" s="225" t="s">
        <v>148</v>
      </c>
      <c r="E694" s="236" t="s">
        <v>19</v>
      </c>
      <c r="F694" s="237" t="s">
        <v>947</v>
      </c>
      <c r="G694" s="235"/>
      <c r="H694" s="238">
        <v>140.828</v>
      </c>
      <c r="I694" s="239"/>
      <c r="J694" s="235"/>
      <c r="K694" s="235"/>
      <c r="L694" s="240"/>
      <c r="M694" s="241"/>
      <c r="N694" s="242"/>
      <c r="O694" s="242"/>
      <c r="P694" s="242"/>
      <c r="Q694" s="242"/>
      <c r="R694" s="242"/>
      <c r="S694" s="242"/>
      <c r="T694" s="243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T694" s="244" t="s">
        <v>148</v>
      </c>
      <c r="AU694" s="244" t="s">
        <v>81</v>
      </c>
      <c r="AV694" s="14" t="s">
        <v>81</v>
      </c>
      <c r="AW694" s="14" t="s">
        <v>33</v>
      </c>
      <c r="AX694" s="14" t="s">
        <v>71</v>
      </c>
      <c r="AY694" s="244" t="s">
        <v>137</v>
      </c>
    </row>
    <row r="695" s="13" customFormat="1">
      <c r="A695" s="13"/>
      <c r="B695" s="223"/>
      <c r="C695" s="224"/>
      <c r="D695" s="225" t="s">
        <v>148</v>
      </c>
      <c r="E695" s="226" t="s">
        <v>19</v>
      </c>
      <c r="F695" s="227" t="s">
        <v>234</v>
      </c>
      <c r="G695" s="224"/>
      <c r="H695" s="226" t="s">
        <v>19</v>
      </c>
      <c r="I695" s="228"/>
      <c r="J695" s="224"/>
      <c r="K695" s="224"/>
      <c r="L695" s="229"/>
      <c r="M695" s="230"/>
      <c r="N695" s="231"/>
      <c r="O695" s="231"/>
      <c r="P695" s="231"/>
      <c r="Q695" s="231"/>
      <c r="R695" s="231"/>
      <c r="S695" s="231"/>
      <c r="T695" s="232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T695" s="233" t="s">
        <v>148</v>
      </c>
      <c r="AU695" s="233" t="s">
        <v>81</v>
      </c>
      <c r="AV695" s="13" t="s">
        <v>79</v>
      </c>
      <c r="AW695" s="13" t="s">
        <v>33</v>
      </c>
      <c r="AX695" s="13" t="s">
        <v>71</v>
      </c>
      <c r="AY695" s="233" t="s">
        <v>137</v>
      </c>
    </row>
    <row r="696" s="14" customFormat="1">
      <c r="A696" s="14"/>
      <c r="B696" s="234"/>
      <c r="C696" s="235"/>
      <c r="D696" s="225" t="s">
        <v>148</v>
      </c>
      <c r="E696" s="236" t="s">
        <v>19</v>
      </c>
      <c r="F696" s="237" t="s">
        <v>948</v>
      </c>
      <c r="G696" s="235"/>
      <c r="H696" s="238">
        <v>49</v>
      </c>
      <c r="I696" s="239"/>
      <c r="J696" s="235"/>
      <c r="K696" s="235"/>
      <c r="L696" s="240"/>
      <c r="M696" s="241"/>
      <c r="N696" s="242"/>
      <c r="O696" s="242"/>
      <c r="P696" s="242"/>
      <c r="Q696" s="242"/>
      <c r="R696" s="242"/>
      <c r="S696" s="242"/>
      <c r="T696" s="243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T696" s="244" t="s">
        <v>148</v>
      </c>
      <c r="AU696" s="244" t="s">
        <v>81</v>
      </c>
      <c r="AV696" s="14" t="s">
        <v>81</v>
      </c>
      <c r="AW696" s="14" t="s">
        <v>33</v>
      </c>
      <c r="AX696" s="14" t="s">
        <v>71</v>
      </c>
      <c r="AY696" s="244" t="s">
        <v>137</v>
      </c>
    </row>
    <row r="697" s="15" customFormat="1">
      <c r="A697" s="15"/>
      <c r="B697" s="255"/>
      <c r="C697" s="256"/>
      <c r="D697" s="225" t="s">
        <v>148</v>
      </c>
      <c r="E697" s="257" t="s">
        <v>19</v>
      </c>
      <c r="F697" s="258" t="s">
        <v>195</v>
      </c>
      <c r="G697" s="256"/>
      <c r="H697" s="259">
        <v>222.89400000000001</v>
      </c>
      <c r="I697" s="260"/>
      <c r="J697" s="256"/>
      <c r="K697" s="256"/>
      <c r="L697" s="261"/>
      <c r="M697" s="262"/>
      <c r="N697" s="263"/>
      <c r="O697" s="263"/>
      <c r="P697" s="263"/>
      <c r="Q697" s="263"/>
      <c r="R697" s="263"/>
      <c r="S697" s="263"/>
      <c r="T697" s="264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T697" s="265" t="s">
        <v>148</v>
      </c>
      <c r="AU697" s="265" t="s">
        <v>81</v>
      </c>
      <c r="AV697" s="15" t="s">
        <v>144</v>
      </c>
      <c r="AW697" s="15" t="s">
        <v>33</v>
      </c>
      <c r="AX697" s="15" t="s">
        <v>79</v>
      </c>
      <c r="AY697" s="265" t="s">
        <v>137</v>
      </c>
    </row>
    <row r="698" s="2" customFormat="1" ht="16.5" customHeight="1">
      <c r="A698" s="39"/>
      <c r="B698" s="40"/>
      <c r="C698" s="245" t="s">
        <v>949</v>
      </c>
      <c r="D698" s="245" t="s">
        <v>172</v>
      </c>
      <c r="E698" s="246" t="s">
        <v>950</v>
      </c>
      <c r="F698" s="247" t="s">
        <v>951</v>
      </c>
      <c r="G698" s="248" t="s">
        <v>183</v>
      </c>
      <c r="H698" s="249">
        <v>250.08699999999999</v>
      </c>
      <c r="I698" s="250"/>
      <c r="J698" s="251">
        <f>ROUND(I698*H698,2)</f>
        <v>0</v>
      </c>
      <c r="K698" s="247" t="s">
        <v>143</v>
      </c>
      <c r="L698" s="252"/>
      <c r="M698" s="253" t="s">
        <v>19</v>
      </c>
      <c r="N698" s="254" t="s">
        <v>42</v>
      </c>
      <c r="O698" s="85"/>
      <c r="P698" s="214">
        <f>O698*H698</f>
        <v>0</v>
      </c>
      <c r="Q698" s="214">
        <v>0.00029999999999999997</v>
      </c>
      <c r="R698" s="214">
        <f>Q698*H698</f>
        <v>0.075026099999999984</v>
      </c>
      <c r="S698" s="214">
        <v>0</v>
      </c>
      <c r="T698" s="215">
        <f>S698*H698</f>
        <v>0</v>
      </c>
      <c r="U698" s="39"/>
      <c r="V698" s="39"/>
      <c r="W698" s="39"/>
      <c r="X698" s="39"/>
      <c r="Y698" s="39"/>
      <c r="Z698" s="39"/>
      <c r="AA698" s="39"/>
      <c r="AB698" s="39"/>
      <c r="AC698" s="39"/>
      <c r="AD698" s="39"/>
      <c r="AE698" s="39"/>
      <c r="AR698" s="216" t="s">
        <v>370</v>
      </c>
      <c r="AT698" s="216" t="s">
        <v>172</v>
      </c>
      <c r="AU698" s="216" t="s">
        <v>81</v>
      </c>
      <c r="AY698" s="18" t="s">
        <v>137</v>
      </c>
      <c r="BE698" s="217">
        <f>IF(N698="základní",J698,0)</f>
        <v>0</v>
      </c>
      <c r="BF698" s="217">
        <f>IF(N698="snížená",J698,0)</f>
        <v>0</v>
      </c>
      <c r="BG698" s="217">
        <f>IF(N698="zákl. přenesená",J698,0)</f>
        <v>0</v>
      </c>
      <c r="BH698" s="217">
        <f>IF(N698="sníž. přenesená",J698,0)</f>
        <v>0</v>
      </c>
      <c r="BI698" s="217">
        <f>IF(N698="nulová",J698,0)</f>
        <v>0</v>
      </c>
      <c r="BJ698" s="18" t="s">
        <v>79</v>
      </c>
      <c r="BK698" s="217">
        <f>ROUND(I698*H698,2)</f>
        <v>0</v>
      </c>
      <c r="BL698" s="18" t="s">
        <v>246</v>
      </c>
      <c r="BM698" s="216" t="s">
        <v>952</v>
      </c>
    </row>
    <row r="699" s="14" customFormat="1">
      <c r="A699" s="14"/>
      <c r="B699" s="234"/>
      <c r="C699" s="235"/>
      <c r="D699" s="225" t="s">
        <v>148</v>
      </c>
      <c r="E699" s="236" t="s">
        <v>19</v>
      </c>
      <c r="F699" s="237" t="s">
        <v>953</v>
      </c>
      <c r="G699" s="235"/>
      <c r="H699" s="238">
        <v>245.18299999999999</v>
      </c>
      <c r="I699" s="239"/>
      <c r="J699" s="235"/>
      <c r="K699" s="235"/>
      <c r="L699" s="240"/>
      <c r="M699" s="241"/>
      <c r="N699" s="242"/>
      <c r="O699" s="242"/>
      <c r="P699" s="242"/>
      <c r="Q699" s="242"/>
      <c r="R699" s="242"/>
      <c r="S699" s="242"/>
      <c r="T699" s="243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T699" s="244" t="s">
        <v>148</v>
      </c>
      <c r="AU699" s="244" t="s">
        <v>81</v>
      </c>
      <c r="AV699" s="14" t="s">
        <v>81</v>
      </c>
      <c r="AW699" s="14" t="s">
        <v>33</v>
      </c>
      <c r="AX699" s="14" t="s">
        <v>79</v>
      </c>
      <c r="AY699" s="244" t="s">
        <v>137</v>
      </c>
    </row>
    <row r="700" s="14" customFormat="1">
      <c r="A700" s="14"/>
      <c r="B700" s="234"/>
      <c r="C700" s="235"/>
      <c r="D700" s="225" t="s">
        <v>148</v>
      </c>
      <c r="E700" s="235"/>
      <c r="F700" s="237" t="s">
        <v>954</v>
      </c>
      <c r="G700" s="235"/>
      <c r="H700" s="238">
        <v>250.08699999999999</v>
      </c>
      <c r="I700" s="239"/>
      <c r="J700" s="235"/>
      <c r="K700" s="235"/>
      <c r="L700" s="240"/>
      <c r="M700" s="241"/>
      <c r="N700" s="242"/>
      <c r="O700" s="242"/>
      <c r="P700" s="242"/>
      <c r="Q700" s="242"/>
      <c r="R700" s="242"/>
      <c r="S700" s="242"/>
      <c r="T700" s="243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T700" s="244" t="s">
        <v>148</v>
      </c>
      <c r="AU700" s="244" t="s">
        <v>81</v>
      </c>
      <c r="AV700" s="14" t="s">
        <v>81</v>
      </c>
      <c r="AW700" s="14" t="s">
        <v>4</v>
      </c>
      <c r="AX700" s="14" t="s">
        <v>79</v>
      </c>
      <c r="AY700" s="244" t="s">
        <v>137</v>
      </c>
    </row>
    <row r="701" s="2" customFormat="1" ht="49.05" customHeight="1">
      <c r="A701" s="39"/>
      <c r="B701" s="40"/>
      <c r="C701" s="205" t="s">
        <v>955</v>
      </c>
      <c r="D701" s="205" t="s">
        <v>139</v>
      </c>
      <c r="E701" s="206" t="s">
        <v>956</v>
      </c>
      <c r="F701" s="207" t="s">
        <v>957</v>
      </c>
      <c r="G701" s="208" t="s">
        <v>645</v>
      </c>
      <c r="H701" s="278"/>
      <c r="I701" s="210"/>
      <c r="J701" s="211">
        <f>ROUND(I701*H701,2)</f>
        <v>0</v>
      </c>
      <c r="K701" s="207" t="s">
        <v>143</v>
      </c>
      <c r="L701" s="45"/>
      <c r="M701" s="212" t="s">
        <v>19</v>
      </c>
      <c r="N701" s="213" t="s">
        <v>42</v>
      </c>
      <c r="O701" s="85"/>
      <c r="P701" s="214">
        <f>O701*H701</f>
        <v>0</v>
      </c>
      <c r="Q701" s="214">
        <v>0</v>
      </c>
      <c r="R701" s="214">
        <f>Q701*H701</f>
        <v>0</v>
      </c>
      <c r="S701" s="214">
        <v>0</v>
      </c>
      <c r="T701" s="215">
        <f>S701*H701</f>
        <v>0</v>
      </c>
      <c r="U701" s="39"/>
      <c r="V701" s="39"/>
      <c r="W701" s="39"/>
      <c r="X701" s="39"/>
      <c r="Y701" s="39"/>
      <c r="Z701" s="39"/>
      <c r="AA701" s="39"/>
      <c r="AB701" s="39"/>
      <c r="AC701" s="39"/>
      <c r="AD701" s="39"/>
      <c r="AE701" s="39"/>
      <c r="AR701" s="216" t="s">
        <v>246</v>
      </c>
      <c r="AT701" s="216" t="s">
        <v>139</v>
      </c>
      <c r="AU701" s="216" t="s">
        <v>81</v>
      </c>
      <c r="AY701" s="18" t="s">
        <v>137</v>
      </c>
      <c r="BE701" s="217">
        <f>IF(N701="základní",J701,0)</f>
        <v>0</v>
      </c>
      <c r="BF701" s="217">
        <f>IF(N701="snížená",J701,0)</f>
        <v>0</v>
      </c>
      <c r="BG701" s="217">
        <f>IF(N701="zákl. přenesená",J701,0)</f>
        <v>0</v>
      </c>
      <c r="BH701" s="217">
        <f>IF(N701="sníž. přenesená",J701,0)</f>
        <v>0</v>
      </c>
      <c r="BI701" s="217">
        <f>IF(N701="nulová",J701,0)</f>
        <v>0</v>
      </c>
      <c r="BJ701" s="18" t="s">
        <v>79</v>
      </c>
      <c r="BK701" s="217">
        <f>ROUND(I701*H701,2)</f>
        <v>0</v>
      </c>
      <c r="BL701" s="18" t="s">
        <v>246</v>
      </c>
      <c r="BM701" s="216" t="s">
        <v>958</v>
      </c>
    </row>
    <row r="702" s="2" customFormat="1">
      <c r="A702" s="39"/>
      <c r="B702" s="40"/>
      <c r="C702" s="41"/>
      <c r="D702" s="218" t="s">
        <v>146</v>
      </c>
      <c r="E702" s="41"/>
      <c r="F702" s="219" t="s">
        <v>959</v>
      </c>
      <c r="G702" s="41"/>
      <c r="H702" s="41"/>
      <c r="I702" s="220"/>
      <c r="J702" s="41"/>
      <c r="K702" s="41"/>
      <c r="L702" s="45"/>
      <c r="M702" s="221"/>
      <c r="N702" s="222"/>
      <c r="O702" s="85"/>
      <c r="P702" s="85"/>
      <c r="Q702" s="85"/>
      <c r="R702" s="85"/>
      <c r="S702" s="85"/>
      <c r="T702" s="86"/>
      <c r="U702" s="39"/>
      <c r="V702" s="39"/>
      <c r="W702" s="39"/>
      <c r="X702" s="39"/>
      <c r="Y702" s="39"/>
      <c r="Z702" s="39"/>
      <c r="AA702" s="39"/>
      <c r="AB702" s="39"/>
      <c r="AC702" s="39"/>
      <c r="AD702" s="39"/>
      <c r="AE702" s="39"/>
      <c r="AT702" s="18" t="s">
        <v>146</v>
      </c>
      <c r="AU702" s="18" t="s">
        <v>81</v>
      </c>
    </row>
    <row r="703" s="12" customFormat="1" ht="22.8" customHeight="1">
      <c r="A703" s="12"/>
      <c r="B703" s="189"/>
      <c r="C703" s="190"/>
      <c r="D703" s="191" t="s">
        <v>70</v>
      </c>
      <c r="E703" s="203" t="s">
        <v>960</v>
      </c>
      <c r="F703" s="203" t="s">
        <v>961</v>
      </c>
      <c r="G703" s="190"/>
      <c r="H703" s="190"/>
      <c r="I703" s="193"/>
      <c r="J703" s="204">
        <f>BK703</f>
        <v>0</v>
      </c>
      <c r="K703" s="190"/>
      <c r="L703" s="195"/>
      <c r="M703" s="196"/>
      <c r="N703" s="197"/>
      <c r="O703" s="197"/>
      <c r="P703" s="198">
        <f>SUM(P704:P793)</f>
        <v>0</v>
      </c>
      <c r="Q703" s="197"/>
      <c r="R703" s="198">
        <f>SUM(R704:R793)</f>
        <v>7.4354098999999989</v>
      </c>
      <c r="S703" s="197"/>
      <c r="T703" s="199">
        <f>SUM(T704:T793)</f>
        <v>0</v>
      </c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R703" s="200" t="s">
        <v>81</v>
      </c>
      <c r="AT703" s="201" t="s">
        <v>70</v>
      </c>
      <c r="AU703" s="201" t="s">
        <v>79</v>
      </c>
      <c r="AY703" s="200" t="s">
        <v>137</v>
      </c>
      <c r="BK703" s="202">
        <f>SUM(BK704:BK793)</f>
        <v>0</v>
      </c>
    </row>
    <row r="704" s="2" customFormat="1" ht="24.15" customHeight="1">
      <c r="A704" s="39"/>
      <c r="B704" s="40"/>
      <c r="C704" s="205" t="s">
        <v>962</v>
      </c>
      <c r="D704" s="205" t="s">
        <v>139</v>
      </c>
      <c r="E704" s="206" t="s">
        <v>963</v>
      </c>
      <c r="F704" s="207" t="s">
        <v>964</v>
      </c>
      <c r="G704" s="208" t="s">
        <v>213</v>
      </c>
      <c r="H704" s="209">
        <v>237.05199999999999</v>
      </c>
      <c r="I704" s="210"/>
      <c r="J704" s="211">
        <f>ROUND(I704*H704,2)</f>
        <v>0</v>
      </c>
      <c r="K704" s="207" t="s">
        <v>143</v>
      </c>
      <c r="L704" s="45"/>
      <c r="M704" s="212" t="s">
        <v>19</v>
      </c>
      <c r="N704" s="213" t="s">
        <v>42</v>
      </c>
      <c r="O704" s="85"/>
      <c r="P704" s="214">
        <f>O704*H704</f>
        <v>0</v>
      </c>
      <c r="Q704" s="214">
        <v>0.00029999999999999997</v>
      </c>
      <c r="R704" s="214">
        <f>Q704*H704</f>
        <v>0.071115599999999987</v>
      </c>
      <c r="S704" s="214">
        <v>0</v>
      </c>
      <c r="T704" s="215">
        <f>S704*H704</f>
        <v>0</v>
      </c>
      <c r="U704" s="39"/>
      <c r="V704" s="39"/>
      <c r="W704" s="39"/>
      <c r="X704" s="39"/>
      <c r="Y704" s="39"/>
      <c r="Z704" s="39"/>
      <c r="AA704" s="39"/>
      <c r="AB704" s="39"/>
      <c r="AC704" s="39"/>
      <c r="AD704" s="39"/>
      <c r="AE704" s="39"/>
      <c r="AR704" s="216" t="s">
        <v>246</v>
      </c>
      <c r="AT704" s="216" t="s">
        <v>139</v>
      </c>
      <c r="AU704" s="216" t="s">
        <v>81</v>
      </c>
      <c r="AY704" s="18" t="s">
        <v>137</v>
      </c>
      <c r="BE704" s="217">
        <f>IF(N704="základní",J704,0)</f>
        <v>0</v>
      </c>
      <c r="BF704" s="217">
        <f>IF(N704="snížená",J704,0)</f>
        <v>0</v>
      </c>
      <c r="BG704" s="217">
        <f>IF(N704="zákl. přenesená",J704,0)</f>
        <v>0</v>
      </c>
      <c r="BH704" s="217">
        <f>IF(N704="sníž. přenesená",J704,0)</f>
        <v>0</v>
      </c>
      <c r="BI704" s="217">
        <f>IF(N704="nulová",J704,0)</f>
        <v>0</v>
      </c>
      <c r="BJ704" s="18" t="s">
        <v>79</v>
      </c>
      <c r="BK704" s="217">
        <f>ROUND(I704*H704,2)</f>
        <v>0</v>
      </c>
      <c r="BL704" s="18" t="s">
        <v>246</v>
      </c>
      <c r="BM704" s="216" t="s">
        <v>965</v>
      </c>
    </row>
    <row r="705" s="2" customFormat="1">
      <c r="A705" s="39"/>
      <c r="B705" s="40"/>
      <c r="C705" s="41"/>
      <c r="D705" s="218" t="s">
        <v>146</v>
      </c>
      <c r="E705" s="41"/>
      <c r="F705" s="219" t="s">
        <v>966</v>
      </c>
      <c r="G705" s="41"/>
      <c r="H705" s="41"/>
      <c r="I705" s="220"/>
      <c r="J705" s="41"/>
      <c r="K705" s="41"/>
      <c r="L705" s="45"/>
      <c r="M705" s="221"/>
      <c r="N705" s="222"/>
      <c r="O705" s="85"/>
      <c r="P705" s="85"/>
      <c r="Q705" s="85"/>
      <c r="R705" s="85"/>
      <c r="S705" s="85"/>
      <c r="T705" s="86"/>
      <c r="U705" s="39"/>
      <c r="V705" s="39"/>
      <c r="W705" s="39"/>
      <c r="X705" s="39"/>
      <c r="Y705" s="39"/>
      <c r="Z705" s="39"/>
      <c r="AA705" s="39"/>
      <c r="AB705" s="39"/>
      <c r="AC705" s="39"/>
      <c r="AD705" s="39"/>
      <c r="AE705" s="39"/>
      <c r="AT705" s="18" t="s">
        <v>146</v>
      </c>
      <c r="AU705" s="18" t="s">
        <v>81</v>
      </c>
    </row>
    <row r="706" s="13" customFormat="1">
      <c r="A706" s="13"/>
      <c r="B706" s="223"/>
      <c r="C706" s="224"/>
      <c r="D706" s="225" t="s">
        <v>148</v>
      </c>
      <c r="E706" s="226" t="s">
        <v>19</v>
      </c>
      <c r="F706" s="227" t="s">
        <v>347</v>
      </c>
      <c r="G706" s="224"/>
      <c r="H706" s="226" t="s">
        <v>19</v>
      </c>
      <c r="I706" s="228"/>
      <c r="J706" s="224"/>
      <c r="K706" s="224"/>
      <c r="L706" s="229"/>
      <c r="M706" s="230"/>
      <c r="N706" s="231"/>
      <c r="O706" s="231"/>
      <c r="P706" s="231"/>
      <c r="Q706" s="231"/>
      <c r="R706" s="231"/>
      <c r="S706" s="231"/>
      <c r="T706" s="232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T706" s="233" t="s">
        <v>148</v>
      </c>
      <c r="AU706" s="233" t="s">
        <v>81</v>
      </c>
      <c r="AV706" s="13" t="s">
        <v>79</v>
      </c>
      <c r="AW706" s="13" t="s">
        <v>33</v>
      </c>
      <c r="AX706" s="13" t="s">
        <v>71</v>
      </c>
      <c r="AY706" s="233" t="s">
        <v>137</v>
      </c>
    </row>
    <row r="707" s="14" customFormat="1">
      <c r="A707" s="14"/>
      <c r="B707" s="234"/>
      <c r="C707" s="235"/>
      <c r="D707" s="225" t="s">
        <v>148</v>
      </c>
      <c r="E707" s="236" t="s">
        <v>19</v>
      </c>
      <c r="F707" s="237" t="s">
        <v>348</v>
      </c>
      <c r="G707" s="235"/>
      <c r="H707" s="238">
        <v>21.936</v>
      </c>
      <c r="I707" s="239"/>
      <c r="J707" s="235"/>
      <c r="K707" s="235"/>
      <c r="L707" s="240"/>
      <c r="M707" s="241"/>
      <c r="N707" s="242"/>
      <c r="O707" s="242"/>
      <c r="P707" s="242"/>
      <c r="Q707" s="242"/>
      <c r="R707" s="242"/>
      <c r="S707" s="242"/>
      <c r="T707" s="243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T707" s="244" t="s">
        <v>148</v>
      </c>
      <c r="AU707" s="244" t="s">
        <v>81</v>
      </c>
      <c r="AV707" s="14" t="s">
        <v>81</v>
      </c>
      <c r="AW707" s="14" t="s">
        <v>33</v>
      </c>
      <c r="AX707" s="14" t="s">
        <v>71</v>
      </c>
      <c r="AY707" s="244" t="s">
        <v>137</v>
      </c>
    </row>
    <row r="708" s="14" customFormat="1">
      <c r="A708" s="14"/>
      <c r="B708" s="234"/>
      <c r="C708" s="235"/>
      <c r="D708" s="225" t="s">
        <v>148</v>
      </c>
      <c r="E708" s="236" t="s">
        <v>19</v>
      </c>
      <c r="F708" s="237" t="s">
        <v>349</v>
      </c>
      <c r="G708" s="235"/>
      <c r="H708" s="238">
        <v>5.0380000000000003</v>
      </c>
      <c r="I708" s="239"/>
      <c r="J708" s="235"/>
      <c r="K708" s="235"/>
      <c r="L708" s="240"/>
      <c r="M708" s="241"/>
      <c r="N708" s="242"/>
      <c r="O708" s="242"/>
      <c r="P708" s="242"/>
      <c r="Q708" s="242"/>
      <c r="R708" s="242"/>
      <c r="S708" s="242"/>
      <c r="T708" s="243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T708" s="244" t="s">
        <v>148</v>
      </c>
      <c r="AU708" s="244" t="s">
        <v>81</v>
      </c>
      <c r="AV708" s="14" t="s">
        <v>81</v>
      </c>
      <c r="AW708" s="14" t="s">
        <v>33</v>
      </c>
      <c r="AX708" s="14" t="s">
        <v>71</v>
      </c>
      <c r="AY708" s="244" t="s">
        <v>137</v>
      </c>
    </row>
    <row r="709" s="13" customFormat="1">
      <c r="A709" s="13"/>
      <c r="B709" s="223"/>
      <c r="C709" s="224"/>
      <c r="D709" s="225" t="s">
        <v>148</v>
      </c>
      <c r="E709" s="226" t="s">
        <v>19</v>
      </c>
      <c r="F709" s="227" t="s">
        <v>232</v>
      </c>
      <c r="G709" s="224"/>
      <c r="H709" s="226" t="s">
        <v>19</v>
      </c>
      <c r="I709" s="228"/>
      <c r="J709" s="224"/>
      <c r="K709" s="224"/>
      <c r="L709" s="229"/>
      <c r="M709" s="230"/>
      <c r="N709" s="231"/>
      <c r="O709" s="231"/>
      <c r="P709" s="231"/>
      <c r="Q709" s="231"/>
      <c r="R709" s="231"/>
      <c r="S709" s="231"/>
      <c r="T709" s="232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33" t="s">
        <v>148</v>
      </c>
      <c r="AU709" s="233" t="s">
        <v>81</v>
      </c>
      <c r="AV709" s="13" t="s">
        <v>79</v>
      </c>
      <c r="AW709" s="13" t="s">
        <v>33</v>
      </c>
      <c r="AX709" s="13" t="s">
        <v>71</v>
      </c>
      <c r="AY709" s="233" t="s">
        <v>137</v>
      </c>
    </row>
    <row r="710" s="14" customFormat="1">
      <c r="A710" s="14"/>
      <c r="B710" s="234"/>
      <c r="C710" s="235"/>
      <c r="D710" s="225" t="s">
        <v>148</v>
      </c>
      <c r="E710" s="236" t="s">
        <v>19</v>
      </c>
      <c r="F710" s="237" t="s">
        <v>350</v>
      </c>
      <c r="G710" s="235"/>
      <c r="H710" s="238">
        <v>67.364000000000004</v>
      </c>
      <c r="I710" s="239"/>
      <c r="J710" s="235"/>
      <c r="K710" s="235"/>
      <c r="L710" s="240"/>
      <c r="M710" s="241"/>
      <c r="N710" s="242"/>
      <c r="O710" s="242"/>
      <c r="P710" s="242"/>
      <c r="Q710" s="242"/>
      <c r="R710" s="242"/>
      <c r="S710" s="242"/>
      <c r="T710" s="243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T710" s="244" t="s">
        <v>148</v>
      </c>
      <c r="AU710" s="244" t="s">
        <v>81</v>
      </c>
      <c r="AV710" s="14" t="s">
        <v>81</v>
      </c>
      <c r="AW710" s="14" t="s">
        <v>33</v>
      </c>
      <c r="AX710" s="14" t="s">
        <v>71</v>
      </c>
      <c r="AY710" s="244" t="s">
        <v>137</v>
      </c>
    </row>
    <row r="711" s="14" customFormat="1">
      <c r="A711" s="14"/>
      <c r="B711" s="234"/>
      <c r="C711" s="235"/>
      <c r="D711" s="225" t="s">
        <v>148</v>
      </c>
      <c r="E711" s="236" t="s">
        <v>19</v>
      </c>
      <c r="F711" s="237" t="s">
        <v>351</v>
      </c>
      <c r="G711" s="235"/>
      <c r="H711" s="238">
        <v>37.491999999999997</v>
      </c>
      <c r="I711" s="239"/>
      <c r="J711" s="235"/>
      <c r="K711" s="235"/>
      <c r="L711" s="240"/>
      <c r="M711" s="241"/>
      <c r="N711" s="242"/>
      <c r="O711" s="242"/>
      <c r="P711" s="242"/>
      <c r="Q711" s="242"/>
      <c r="R711" s="242"/>
      <c r="S711" s="242"/>
      <c r="T711" s="243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T711" s="244" t="s">
        <v>148</v>
      </c>
      <c r="AU711" s="244" t="s">
        <v>81</v>
      </c>
      <c r="AV711" s="14" t="s">
        <v>81</v>
      </c>
      <c r="AW711" s="14" t="s">
        <v>33</v>
      </c>
      <c r="AX711" s="14" t="s">
        <v>71</v>
      </c>
      <c r="AY711" s="244" t="s">
        <v>137</v>
      </c>
    </row>
    <row r="712" s="13" customFormat="1">
      <c r="A712" s="13"/>
      <c r="B712" s="223"/>
      <c r="C712" s="224"/>
      <c r="D712" s="225" t="s">
        <v>148</v>
      </c>
      <c r="E712" s="226" t="s">
        <v>19</v>
      </c>
      <c r="F712" s="227" t="s">
        <v>234</v>
      </c>
      <c r="G712" s="224"/>
      <c r="H712" s="226" t="s">
        <v>19</v>
      </c>
      <c r="I712" s="228"/>
      <c r="J712" s="224"/>
      <c r="K712" s="224"/>
      <c r="L712" s="229"/>
      <c r="M712" s="230"/>
      <c r="N712" s="231"/>
      <c r="O712" s="231"/>
      <c r="P712" s="231"/>
      <c r="Q712" s="231"/>
      <c r="R712" s="231"/>
      <c r="S712" s="231"/>
      <c r="T712" s="232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233" t="s">
        <v>148</v>
      </c>
      <c r="AU712" s="233" t="s">
        <v>81</v>
      </c>
      <c r="AV712" s="13" t="s">
        <v>79</v>
      </c>
      <c r="AW712" s="13" t="s">
        <v>33</v>
      </c>
      <c r="AX712" s="13" t="s">
        <v>71</v>
      </c>
      <c r="AY712" s="233" t="s">
        <v>137</v>
      </c>
    </row>
    <row r="713" s="14" customFormat="1">
      <c r="A713" s="14"/>
      <c r="B713" s="234"/>
      <c r="C713" s="235"/>
      <c r="D713" s="225" t="s">
        <v>148</v>
      </c>
      <c r="E713" s="236" t="s">
        <v>19</v>
      </c>
      <c r="F713" s="237" t="s">
        <v>352</v>
      </c>
      <c r="G713" s="235"/>
      <c r="H713" s="238">
        <v>64.986999999999995</v>
      </c>
      <c r="I713" s="239"/>
      <c r="J713" s="235"/>
      <c r="K713" s="235"/>
      <c r="L713" s="240"/>
      <c r="M713" s="241"/>
      <c r="N713" s="242"/>
      <c r="O713" s="242"/>
      <c r="P713" s="242"/>
      <c r="Q713" s="242"/>
      <c r="R713" s="242"/>
      <c r="S713" s="242"/>
      <c r="T713" s="243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T713" s="244" t="s">
        <v>148</v>
      </c>
      <c r="AU713" s="244" t="s">
        <v>81</v>
      </c>
      <c r="AV713" s="14" t="s">
        <v>81</v>
      </c>
      <c r="AW713" s="14" t="s">
        <v>33</v>
      </c>
      <c r="AX713" s="14" t="s">
        <v>71</v>
      </c>
      <c r="AY713" s="244" t="s">
        <v>137</v>
      </c>
    </row>
    <row r="714" s="14" customFormat="1">
      <c r="A714" s="14"/>
      <c r="B714" s="234"/>
      <c r="C714" s="235"/>
      <c r="D714" s="225" t="s">
        <v>148</v>
      </c>
      <c r="E714" s="236" t="s">
        <v>19</v>
      </c>
      <c r="F714" s="237" t="s">
        <v>353</v>
      </c>
      <c r="G714" s="235"/>
      <c r="H714" s="238">
        <v>37.354999999999997</v>
      </c>
      <c r="I714" s="239"/>
      <c r="J714" s="235"/>
      <c r="K714" s="235"/>
      <c r="L714" s="240"/>
      <c r="M714" s="241"/>
      <c r="N714" s="242"/>
      <c r="O714" s="242"/>
      <c r="P714" s="242"/>
      <c r="Q714" s="242"/>
      <c r="R714" s="242"/>
      <c r="S714" s="242"/>
      <c r="T714" s="243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T714" s="244" t="s">
        <v>148</v>
      </c>
      <c r="AU714" s="244" t="s">
        <v>81</v>
      </c>
      <c r="AV714" s="14" t="s">
        <v>81</v>
      </c>
      <c r="AW714" s="14" t="s">
        <v>33</v>
      </c>
      <c r="AX714" s="14" t="s">
        <v>71</v>
      </c>
      <c r="AY714" s="244" t="s">
        <v>137</v>
      </c>
    </row>
    <row r="715" s="13" customFormat="1">
      <c r="A715" s="13"/>
      <c r="B715" s="223"/>
      <c r="C715" s="224"/>
      <c r="D715" s="225" t="s">
        <v>148</v>
      </c>
      <c r="E715" s="226" t="s">
        <v>19</v>
      </c>
      <c r="F715" s="227" t="s">
        <v>354</v>
      </c>
      <c r="G715" s="224"/>
      <c r="H715" s="226" t="s">
        <v>19</v>
      </c>
      <c r="I715" s="228"/>
      <c r="J715" s="224"/>
      <c r="K715" s="224"/>
      <c r="L715" s="229"/>
      <c r="M715" s="230"/>
      <c r="N715" s="231"/>
      <c r="O715" s="231"/>
      <c r="P715" s="231"/>
      <c r="Q715" s="231"/>
      <c r="R715" s="231"/>
      <c r="S715" s="231"/>
      <c r="T715" s="232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T715" s="233" t="s">
        <v>148</v>
      </c>
      <c r="AU715" s="233" t="s">
        <v>81</v>
      </c>
      <c r="AV715" s="13" t="s">
        <v>79</v>
      </c>
      <c r="AW715" s="13" t="s">
        <v>33</v>
      </c>
      <c r="AX715" s="13" t="s">
        <v>71</v>
      </c>
      <c r="AY715" s="233" t="s">
        <v>137</v>
      </c>
    </row>
    <row r="716" s="14" customFormat="1">
      <c r="A716" s="14"/>
      <c r="B716" s="234"/>
      <c r="C716" s="235"/>
      <c r="D716" s="225" t="s">
        <v>148</v>
      </c>
      <c r="E716" s="236" t="s">
        <v>19</v>
      </c>
      <c r="F716" s="237" t="s">
        <v>967</v>
      </c>
      <c r="G716" s="235"/>
      <c r="H716" s="238">
        <v>2.8799999999999999</v>
      </c>
      <c r="I716" s="239"/>
      <c r="J716" s="235"/>
      <c r="K716" s="235"/>
      <c r="L716" s="240"/>
      <c r="M716" s="241"/>
      <c r="N716" s="242"/>
      <c r="O716" s="242"/>
      <c r="P716" s="242"/>
      <c r="Q716" s="242"/>
      <c r="R716" s="242"/>
      <c r="S716" s="242"/>
      <c r="T716" s="243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T716" s="244" t="s">
        <v>148</v>
      </c>
      <c r="AU716" s="244" t="s">
        <v>81</v>
      </c>
      <c r="AV716" s="14" t="s">
        <v>81</v>
      </c>
      <c r="AW716" s="14" t="s">
        <v>33</v>
      </c>
      <c r="AX716" s="14" t="s">
        <v>71</v>
      </c>
      <c r="AY716" s="244" t="s">
        <v>137</v>
      </c>
    </row>
    <row r="717" s="15" customFormat="1">
      <c r="A717" s="15"/>
      <c r="B717" s="255"/>
      <c r="C717" s="256"/>
      <c r="D717" s="225" t="s">
        <v>148</v>
      </c>
      <c r="E717" s="257" t="s">
        <v>19</v>
      </c>
      <c r="F717" s="258" t="s">
        <v>195</v>
      </c>
      <c r="G717" s="256"/>
      <c r="H717" s="259">
        <v>237.05199999999999</v>
      </c>
      <c r="I717" s="260"/>
      <c r="J717" s="256"/>
      <c r="K717" s="256"/>
      <c r="L717" s="261"/>
      <c r="M717" s="262"/>
      <c r="N717" s="263"/>
      <c r="O717" s="263"/>
      <c r="P717" s="263"/>
      <c r="Q717" s="263"/>
      <c r="R717" s="263"/>
      <c r="S717" s="263"/>
      <c r="T717" s="264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T717" s="265" t="s">
        <v>148</v>
      </c>
      <c r="AU717" s="265" t="s">
        <v>81</v>
      </c>
      <c r="AV717" s="15" t="s">
        <v>144</v>
      </c>
      <c r="AW717" s="15" t="s">
        <v>33</v>
      </c>
      <c r="AX717" s="15" t="s">
        <v>79</v>
      </c>
      <c r="AY717" s="265" t="s">
        <v>137</v>
      </c>
    </row>
    <row r="718" s="2" customFormat="1" ht="24.15" customHeight="1">
      <c r="A718" s="39"/>
      <c r="B718" s="40"/>
      <c r="C718" s="205" t="s">
        <v>968</v>
      </c>
      <c r="D718" s="205" t="s">
        <v>139</v>
      </c>
      <c r="E718" s="206" t="s">
        <v>969</v>
      </c>
      <c r="F718" s="207" t="s">
        <v>970</v>
      </c>
      <c r="G718" s="208" t="s">
        <v>213</v>
      </c>
      <c r="H718" s="209">
        <v>50.655999999999999</v>
      </c>
      <c r="I718" s="210"/>
      <c r="J718" s="211">
        <f>ROUND(I718*H718,2)</f>
        <v>0</v>
      </c>
      <c r="K718" s="207" t="s">
        <v>143</v>
      </c>
      <c r="L718" s="45"/>
      <c r="M718" s="212" t="s">
        <v>19</v>
      </c>
      <c r="N718" s="213" t="s">
        <v>42</v>
      </c>
      <c r="O718" s="85"/>
      <c r="P718" s="214">
        <f>O718*H718</f>
        <v>0</v>
      </c>
      <c r="Q718" s="214">
        <v>0.0015</v>
      </c>
      <c r="R718" s="214">
        <f>Q718*H718</f>
        <v>0.075983999999999996</v>
      </c>
      <c r="S718" s="214">
        <v>0</v>
      </c>
      <c r="T718" s="215">
        <f>S718*H718</f>
        <v>0</v>
      </c>
      <c r="U718" s="39"/>
      <c r="V718" s="39"/>
      <c r="W718" s="39"/>
      <c r="X718" s="39"/>
      <c r="Y718" s="39"/>
      <c r="Z718" s="39"/>
      <c r="AA718" s="39"/>
      <c r="AB718" s="39"/>
      <c r="AC718" s="39"/>
      <c r="AD718" s="39"/>
      <c r="AE718" s="39"/>
      <c r="AR718" s="216" t="s">
        <v>246</v>
      </c>
      <c r="AT718" s="216" t="s">
        <v>139</v>
      </c>
      <c r="AU718" s="216" t="s">
        <v>81</v>
      </c>
      <c r="AY718" s="18" t="s">
        <v>137</v>
      </c>
      <c r="BE718" s="217">
        <f>IF(N718="základní",J718,0)</f>
        <v>0</v>
      </c>
      <c r="BF718" s="217">
        <f>IF(N718="snížená",J718,0)</f>
        <v>0</v>
      </c>
      <c r="BG718" s="217">
        <f>IF(N718="zákl. přenesená",J718,0)</f>
        <v>0</v>
      </c>
      <c r="BH718" s="217">
        <f>IF(N718="sníž. přenesená",J718,0)</f>
        <v>0</v>
      </c>
      <c r="BI718" s="217">
        <f>IF(N718="nulová",J718,0)</f>
        <v>0</v>
      </c>
      <c r="BJ718" s="18" t="s">
        <v>79</v>
      </c>
      <c r="BK718" s="217">
        <f>ROUND(I718*H718,2)</f>
        <v>0</v>
      </c>
      <c r="BL718" s="18" t="s">
        <v>246</v>
      </c>
      <c r="BM718" s="216" t="s">
        <v>971</v>
      </c>
    </row>
    <row r="719" s="2" customFormat="1">
      <c r="A719" s="39"/>
      <c r="B719" s="40"/>
      <c r="C719" s="41"/>
      <c r="D719" s="218" t="s">
        <v>146</v>
      </c>
      <c r="E719" s="41"/>
      <c r="F719" s="219" t="s">
        <v>972</v>
      </c>
      <c r="G719" s="41"/>
      <c r="H719" s="41"/>
      <c r="I719" s="220"/>
      <c r="J719" s="41"/>
      <c r="K719" s="41"/>
      <c r="L719" s="45"/>
      <c r="M719" s="221"/>
      <c r="N719" s="222"/>
      <c r="O719" s="85"/>
      <c r="P719" s="85"/>
      <c r="Q719" s="85"/>
      <c r="R719" s="85"/>
      <c r="S719" s="85"/>
      <c r="T719" s="86"/>
      <c r="U719" s="39"/>
      <c r="V719" s="39"/>
      <c r="W719" s="39"/>
      <c r="X719" s="39"/>
      <c r="Y719" s="39"/>
      <c r="Z719" s="39"/>
      <c r="AA719" s="39"/>
      <c r="AB719" s="39"/>
      <c r="AC719" s="39"/>
      <c r="AD719" s="39"/>
      <c r="AE719" s="39"/>
      <c r="AT719" s="18" t="s">
        <v>146</v>
      </c>
      <c r="AU719" s="18" t="s">
        <v>81</v>
      </c>
    </row>
    <row r="720" s="13" customFormat="1">
      <c r="A720" s="13"/>
      <c r="B720" s="223"/>
      <c r="C720" s="224"/>
      <c r="D720" s="225" t="s">
        <v>148</v>
      </c>
      <c r="E720" s="226" t="s">
        <v>19</v>
      </c>
      <c r="F720" s="227" t="s">
        <v>347</v>
      </c>
      <c r="G720" s="224"/>
      <c r="H720" s="226" t="s">
        <v>19</v>
      </c>
      <c r="I720" s="228"/>
      <c r="J720" s="224"/>
      <c r="K720" s="224"/>
      <c r="L720" s="229"/>
      <c r="M720" s="230"/>
      <c r="N720" s="231"/>
      <c r="O720" s="231"/>
      <c r="P720" s="231"/>
      <c r="Q720" s="231"/>
      <c r="R720" s="231"/>
      <c r="S720" s="231"/>
      <c r="T720" s="232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T720" s="233" t="s">
        <v>148</v>
      </c>
      <c r="AU720" s="233" t="s">
        <v>81</v>
      </c>
      <c r="AV720" s="13" t="s">
        <v>79</v>
      </c>
      <c r="AW720" s="13" t="s">
        <v>33</v>
      </c>
      <c r="AX720" s="13" t="s">
        <v>71</v>
      </c>
      <c r="AY720" s="233" t="s">
        <v>137</v>
      </c>
    </row>
    <row r="721" s="14" customFormat="1">
      <c r="A721" s="14"/>
      <c r="B721" s="234"/>
      <c r="C721" s="235"/>
      <c r="D721" s="225" t="s">
        <v>148</v>
      </c>
      <c r="E721" s="236" t="s">
        <v>19</v>
      </c>
      <c r="F721" s="237" t="s">
        <v>973</v>
      </c>
      <c r="G721" s="235"/>
      <c r="H721" s="238">
        <v>2.3399999999999999</v>
      </c>
      <c r="I721" s="239"/>
      <c r="J721" s="235"/>
      <c r="K721" s="235"/>
      <c r="L721" s="240"/>
      <c r="M721" s="241"/>
      <c r="N721" s="242"/>
      <c r="O721" s="242"/>
      <c r="P721" s="242"/>
      <c r="Q721" s="242"/>
      <c r="R721" s="242"/>
      <c r="S721" s="242"/>
      <c r="T721" s="243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T721" s="244" t="s">
        <v>148</v>
      </c>
      <c r="AU721" s="244" t="s">
        <v>81</v>
      </c>
      <c r="AV721" s="14" t="s">
        <v>81</v>
      </c>
      <c r="AW721" s="14" t="s">
        <v>33</v>
      </c>
      <c r="AX721" s="14" t="s">
        <v>71</v>
      </c>
      <c r="AY721" s="244" t="s">
        <v>137</v>
      </c>
    </row>
    <row r="722" s="13" customFormat="1">
      <c r="A722" s="13"/>
      <c r="B722" s="223"/>
      <c r="C722" s="224"/>
      <c r="D722" s="225" t="s">
        <v>148</v>
      </c>
      <c r="E722" s="226" t="s">
        <v>19</v>
      </c>
      <c r="F722" s="227" t="s">
        <v>232</v>
      </c>
      <c r="G722" s="224"/>
      <c r="H722" s="226" t="s">
        <v>19</v>
      </c>
      <c r="I722" s="228"/>
      <c r="J722" s="224"/>
      <c r="K722" s="224"/>
      <c r="L722" s="229"/>
      <c r="M722" s="230"/>
      <c r="N722" s="231"/>
      <c r="O722" s="231"/>
      <c r="P722" s="231"/>
      <c r="Q722" s="231"/>
      <c r="R722" s="231"/>
      <c r="S722" s="231"/>
      <c r="T722" s="232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T722" s="233" t="s">
        <v>148</v>
      </c>
      <c r="AU722" s="233" t="s">
        <v>81</v>
      </c>
      <c r="AV722" s="13" t="s">
        <v>79</v>
      </c>
      <c r="AW722" s="13" t="s">
        <v>33</v>
      </c>
      <c r="AX722" s="13" t="s">
        <v>71</v>
      </c>
      <c r="AY722" s="233" t="s">
        <v>137</v>
      </c>
    </row>
    <row r="723" s="14" customFormat="1">
      <c r="A723" s="14"/>
      <c r="B723" s="234"/>
      <c r="C723" s="235"/>
      <c r="D723" s="225" t="s">
        <v>148</v>
      </c>
      <c r="E723" s="236" t="s">
        <v>19</v>
      </c>
      <c r="F723" s="237" t="s">
        <v>974</v>
      </c>
      <c r="G723" s="235"/>
      <c r="H723" s="238">
        <v>6.5999999999999996</v>
      </c>
      <c r="I723" s="239"/>
      <c r="J723" s="235"/>
      <c r="K723" s="235"/>
      <c r="L723" s="240"/>
      <c r="M723" s="241"/>
      <c r="N723" s="242"/>
      <c r="O723" s="242"/>
      <c r="P723" s="242"/>
      <c r="Q723" s="242"/>
      <c r="R723" s="242"/>
      <c r="S723" s="242"/>
      <c r="T723" s="243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T723" s="244" t="s">
        <v>148</v>
      </c>
      <c r="AU723" s="244" t="s">
        <v>81</v>
      </c>
      <c r="AV723" s="14" t="s">
        <v>81</v>
      </c>
      <c r="AW723" s="14" t="s">
        <v>33</v>
      </c>
      <c r="AX723" s="14" t="s">
        <v>71</v>
      </c>
      <c r="AY723" s="244" t="s">
        <v>137</v>
      </c>
    </row>
    <row r="724" s="14" customFormat="1">
      <c r="A724" s="14"/>
      <c r="B724" s="234"/>
      <c r="C724" s="235"/>
      <c r="D724" s="225" t="s">
        <v>148</v>
      </c>
      <c r="E724" s="236" t="s">
        <v>19</v>
      </c>
      <c r="F724" s="237" t="s">
        <v>975</v>
      </c>
      <c r="G724" s="235"/>
      <c r="H724" s="238">
        <v>3.7879999999999998</v>
      </c>
      <c r="I724" s="239"/>
      <c r="J724" s="235"/>
      <c r="K724" s="235"/>
      <c r="L724" s="240"/>
      <c r="M724" s="241"/>
      <c r="N724" s="242"/>
      <c r="O724" s="242"/>
      <c r="P724" s="242"/>
      <c r="Q724" s="242"/>
      <c r="R724" s="242"/>
      <c r="S724" s="242"/>
      <c r="T724" s="243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T724" s="244" t="s">
        <v>148</v>
      </c>
      <c r="AU724" s="244" t="s">
        <v>81</v>
      </c>
      <c r="AV724" s="14" t="s">
        <v>81</v>
      </c>
      <c r="AW724" s="14" t="s">
        <v>33</v>
      </c>
      <c r="AX724" s="14" t="s">
        <v>71</v>
      </c>
      <c r="AY724" s="244" t="s">
        <v>137</v>
      </c>
    </row>
    <row r="725" s="14" customFormat="1">
      <c r="A725" s="14"/>
      <c r="B725" s="234"/>
      <c r="C725" s="235"/>
      <c r="D725" s="225" t="s">
        <v>148</v>
      </c>
      <c r="E725" s="236" t="s">
        <v>19</v>
      </c>
      <c r="F725" s="237" t="s">
        <v>976</v>
      </c>
      <c r="G725" s="235"/>
      <c r="H725" s="238">
        <v>16.399999999999999</v>
      </c>
      <c r="I725" s="239"/>
      <c r="J725" s="235"/>
      <c r="K725" s="235"/>
      <c r="L725" s="240"/>
      <c r="M725" s="241"/>
      <c r="N725" s="242"/>
      <c r="O725" s="242"/>
      <c r="P725" s="242"/>
      <c r="Q725" s="242"/>
      <c r="R725" s="242"/>
      <c r="S725" s="242"/>
      <c r="T725" s="243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T725" s="244" t="s">
        <v>148</v>
      </c>
      <c r="AU725" s="244" t="s">
        <v>81</v>
      </c>
      <c r="AV725" s="14" t="s">
        <v>81</v>
      </c>
      <c r="AW725" s="14" t="s">
        <v>33</v>
      </c>
      <c r="AX725" s="14" t="s">
        <v>71</v>
      </c>
      <c r="AY725" s="244" t="s">
        <v>137</v>
      </c>
    </row>
    <row r="726" s="13" customFormat="1">
      <c r="A726" s="13"/>
      <c r="B726" s="223"/>
      <c r="C726" s="224"/>
      <c r="D726" s="225" t="s">
        <v>148</v>
      </c>
      <c r="E726" s="226" t="s">
        <v>19</v>
      </c>
      <c r="F726" s="227" t="s">
        <v>234</v>
      </c>
      <c r="G726" s="224"/>
      <c r="H726" s="226" t="s">
        <v>19</v>
      </c>
      <c r="I726" s="228"/>
      <c r="J726" s="224"/>
      <c r="K726" s="224"/>
      <c r="L726" s="229"/>
      <c r="M726" s="230"/>
      <c r="N726" s="231"/>
      <c r="O726" s="231"/>
      <c r="P726" s="231"/>
      <c r="Q726" s="231"/>
      <c r="R726" s="231"/>
      <c r="S726" s="231"/>
      <c r="T726" s="232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T726" s="233" t="s">
        <v>148</v>
      </c>
      <c r="AU726" s="233" t="s">
        <v>81</v>
      </c>
      <c r="AV726" s="13" t="s">
        <v>79</v>
      </c>
      <c r="AW726" s="13" t="s">
        <v>33</v>
      </c>
      <c r="AX726" s="13" t="s">
        <v>71</v>
      </c>
      <c r="AY726" s="233" t="s">
        <v>137</v>
      </c>
    </row>
    <row r="727" s="14" customFormat="1">
      <c r="A727" s="14"/>
      <c r="B727" s="234"/>
      <c r="C727" s="235"/>
      <c r="D727" s="225" t="s">
        <v>148</v>
      </c>
      <c r="E727" s="236" t="s">
        <v>19</v>
      </c>
      <c r="F727" s="237" t="s">
        <v>977</v>
      </c>
      <c r="G727" s="235"/>
      <c r="H727" s="238">
        <v>6.3399999999999999</v>
      </c>
      <c r="I727" s="239"/>
      <c r="J727" s="235"/>
      <c r="K727" s="235"/>
      <c r="L727" s="240"/>
      <c r="M727" s="241"/>
      <c r="N727" s="242"/>
      <c r="O727" s="242"/>
      <c r="P727" s="242"/>
      <c r="Q727" s="242"/>
      <c r="R727" s="242"/>
      <c r="S727" s="242"/>
      <c r="T727" s="243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T727" s="244" t="s">
        <v>148</v>
      </c>
      <c r="AU727" s="244" t="s">
        <v>81</v>
      </c>
      <c r="AV727" s="14" t="s">
        <v>81</v>
      </c>
      <c r="AW727" s="14" t="s">
        <v>33</v>
      </c>
      <c r="AX727" s="14" t="s">
        <v>71</v>
      </c>
      <c r="AY727" s="244" t="s">
        <v>137</v>
      </c>
    </row>
    <row r="728" s="14" customFormat="1">
      <c r="A728" s="14"/>
      <c r="B728" s="234"/>
      <c r="C728" s="235"/>
      <c r="D728" s="225" t="s">
        <v>148</v>
      </c>
      <c r="E728" s="236" t="s">
        <v>19</v>
      </c>
      <c r="F728" s="237" t="s">
        <v>975</v>
      </c>
      <c r="G728" s="235"/>
      <c r="H728" s="238">
        <v>3.7879999999999998</v>
      </c>
      <c r="I728" s="239"/>
      <c r="J728" s="235"/>
      <c r="K728" s="235"/>
      <c r="L728" s="240"/>
      <c r="M728" s="241"/>
      <c r="N728" s="242"/>
      <c r="O728" s="242"/>
      <c r="P728" s="242"/>
      <c r="Q728" s="242"/>
      <c r="R728" s="242"/>
      <c r="S728" s="242"/>
      <c r="T728" s="243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T728" s="244" t="s">
        <v>148</v>
      </c>
      <c r="AU728" s="244" t="s">
        <v>81</v>
      </c>
      <c r="AV728" s="14" t="s">
        <v>81</v>
      </c>
      <c r="AW728" s="14" t="s">
        <v>33</v>
      </c>
      <c r="AX728" s="14" t="s">
        <v>71</v>
      </c>
      <c r="AY728" s="244" t="s">
        <v>137</v>
      </c>
    </row>
    <row r="729" s="14" customFormat="1">
      <c r="A729" s="14"/>
      <c r="B729" s="234"/>
      <c r="C729" s="235"/>
      <c r="D729" s="225" t="s">
        <v>148</v>
      </c>
      <c r="E729" s="236" t="s">
        <v>19</v>
      </c>
      <c r="F729" s="237" t="s">
        <v>978</v>
      </c>
      <c r="G729" s="235"/>
      <c r="H729" s="238">
        <v>11.4</v>
      </c>
      <c r="I729" s="239"/>
      <c r="J729" s="235"/>
      <c r="K729" s="235"/>
      <c r="L729" s="240"/>
      <c r="M729" s="241"/>
      <c r="N729" s="242"/>
      <c r="O729" s="242"/>
      <c r="P729" s="242"/>
      <c r="Q729" s="242"/>
      <c r="R729" s="242"/>
      <c r="S729" s="242"/>
      <c r="T729" s="243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T729" s="244" t="s">
        <v>148</v>
      </c>
      <c r="AU729" s="244" t="s">
        <v>81</v>
      </c>
      <c r="AV729" s="14" t="s">
        <v>81</v>
      </c>
      <c r="AW729" s="14" t="s">
        <v>33</v>
      </c>
      <c r="AX729" s="14" t="s">
        <v>71</v>
      </c>
      <c r="AY729" s="244" t="s">
        <v>137</v>
      </c>
    </row>
    <row r="730" s="15" customFormat="1">
      <c r="A730" s="15"/>
      <c r="B730" s="255"/>
      <c r="C730" s="256"/>
      <c r="D730" s="225" t="s">
        <v>148</v>
      </c>
      <c r="E730" s="257" t="s">
        <v>19</v>
      </c>
      <c r="F730" s="258" t="s">
        <v>195</v>
      </c>
      <c r="G730" s="256"/>
      <c r="H730" s="259">
        <v>50.655999999999999</v>
      </c>
      <c r="I730" s="260"/>
      <c r="J730" s="256"/>
      <c r="K730" s="256"/>
      <c r="L730" s="261"/>
      <c r="M730" s="262"/>
      <c r="N730" s="263"/>
      <c r="O730" s="263"/>
      <c r="P730" s="263"/>
      <c r="Q730" s="263"/>
      <c r="R730" s="263"/>
      <c r="S730" s="263"/>
      <c r="T730" s="264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T730" s="265" t="s">
        <v>148</v>
      </c>
      <c r="AU730" s="265" t="s">
        <v>81</v>
      </c>
      <c r="AV730" s="15" t="s">
        <v>144</v>
      </c>
      <c r="AW730" s="15" t="s">
        <v>33</v>
      </c>
      <c r="AX730" s="15" t="s">
        <v>79</v>
      </c>
      <c r="AY730" s="265" t="s">
        <v>137</v>
      </c>
    </row>
    <row r="731" s="2" customFormat="1" ht="24.15" customHeight="1">
      <c r="A731" s="39"/>
      <c r="B731" s="40"/>
      <c r="C731" s="205" t="s">
        <v>979</v>
      </c>
      <c r="D731" s="205" t="s">
        <v>139</v>
      </c>
      <c r="E731" s="206" t="s">
        <v>980</v>
      </c>
      <c r="F731" s="207" t="s">
        <v>981</v>
      </c>
      <c r="G731" s="208" t="s">
        <v>183</v>
      </c>
      <c r="H731" s="209">
        <v>40.399999999999999</v>
      </c>
      <c r="I731" s="210"/>
      <c r="J731" s="211">
        <f>ROUND(I731*H731,2)</f>
        <v>0</v>
      </c>
      <c r="K731" s="207" t="s">
        <v>143</v>
      </c>
      <c r="L731" s="45"/>
      <c r="M731" s="212" t="s">
        <v>19</v>
      </c>
      <c r="N731" s="213" t="s">
        <v>42</v>
      </c>
      <c r="O731" s="85"/>
      <c r="P731" s="214">
        <f>O731*H731</f>
        <v>0</v>
      </c>
      <c r="Q731" s="214">
        <v>0.00142</v>
      </c>
      <c r="R731" s="214">
        <f>Q731*H731</f>
        <v>0.057368000000000002</v>
      </c>
      <c r="S731" s="214">
        <v>0</v>
      </c>
      <c r="T731" s="215">
        <f>S731*H731</f>
        <v>0</v>
      </c>
      <c r="U731" s="39"/>
      <c r="V731" s="39"/>
      <c r="W731" s="39"/>
      <c r="X731" s="39"/>
      <c r="Y731" s="39"/>
      <c r="Z731" s="39"/>
      <c r="AA731" s="39"/>
      <c r="AB731" s="39"/>
      <c r="AC731" s="39"/>
      <c r="AD731" s="39"/>
      <c r="AE731" s="39"/>
      <c r="AR731" s="216" t="s">
        <v>246</v>
      </c>
      <c r="AT731" s="216" t="s">
        <v>139</v>
      </c>
      <c r="AU731" s="216" t="s">
        <v>81</v>
      </c>
      <c r="AY731" s="18" t="s">
        <v>137</v>
      </c>
      <c r="BE731" s="217">
        <f>IF(N731="základní",J731,0)</f>
        <v>0</v>
      </c>
      <c r="BF731" s="217">
        <f>IF(N731="snížená",J731,0)</f>
        <v>0</v>
      </c>
      <c r="BG731" s="217">
        <f>IF(N731="zákl. přenesená",J731,0)</f>
        <v>0</v>
      </c>
      <c r="BH731" s="217">
        <f>IF(N731="sníž. přenesená",J731,0)</f>
        <v>0</v>
      </c>
      <c r="BI731" s="217">
        <f>IF(N731="nulová",J731,0)</f>
        <v>0</v>
      </c>
      <c r="BJ731" s="18" t="s">
        <v>79</v>
      </c>
      <c r="BK731" s="217">
        <f>ROUND(I731*H731,2)</f>
        <v>0</v>
      </c>
      <c r="BL731" s="18" t="s">
        <v>246</v>
      </c>
      <c r="BM731" s="216" t="s">
        <v>982</v>
      </c>
    </row>
    <row r="732" s="2" customFormat="1">
      <c r="A732" s="39"/>
      <c r="B732" s="40"/>
      <c r="C732" s="41"/>
      <c r="D732" s="218" t="s">
        <v>146</v>
      </c>
      <c r="E732" s="41"/>
      <c r="F732" s="219" t="s">
        <v>983</v>
      </c>
      <c r="G732" s="41"/>
      <c r="H732" s="41"/>
      <c r="I732" s="220"/>
      <c r="J732" s="41"/>
      <c r="K732" s="41"/>
      <c r="L732" s="45"/>
      <c r="M732" s="221"/>
      <c r="N732" s="222"/>
      <c r="O732" s="85"/>
      <c r="P732" s="85"/>
      <c r="Q732" s="85"/>
      <c r="R732" s="85"/>
      <c r="S732" s="85"/>
      <c r="T732" s="86"/>
      <c r="U732" s="39"/>
      <c r="V732" s="39"/>
      <c r="W732" s="39"/>
      <c r="X732" s="39"/>
      <c r="Y732" s="39"/>
      <c r="Z732" s="39"/>
      <c r="AA732" s="39"/>
      <c r="AB732" s="39"/>
      <c r="AC732" s="39"/>
      <c r="AD732" s="39"/>
      <c r="AE732" s="39"/>
      <c r="AT732" s="18" t="s">
        <v>146</v>
      </c>
      <c r="AU732" s="18" t="s">
        <v>81</v>
      </c>
    </row>
    <row r="733" s="13" customFormat="1">
      <c r="A733" s="13"/>
      <c r="B733" s="223"/>
      <c r="C733" s="224"/>
      <c r="D733" s="225" t="s">
        <v>148</v>
      </c>
      <c r="E733" s="226" t="s">
        <v>19</v>
      </c>
      <c r="F733" s="227" t="s">
        <v>984</v>
      </c>
      <c r="G733" s="224"/>
      <c r="H733" s="226" t="s">
        <v>19</v>
      </c>
      <c r="I733" s="228"/>
      <c r="J733" s="224"/>
      <c r="K733" s="224"/>
      <c r="L733" s="229"/>
      <c r="M733" s="230"/>
      <c r="N733" s="231"/>
      <c r="O733" s="231"/>
      <c r="P733" s="231"/>
      <c r="Q733" s="231"/>
      <c r="R733" s="231"/>
      <c r="S733" s="231"/>
      <c r="T733" s="232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T733" s="233" t="s">
        <v>148</v>
      </c>
      <c r="AU733" s="233" t="s">
        <v>81</v>
      </c>
      <c r="AV733" s="13" t="s">
        <v>79</v>
      </c>
      <c r="AW733" s="13" t="s">
        <v>33</v>
      </c>
      <c r="AX733" s="13" t="s">
        <v>71</v>
      </c>
      <c r="AY733" s="233" t="s">
        <v>137</v>
      </c>
    </row>
    <row r="734" s="13" customFormat="1">
      <c r="A734" s="13"/>
      <c r="B734" s="223"/>
      <c r="C734" s="224"/>
      <c r="D734" s="225" t="s">
        <v>148</v>
      </c>
      <c r="E734" s="226" t="s">
        <v>19</v>
      </c>
      <c r="F734" s="227" t="s">
        <v>985</v>
      </c>
      <c r="G734" s="224"/>
      <c r="H734" s="226" t="s">
        <v>19</v>
      </c>
      <c r="I734" s="228"/>
      <c r="J734" s="224"/>
      <c r="K734" s="224"/>
      <c r="L734" s="229"/>
      <c r="M734" s="230"/>
      <c r="N734" s="231"/>
      <c r="O734" s="231"/>
      <c r="P734" s="231"/>
      <c r="Q734" s="231"/>
      <c r="R734" s="231"/>
      <c r="S734" s="231"/>
      <c r="T734" s="232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T734" s="233" t="s">
        <v>148</v>
      </c>
      <c r="AU734" s="233" t="s">
        <v>81</v>
      </c>
      <c r="AV734" s="13" t="s">
        <v>79</v>
      </c>
      <c r="AW734" s="13" t="s">
        <v>33</v>
      </c>
      <c r="AX734" s="13" t="s">
        <v>71</v>
      </c>
      <c r="AY734" s="233" t="s">
        <v>137</v>
      </c>
    </row>
    <row r="735" s="14" customFormat="1">
      <c r="A735" s="14"/>
      <c r="B735" s="234"/>
      <c r="C735" s="235"/>
      <c r="D735" s="225" t="s">
        <v>148</v>
      </c>
      <c r="E735" s="236" t="s">
        <v>19</v>
      </c>
      <c r="F735" s="237" t="s">
        <v>986</v>
      </c>
      <c r="G735" s="235"/>
      <c r="H735" s="238">
        <v>16.399999999999999</v>
      </c>
      <c r="I735" s="239"/>
      <c r="J735" s="235"/>
      <c r="K735" s="235"/>
      <c r="L735" s="240"/>
      <c r="M735" s="241"/>
      <c r="N735" s="242"/>
      <c r="O735" s="242"/>
      <c r="P735" s="242"/>
      <c r="Q735" s="242"/>
      <c r="R735" s="242"/>
      <c r="S735" s="242"/>
      <c r="T735" s="243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T735" s="244" t="s">
        <v>148</v>
      </c>
      <c r="AU735" s="244" t="s">
        <v>81</v>
      </c>
      <c r="AV735" s="14" t="s">
        <v>81</v>
      </c>
      <c r="AW735" s="14" t="s">
        <v>33</v>
      </c>
      <c r="AX735" s="14" t="s">
        <v>71</v>
      </c>
      <c r="AY735" s="244" t="s">
        <v>137</v>
      </c>
    </row>
    <row r="736" s="14" customFormat="1">
      <c r="A736" s="14"/>
      <c r="B736" s="234"/>
      <c r="C736" s="235"/>
      <c r="D736" s="225" t="s">
        <v>148</v>
      </c>
      <c r="E736" s="236" t="s">
        <v>19</v>
      </c>
      <c r="F736" s="237" t="s">
        <v>987</v>
      </c>
      <c r="G736" s="235"/>
      <c r="H736" s="238">
        <v>24</v>
      </c>
      <c r="I736" s="239"/>
      <c r="J736" s="235"/>
      <c r="K736" s="235"/>
      <c r="L736" s="240"/>
      <c r="M736" s="241"/>
      <c r="N736" s="242"/>
      <c r="O736" s="242"/>
      <c r="P736" s="242"/>
      <c r="Q736" s="242"/>
      <c r="R736" s="242"/>
      <c r="S736" s="242"/>
      <c r="T736" s="243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T736" s="244" t="s">
        <v>148</v>
      </c>
      <c r="AU736" s="244" t="s">
        <v>81</v>
      </c>
      <c r="AV736" s="14" t="s">
        <v>81</v>
      </c>
      <c r="AW736" s="14" t="s">
        <v>33</v>
      </c>
      <c r="AX736" s="14" t="s">
        <v>71</v>
      </c>
      <c r="AY736" s="244" t="s">
        <v>137</v>
      </c>
    </row>
    <row r="737" s="15" customFormat="1">
      <c r="A737" s="15"/>
      <c r="B737" s="255"/>
      <c r="C737" s="256"/>
      <c r="D737" s="225" t="s">
        <v>148</v>
      </c>
      <c r="E737" s="257" t="s">
        <v>19</v>
      </c>
      <c r="F737" s="258" t="s">
        <v>195</v>
      </c>
      <c r="G737" s="256"/>
      <c r="H737" s="259">
        <v>40.399999999999999</v>
      </c>
      <c r="I737" s="260"/>
      <c r="J737" s="256"/>
      <c r="K737" s="256"/>
      <c r="L737" s="261"/>
      <c r="M737" s="262"/>
      <c r="N737" s="263"/>
      <c r="O737" s="263"/>
      <c r="P737" s="263"/>
      <c r="Q737" s="263"/>
      <c r="R737" s="263"/>
      <c r="S737" s="263"/>
      <c r="T737" s="264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T737" s="265" t="s">
        <v>148</v>
      </c>
      <c r="AU737" s="265" t="s">
        <v>81</v>
      </c>
      <c r="AV737" s="15" t="s">
        <v>144</v>
      </c>
      <c r="AW737" s="15" t="s">
        <v>33</v>
      </c>
      <c r="AX737" s="15" t="s">
        <v>79</v>
      </c>
      <c r="AY737" s="265" t="s">
        <v>137</v>
      </c>
    </row>
    <row r="738" s="2" customFormat="1" ht="37.8" customHeight="1">
      <c r="A738" s="39"/>
      <c r="B738" s="40"/>
      <c r="C738" s="205" t="s">
        <v>988</v>
      </c>
      <c r="D738" s="205" t="s">
        <v>139</v>
      </c>
      <c r="E738" s="206" t="s">
        <v>989</v>
      </c>
      <c r="F738" s="207" t="s">
        <v>990</v>
      </c>
      <c r="G738" s="208" t="s">
        <v>213</v>
      </c>
      <c r="H738" s="209">
        <v>237.05199999999999</v>
      </c>
      <c r="I738" s="210"/>
      <c r="J738" s="211">
        <f>ROUND(I738*H738,2)</f>
        <v>0</v>
      </c>
      <c r="K738" s="207" t="s">
        <v>143</v>
      </c>
      <c r="L738" s="45"/>
      <c r="M738" s="212" t="s">
        <v>19</v>
      </c>
      <c r="N738" s="213" t="s">
        <v>42</v>
      </c>
      <c r="O738" s="85"/>
      <c r="P738" s="214">
        <f>O738*H738</f>
        <v>0</v>
      </c>
      <c r="Q738" s="214">
        <v>0.0075500000000000003</v>
      </c>
      <c r="R738" s="214">
        <f>Q738*H738</f>
        <v>1.7897426000000001</v>
      </c>
      <c r="S738" s="214">
        <v>0</v>
      </c>
      <c r="T738" s="215">
        <f>S738*H738</f>
        <v>0</v>
      </c>
      <c r="U738" s="39"/>
      <c r="V738" s="39"/>
      <c r="W738" s="39"/>
      <c r="X738" s="39"/>
      <c r="Y738" s="39"/>
      <c r="Z738" s="39"/>
      <c r="AA738" s="39"/>
      <c r="AB738" s="39"/>
      <c r="AC738" s="39"/>
      <c r="AD738" s="39"/>
      <c r="AE738" s="39"/>
      <c r="AR738" s="216" t="s">
        <v>246</v>
      </c>
      <c r="AT738" s="216" t="s">
        <v>139</v>
      </c>
      <c r="AU738" s="216" t="s">
        <v>81</v>
      </c>
      <c r="AY738" s="18" t="s">
        <v>137</v>
      </c>
      <c r="BE738" s="217">
        <f>IF(N738="základní",J738,0)</f>
        <v>0</v>
      </c>
      <c r="BF738" s="217">
        <f>IF(N738="snížená",J738,0)</f>
        <v>0</v>
      </c>
      <c r="BG738" s="217">
        <f>IF(N738="zákl. přenesená",J738,0)</f>
        <v>0</v>
      </c>
      <c r="BH738" s="217">
        <f>IF(N738="sníž. přenesená",J738,0)</f>
        <v>0</v>
      </c>
      <c r="BI738" s="217">
        <f>IF(N738="nulová",J738,0)</f>
        <v>0</v>
      </c>
      <c r="BJ738" s="18" t="s">
        <v>79</v>
      </c>
      <c r="BK738" s="217">
        <f>ROUND(I738*H738,2)</f>
        <v>0</v>
      </c>
      <c r="BL738" s="18" t="s">
        <v>246</v>
      </c>
      <c r="BM738" s="216" t="s">
        <v>991</v>
      </c>
    </row>
    <row r="739" s="2" customFormat="1">
      <c r="A739" s="39"/>
      <c r="B739" s="40"/>
      <c r="C739" s="41"/>
      <c r="D739" s="218" t="s">
        <v>146</v>
      </c>
      <c r="E739" s="41"/>
      <c r="F739" s="219" t="s">
        <v>992</v>
      </c>
      <c r="G739" s="41"/>
      <c r="H739" s="41"/>
      <c r="I739" s="220"/>
      <c r="J739" s="41"/>
      <c r="K739" s="41"/>
      <c r="L739" s="45"/>
      <c r="M739" s="221"/>
      <c r="N739" s="222"/>
      <c r="O739" s="85"/>
      <c r="P739" s="85"/>
      <c r="Q739" s="85"/>
      <c r="R739" s="85"/>
      <c r="S739" s="85"/>
      <c r="T739" s="86"/>
      <c r="U739" s="39"/>
      <c r="V739" s="39"/>
      <c r="W739" s="39"/>
      <c r="X739" s="39"/>
      <c r="Y739" s="39"/>
      <c r="Z739" s="39"/>
      <c r="AA739" s="39"/>
      <c r="AB739" s="39"/>
      <c r="AC739" s="39"/>
      <c r="AD739" s="39"/>
      <c r="AE739" s="39"/>
      <c r="AT739" s="18" t="s">
        <v>146</v>
      </c>
      <c r="AU739" s="18" t="s">
        <v>81</v>
      </c>
    </row>
    <row r="740" s="13" customFormat="1">
      <c r="A740" s="13"/>
      <c r="B740" s="223"/>
      <c r="C740" s="224"/>
      <c r="D740" s="225" t="s">
        <v>148</v>
      </c>
      <c r="E740" s="226" t="s">
        <v>19</v>
      </c>
      <c r="F740" s="227" t="s">
        <v>347</v>
      </c>
      <c r="G740" s="224"/>
      <c r="H740" s="226" t="s">
        <v>19</v>
      </c>
      <c r="I740" s="228"/>
      <c r="J740" s="224"/>
      <c r="K740" s="224"/>
      <c r="L740" s="229"/>
      <c r="M740" s="230"/>
      <c r="N740" s="231"/>
      <c r="O740" s="231"/>
      <c r="P740" s="231"/>
      <c r="Q740" s="231"/>
      <c r="R740" s="231"/>
      <c r="S740" s="231"/>
      <c r="T740" s="232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T740" s="233" t="s">
        <v>148</v>
      </c>
      <c r="AU740" s="233" t="s">
        <v>81</v>
      </c>
      <c r="AV740" s="13" t="s">
        <v>79</v>
      </c>
      <c r="AW740" s="13" t="s">
        <v>33</v>
      </c>
      <c r="AX740" s="13" t="s">
        <v>71</v>
      </c>
      <c r="AY740" s="233" t="s">
        <v>137</v>
      </c>
    </row>
    <row r="741" s="14" customFormat="1">
      <c r="A741" s="14"/>
      <c r="B741" s="234"/>
      <c r="C741" s="235"/>
      <c r="D741" s="225" t="s">
        <v>148</v>
      </c>
      <c r="E741" s="236" t="s">
        <v>19</v>
      </c>
      <c r="F741" s="237" t="s">
        <v>348</v>
      </c>
      <c r="G741" s="235"/>
      <c r="H741" s="238">
        <v>21.936</v>
      </c>
      <c r="I741" s="239"/>
      <c r="J741" s="235"/>
      <c r="K741" s="235"/>
      <c r="L741" s="240"/>
      <c r="M741" s="241"/>
      <c r="N741" s="242"/>
      <c r="O741" s="242"/>
      <c r="P741" s="242"/>
      <c r="Q741" s="242"/>
      <c r="R741" s="242"/>
      <c r="S741" s="242"/>
      <c r="T741" s="243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T741" s="244" t="s">
        <v>148</v>
      </c>
      <c r="AU741" s="244" t="s">
        <v>81</v>
      </c>
      <c r="AV741" s="14" t="s">
        <v>81</v>
      </c>
      <c r="AW741" s="14" t="s">
        <v>33</v>
      </c>
      <c r="AX741" s="14" t="s">
        <v>71</v>
      </c>
      <c r="AY741" s="244" t="s">
        <v>137</v>
      </c>
    </row>
    <row r="742" s="14" customFormat="1">
      <c r="A742" s="14"/>
      <c r="B742" s="234"/>
      <c r="C742" s="235"/>
      <c r="D742" s="225" t="s">
        <v>148</v>
      </c>
      <c r="E742" s="236" t="s">
        <v>19</v>
      </c>
      <c r="F742" s="237" t="s">
        <v>349</v>
      </c>
      <c r="G742" s="235"/>
      <c r="H742" s="238">
        <v>5.0380000000000003</v>
      </c>
      <c r="I742" s="239"/>
      <c r="J742" s="235"/>
      <c r="K742" s="235"/>
      <c r="L742" s="240"/>
      <c r="M742" s="241"/>
      <c r="N742" s="242"/>
      <c r="O742" s="242"/>
      <c r="P742" s="242"/>
      <c r="Q742" s="242"/>
      <c r="R742" s="242"/>
      <c r="S742" s="242"/>
      <c r="T742" s="243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T742" s="244" t="s">
        <v>148</v>
      </c>
      <c r="AU742" s="244" t="s">
        <v>81</v>
      </c>
      <c r="AV742" s="14" t="s">
        <v>81</v>
      </c>
      <c r="AW742" s="14" t="s">
        <v>33</v>
      </c>
      <c r="AX742" s="14" t="s">
        <v>71</v>
      </c>
      <c r="AY742" s="244" t="s">
        <v>137</v>
      </c>
    </row>
    <row r="743" s="13" customFormat="1">
      <c r="A743" s="13"/>
      <c r="B743" s="223"/>
      <c r="C743" s="224"/>
      <c r="D743" s="225" t="s">
        <v>148</v>
      </c>
      <c r="E743" s="226" t="s">
        <v>19</v>
      </c>
      <c r="F743" s="227" t="s">
        <v>232</v>
      </c>
      <c r="G743" s="224"/>
      <c r="H743" s="226" t="s">
        <v>19</v>
      </c>
      <c r="I743" s="228"/>
      <c r="J743" s="224"/>
      <c r="K743" s="224"/>
      <c r="L743" s="229"/>
      <c r="M743" s="230"/>
      <c r="N743" s="231"/>
      <c r="O743" s="231"/>
      <c r="P743" s="231"/>
      <c r="Q743" s="231"/>
      <c r="R743" s="231"/>
      <c r="S743" s="231"/>
      <c r="T743" s="232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T743" s="233" t="s">
        <v>148</v>
      </c>
      <c r="AU743" s="233" t="s">
        <v>81</v>
      </c>
      <c r="AV743" s="13" t="s">
        <v>79</v>
      </c>
      <c r="AW743" s="13" t="s">
        <v>33</v>
      </c>
      <c r="AX743" s="13" t="s">
        <v>71</v>
      </c>
      <c r="AY743" s="233" t="s">
        <v>137</v>
      </c>
    </row>
    <row r="744" s="14" customFormat="1">
      <c r="A744" s="14"/>
      <c r="B744" s="234"/>
      <c r="C744" s="235"/>
      <c r="D744" s="225" t="s">
        <v>148</v>
      </c>
      <c r="E744" s="236" t="s">
        <v>19</v>
      </c>
      <c r="F744" s="237" t="s">
        <v>350</v>
      </c>
      <c r="G744" s="235"/>
      <c r="H744" s="238">
        <v>67.364000000000004</v>
      </c>
      <c r="I744" s="239"/>
      <c r="J744" s="235"/>
      <c r="K744" s="235"/>
      <c r="L744" s="240"/>
      <c r="M744" s="241"/>
      <c r="N744" s="242"/>
      <c r="O744" s="242"/>
      <c r="P744" s="242"/>
      <c r="Q744" s="242"/>
      <c r="R744" s="242"/>
      <c r="S744" s="242"/>
      <c r="T744" s="243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T744" s="244" t="s">
        <v>148</v>
      </c>
      <c r="AU744" s="244" t="s">
        <v>81</v>
      </c>
      <c r="AV744" s="14" t="s">
        <v>81</v>
      </c>
      <c r="AW744" s="14" t="s">
        <v>33</v>
      </c>
      <c r="AX744" s="14" t="s">
        <v>71</v>
      </c>
      <c r="AY744" s="244" t="s">
        <v>137</v>
      </c>
    </row>
    <row r="745" s="14" customFormat="1">
      <c r="A745" s="14"/>
      <c r="B745" s="234"/>
      <c r="C745" s="235"/>
      <c r="D745" s="225" t="s">
        <v>148</v>
      </c>
      <c r="E745" s="236" t="s">
        <v>19</v>
      </c>
      <c r="F745" s="237" t="s">
        <v>351</v>
      </c>
      <c r="G745" s="235"/>
      <c r="H745" s="238">
        <v>37.491999999999997</v>
      </c>
      <c r="I745" s="239"/>
      <c r="J745" s="235"/>
      <c r="K745" s="235"/>
      <c r="L745" s="240"/>
      <c r="M745" s="241"/>
      <c r="N745" s="242"/>
      <c r="O745" s="242"/>
      <c r="P745" s="242"/>
      <c r="Q745" s="242"/>
      <c r="R745" s="242"/>
      <c r="S745" s="242"/>
      <c r="T745" s="243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T745" s="244" t="s">
        <v>148</v>
      </c>
      <c r="AU745" s="244" t="s">
        <v>81</v>
      </c>
      <c r="AV745" s="14" t="s">
        <v>81</v>
      </c>
      <c r="AW745" s="14" t="s">
        <v>33</v>
      </c>
      <c r="AX745" s="14" t="s">
        <v>71</v>
      </c>
      <c r="AY745" s="244" t="s">
        <v>137</v>
      </c>
    </row>
    <row r="746" s="13" customFormat="1">
      <c r="A746" s="13"/>
      <c r="B746" s="223"/>
      <c r="C746" s="224"/>
      <c r="D746" s="225" t="s">
        <v>148</v>
      </c>
      <c r="E746" s="226" t="s">
        <v>19</v>
      </c>
      <c r="F746" s="227" t="s">
        <v>234</v>
      </c>
      <c r="G746" s="224"/>
      <c r="H746" s="226" t="s">
        <v>19</v>
      </c>
      <c r="I746" s="228"/>
      <c r="J746" s="224"/>
      <c r="K746" s="224"/>
      <c r="L746" s="229"/>
      <c r="M746" s="230"/>
      <c r="N746" s="231"/>
      <c r="O746" s="231"/>
      <c r="P746" s="231"/>
      <c r="Q746" s="231"/>
      <c r="R746" s="231"/>
      <c r="S746" s="231"/>
      <c r="T746" s="232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T746" s="233" t="s">
        <v>148</v>
      </c>
      <c r="AU746" s="233" t="s">
        <v>81</v>
      </c>
      <c r="AV746" s="13" t="s">
        <v>79</v>
      </c>
      <c r="AW746" s="13" t="s">
        <v>33</v>
      </c>
      <c r="AX746" s="13" t="s">
        <v>71</v>
      </c>
      <c r="AY746" s="233" t="s">
        <v>137</v>
      </c>
    </row>
    <row r="747" s="14" customFormat="1">
      <c r="A747" s="14"/>
      <c r="B747" s="234"/>
      <c r="C747" s="235"/>
      <c r="D747" s="225" t="s">
        <v>148</v>
      </c>
      <c r="E747" s="236" t="s">
        <v>19</v>
      </c>
      <c r="F747" s="237" t="s">
        <v>352</v>
      </c>
      <c r="G747" s="235"/>
      <c r="H747" s="238">
        <v>64.986999999999995</v>
      </c>
      <c r="I747" s="239"/>
      <c r="J747" s="235"/>
      <c r="K747" s="235"/>
      <c r="L747" s="240"/>
      <c r="M747" s="241"/>
      <c r="N747" s="242"/>
      <c r="O747" s="242"/>
      <c r="P747" s="242"/>
      <c r="Q747" s="242"/>
      <c r="R747" s="242"/>
      <c r="S747" s="242"/>
      <c r="T747" s="243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T747" s="244" t="s">
        <v>148</v>
      </c>
      <c r="AU747" s="244" t="s">
        <v>81</v>
      </c>
      <c r="AV747" s="14" t="s">
        <v>81</v>
      </c>
      <c r="AW747" s="14" t="s">
        <v>33</v>
      </c>
      <c r="AX747" s="14" t="s">
        <v>71</v>
      </c>
      <c r="AY747" s="244" t="s">
        <v>137</v>
      </c>
    </row>
    <row r="748" s="14" customFormat="1">
      <c r="A748" s="14"/>
      <c r="B748" s="234"/>
      <c r="C748" s="235"/>
      <c r="D748" s="225" t="s">
        <v>148</v>
      </c>
      <c r="E748" s="236" t="s">
        <v>19</v>
      </c>
      <c r="F748" s="237" t="s">
        <v>353</v>
      </c>
      <c r="G748" s="235"/>
      <c r="H748" s="238">
        <v>37.354999999999997</v>
      </c>
      <c r="I748" s="239"/>
      <c r="J748" s="235"/>
      <c r="K748" s="235"/>
      <c r="L748" s="240"/>
      <c r="M748" s="241"/>
      <c r="N748" s="242"/>
      <c r="O748" s="242"/>
      <c r="P748" s="242"/>
      <c r="Q748" s="242"/>
      <c r="R748" s="242"/>
      <c r="S748" s="242"/>
      <c r="T748" s="243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T748" s="244" t="s">
        <v>148</v>
      </c>
      <c r="AU748" s="244" t="s">
        <v>81</v>
      </c>
      <c r="AV748" s="14" t="s">
        <v>81</v>
      </c>
      <c r="AW748" s="14" t="s">
        <v>33</v>
      </c>
      <c r="AX748" s="14" t="s">
        <v>71</v>
      </c>
      <c r="AY748" s="244" t="s">
        <v>137</v>
      </c>
    </row>
    <row r="749" s="13" customFormat="1">
      <c r="A749" s="13"/>
      <c r="B749" s="223"/>
      <c r="C749" s="224"/>
      <c r="D749" s="225" t="s">
        <v>148</v>
      </c>
      <c r="E749" s="226" t="s">
        <v>19</v>
      </c>
      <c r="F749" s="227" t="s">
        <v>354</v>
      </c>
      <c r="G749" s="224"/>
      <c r="H749" s="226" t="s">
        <v>19</v>
      </c>
      <c r="I749" s="228"/>
      <c r="J749" s="224"/>
      <c r="K749" s="224"/>
      <c r="L749" s="229"/>
      <c r="M749" s="230"/>
      <c r="N749" s="231"/>
      <c r="O749" s="231"/>
      <c r="P749" s="231"/>
      <c r="Q749" s="231"/>
      <c r="R749" s="231"/>
      <c r="S749" s="231"/>
      <c r="T749" s="232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T749" s="233" t="s">
        <v>148</v>
      </c>
      <c r="AU749" s="233" t="s">
        <v>81</v>
      </c>
      <c r="AV749" s="13" t="s">
        <v>79</v>
      </c>
      <c r="AW749" s="13" t="s">
        <v>33</v>
      </c>
      <c r="AX749" s="13" t="s">
        <v>71</v>
      </c>
      <c r="AY749" s="233" t="s">
        <v>137</v>
      </c>
    </row>
    <row r="750" s="14" customFormat="1">
      <c r="A750" s="14"/>
      <c r="B750" s="234"/>
      <c r="C750" s="235"/>
      <c r="D750" s="225" t="s">
        <v>148</v>
      </c>
      <c r="E750" s="236" t="s">
        <v>19</v>
      </c>
      <c r="F750" s="237" t="s">
        <v>967</v>
      </c>
      <c r="G750" s="235"/>
      <c r="H750" s="238">
        <v>2.8799999999999999</v>
      </c>
      <c r="I750" s="239"/>
      <c r="J750" s="235"/>
      <c r="K750" s="235"/>
      <c r="L750" s="240"/>
      <c r="M750" s="241"/>
      <c r="N750" s="242"/>
      <c r="O750" s="242"/>
      <c r="P750" s="242"/>
      <c r="Q750" s="242"/>
      <c r="R750" s="242"/>
      <c r="S750" s="242"/>
      <c r="T750" s="243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T750" s="244" t="s">
        <v>148</v>
      </c>
      <c r="AU750" s="244" t="s">
        <v>81</v>
      </c>
      <c r="AV750" s="14" t="s">
        <v>81</v>
      </c>
      <c r="AW750" s="14" t="s">
        <v>33</v>
      </c>
      <c r="AX750" s="14" t="s">
        <v>71</v>
      </c>
      <c r="AY750" s="244" t="s">
        <v>137</v>
      </c>
    </row>
    <row r="751" s="15" customFormat="1">
      <c r="A751" s="15"/>
      <c r="B751" s="255"/>
      <c r="C751" s="256"/>
      <c r="D751" s="225" t="s">
        <v>148</v>
      </c>
      <c r="E751" s="257" t="s">
        <v>19</v>
      </c>
      <c r="F751" s="258" t="s">
        <v>195</v>
      </c>
      <c r="G751" s="256"/>
      <c r="H751" s="259">
        <v>237.05199999999999</v>
      </c>
      <c r="I751" s="260"/>
      <c r="J751" s="256"/>
      <c r="K751" s="256"/>
      <c r="L751" s="261"/>
      <c r="M751" s="262"/>
      <c r="N751" s="263"/>
      <c r="O751" s="263"/>
      <c r="P751" s="263"/>
      <c r="Q751" s="263"/>
      <c r="R751" s="263"/>
      <c r="S751" s="263"/>
      <c r="T751" s="264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T751" s="265" t="s">
        <v>148</v>
      </c>
      <c r="AU751" s="265" t="s">
        <v>81</v>
      </c>
      <c r="AV751" s="15" t="s">
        <v>144</v>
      </c>
      <c r="AW751" s="15" t="s">
        <v>33</v>
      </c>
      <c r="AX751" s="15" t="s">
        <v>79</v>
      </c>
      <c r="AY751" s="265" t="s">
        <v>137</v>
      </c>
    </row>
    <row r="752" s="2" customFormat="1" ht="24.15" customHeight="1">
      <c r="A752" s="39"/>
      <c r="B752" s="40"/>
      <c r="C752" s="245" t="s">
        <v>993</v>
      </c>
      <c r="D752" s="245" t="s">
        <v>172</v>
      </c>
      <c r="E752" s="246" t="s">
        <v>994</v>
      </c>
      <c r="F752" s="247" t="s">
        <v>995</v>
      </c>
      <c r="G752" s="248" t="s">
        <v>213</v>
      </c>
      <c r="H752" s="249">
        <v>272.61000000000001</v>
      </c>
      <c r="I752" s="250"/>
      <c r="J752" s="251">
        <f>ROUND(I752*H752,2)</f>
        <v>0</v>
      </c>
      <c r="K752" s="247" t="s">
        <v>143</v>
      </c>
      <c r="L752" s="252"/>
      <c r="M752" s="253" t="s">
        <v>19</v>
      </c>
      <c r="N752" s="254" t="s">
        <v>42</v>
      </c>
      <c r="O752" s="85"/>
      <c r="P752" s="214">
        <f>O752*H752</f>
        <v>0</v>
      </c>
      <c r="Q752" s="214">
        <v>0.018409999999999999</v>
      </c>
      <c r="R752" s="214">
        <f>Q752*H752</f>
        <v>5.0187501000000001</v>
      </c>
      <c r="S752" s="214">
        <v>0</v>
      </c>
      <c r="T752" s="215">
        <f>S752*H752</f>
        <v>0</v>
      </c>
      <c r="U752" s="39"/>
      <c r="V752" s="39"/>
      <c r="W752" s="39"/>
      <c r="X752" s="39"/>
      <c r="Y752" s="39"/>
      <c r="Z752" s="39"/>
      <c r="AA752" s="39"/>
      <c r="AB752" s="39"/>
      <c r="AC752" s="39"/>
      <c r="AD752" s="39"/>
      <c r="AE752" s="39"/>
      <c r="AR752" s="216" t="s">
        <v>370</v>
      </c>
      <c r="AT752" s="216" t="s">
        <v>172</v>
      </c>
      <c r="AU752" s="216" t="s">
        <v>81</v>
      </c>
      <c r="AY752" s="18" t="s">
        <v>137</v>
      </c>
      <c r="BE752" s="217">
        <f>IF(N752="základní",J752,0)</f>
        <v>0</v>
      </c>
      <c r="BF752" s="217">
        <f>IF(N752="snížená",J752,0)</f>
        <v>0</v>
      </c>
      <c r="BG752" s="217">
        <f>IF(N752="zákl. přenesená",J752,0)</f>
        <v>0</v>
      </c>
      <c r="BH752" s="217">
        <f>IF(N752="sníž. přenesená",J752,0)</f>
        <v>0</v>
      </c>
      <c r="BI752" s="217">
        <f>IF(N752="nulová",J752,0)</f>
        <v>0</v>
      </c>
      <c r="BJ752" s="18" t="s">
        <v>79</v>
      </c>
      <c r="BK752" s="217">
        <f>ROUND(I752*H752,2)</f>
        <v>0</v>
      </c>
      <c r="BL752" s="18" t="s">
        <v>246</v>
      </c>
      <c r="BM752" s="216" t="s">
        <v>996</v>
      </c>
    </row>
    <row r="753" s="14" customFormat="1">
      <c r="A753" s="14"/>
      <c r="B753" s="234"/>
      <c r="C753" s="235"/>
      <c r="D753" s="225" t="s">
        <v>148</v>
      </c>
      <c r="E753" s="236" t="s">
        <v>19</v>
      </c>
      <c r="F753" s="237" t="s">
        <v>997</v>
      </c>
      <c r="G753" s="235"/>
      <c r="H753" s="238">
        <v>237.05199999999999</v>
      </c>
      <c r="I753" s="239"/>
      <c r="J753" s="235"/>
      <c r="K753" s="235"/>
      <c r="L753" s="240"/>
      <c r="M753" s="241"/>
      <c r="N753" s="242"/>
      <c r="O753" s="242"/>
      <c r="P753" s="242"/>
      <c r="Q753" s="242"/>
      <c r="R753" s="242"/>
      <c r="S753" s="242"/>
      <c r="T753" s="243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T753" s="244" t="s">
        <v>148</v>
      </c>
      <c r="AU753" s="244" t="s">
        <v>81</v>
      </c>
      <c r="AV753" s="14" t="s">
        <v>81</v>
      </c>
      <c r="AW753" s="14" t="s">
        <v>33</v>
      </c>
      <c r="AX753" s="14" t="s">
        <v>79</v>
      </c>
      <c r="AY753" s="244" t="s">
        <v>137</v>
      </c>
    </row>
    <row r="754" s="14" customFormat="1">
      <c r="A754" s="14"/>
      <c r="B754" s="234"/>
      <c r="C754" s="235"/>
      <c r="D754" s="225" t="s">
        <v>148</v>
      </c>
      <c r="E754" s="235"/>
      <c r="F754" s="237" t="s">
        <v>998</v>
      </c>
      <c r="G754" s="235"/>
      <c r="H754" s="238">
        <v>272.61000000000001</v>
      </c>
      <c r="I754" s="239"/>
      <c r="J754" s="235"/>
      <c r="K754" s="235"/>
      <c r="L754" s="240"/>
      <c r="M754" s="241"/>
      <c r="N754" s="242"/>
      <c r="O754" s="242"/>
      <c r="P754" s="242"/>
      <c r="Q754" s="242"/>
      <c r="R754" s="242"/>
      <c r="S754" s="242"/>
      <c r="T754" s="243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T754" s="244" t="s">
        <v>148</v>
      </c>
      <c r="AU754" s="244" t="s">
        <v>81</v>
      </c>
      <c r="AV754" s="14" t="s">
        <v>81</v>
      </c>
      <c r="AW754" s="14" t="s">
        <v>4</v>
      </c>
      <c r="AX754" s="14" t="s">
        <v>79</v>
      </c>
      <c r="AY754" s="244" t="s">
        <v>137</v>
      </c>
    </row>
    <row r="755" s="2" customFormat="1" ht="24.15" customHeight="1">
      <c r="A755" s="39"/>
      <c r="B755" s="40"/>
      <c r="C755" s="205" t="s">
        <v>999</v>
      </c>
      <c r="D755" s="205" t="s">
        <v>139</v>
      </c>
      <c r="E755" s="206" t="s">
        <v>1000</v>
      </c>
      <c r="F755" s="207" t="s">
        <v>1001</v>
      </c>
      <c r="G755" s="208" t="s">
        <v>183</v>
      </c>
      <c r="H755" s="209">
        <v>87.200000000000003</v>
      </c>
      <c r="I755" s="210"/>
      <c r="J755" s="211">
        <f>ROUND(I755*H755,2)</f>
        <v>0</v>
      </c>
      <c r="K755" s="207" t="s">
        <v>19</v>
      </c>
      <c r="L755" s="45"/>
      <c r="M755" s="212" t="s">
        <v>19</v>
      </c>
      <c r="N755" s="213" t="s">
        <v>42</v>
      </c>
      <c r="O755" s="85"/>
      <c r="P755" s="214">
        <f>O755*H755</f>
        <v>0</v>
      </c>
      <c r="Q755" s="214">
        <v>0.00055000000000000003</v>
      </c>
      <c r="R755" s="214">
        <f>Q755*H755</f>
        <v>0.047960000000000003</v>
      </c>
      <c r="S755" s="214">
        <v>0</v>
      </c>
      <c r="T755" s="215">
        <f>S755*H755</f>
        <v>0</v>
      </c>
      <c r="U755" s="39"/>
      <c r="V755" s="39"/>
      <c r="W755" s="39"/>
      <c r="X755" s="39"/>
      <c r="Y755" s="39"/>
      <c r="Z755" s="39"/>
      <c r="AA755" s="39"/>
      <c r="AB755" s="39"/>
      <c r="AC755" s="39"/>
      <c r="AD755" s="39"/>
      <c r="AE755" s="39"/>
      <c r="AR755" s="216" t="s">
        <v>246</v>
      </c>
      <c r="AT755" s="216" t="s">
        <v>139</v>
      </c>
      <c r="AU755" s="216" t="s">
        <v>81</v>
      </c>
      <c r="AY755" s="18" t="s">
        <v>137</v>
      </c>
      <c r="BE755" s="217">
        <f>IF(N755="základní",J755,0)</f>
        <v>0</v>
      </c>
      <c r="BF755" s="217">
        <f>IF(N755="snížená",J755,0)</f>
        <v>0</v>
      </c>
      <c r="BG755" s="217">
        <f>IF(N755="zákl. přenesená",J755,0)</f>
        <v>0</v>
      </c>
      <c r="BH755" s="217">
        <f>IF(N755="sníž. přenesená",J755,0)</f>
        <v>0</v>
      </c>
      <c r="BI755" s="217">
        <f>IF(N755="nulová",J755,0)</f>
        <v>0</v>
      </c>
      <c r="BJ755" s="18" t="s">
        <v>79</v>
      </c>
      <c r="BK755" s="217">
        <f>ROUND(I755*H755,2)</f>
        <v>0</v>
      </c>
      <c r="BL755" s="18" t="s">
        <v>246</v>
      </c>
      <c r="BM755" s="216" t="s">
        <v>1002</v>
      </c>
    </row>
    <row r="756" s="13" customFormat="1">
      <c r="A756" s="13"/>
      <c r="B756" s="223"/>
      <c r="C756" s="224"/>
      <c r="D756" s="225" t="s">
        <v>148</v>
      </c>
      <c r="E756" s="226" t="s">
        <v>19</v>
      </c>
      <c r="F756" s="227" t="s">
        <v>347</v>
      </c>
      <c r="G756" s="224"/>
      <c r="H756" s="226" t="s">
        <v>19</v>
      </c>
      <c r="I756" s="228"/>
      <c r="J756" s="224"/>
      <c r="K756" s="224"/>
      <c r="L756" s="229"/>
      <c r="M756" s="230"/>
      <c r="N756" s="231"/>
      <c r="O756" s="231"/>
      <c r="P756" s="231"/>
      <c r="Q756" s="231"/>
      <c r="R756" s="231"/>
      <c r="S756" s="231"/>
      <c r="T756" s="232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T756" s="233" t="s">
        <v>148</v>
      </c>
      <c r="AU756" s="233" t="s">
        <v>81</v>
      </c>
      <c r="AV756" s="13" t="s">
        <v>79</v>
      </c>
      <c r="AW756" s="13" t="s">
        <v>33</v>
      </c>
      <c r="AX756" s="13" t="s">
        <v>71</v>
      </c>
      <c r="AY756" s="233" t="s">
        <v>137</v>
      </c>
    </row>
    <row r="757" s="14" customFormat="1">
      <c r="A757" s="14"/>
      <c r="B757" s="234"/>
      <c r="C757" s="235"/>
      <c r="D757" s="225" t="s">
        <v>148</v>
      </c>
      <c r="E757" s="236" t="s">
        <v>19</v>
      </c>
      <c r="F757" s="237" t="s">
        <v>1003</v>
      </c>
      <c r="G757" s="235"/>
      <c r="H757" s="238">
        <v>2.8999999999999999</v>
      </c>
      <c r="I757" s="239"/>
      <c r="J757" s="235"/>
      <c r="K757" s="235"/>
      <c r="L757" s="240"/>
      <c r="M757" s="241"/>
      <c r="N757" s="242"/>
      <c r="O757" s="242"/>
      <c r="P757" s="242"/>
      <c r="Q757" s="242"/>
      <c r="R757" s="242"/>
      <c r="S757" s="242"/>
      <c r="T757" s="243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T757" s="244" t="s">
        <v>148</v>
      </c>
      <c r="AU757" s="244" t="s">
        <v>81</v>
      </c>
      <c r="AV757" s="14" t="s">
        <v>81</v>
      </c>
      <c r="AW757" s="14" t="s">
        <v>33</v>
      </c>
      <c r="AX757" s="14" t="s">
        <v>71</v>
      </c>
      <c r="AY757" s="244" t="s">
        <v>137</v>
      </c>
    </row>
    <row r="758" s="13" customFormat="1">
      <c r="A758" s="13"/>
      <c r="B758" s="223"/>
      <c r="C758" s="224"/>
      <c r="D758" s="225" t="s">
        <v>148</v>
      </c>
      <c r="E758" s="226" t="s">
        <v>19</v>
      </c>
      <c r="F758" s="227" t="s">
        <v>232</v>
      </c>
      <c r="G758" s="224"/>
      <c r="H758" s="226" t="s">
        <v>19</v>
      </c>
      <c r="I758" s="228"/>
      <c r="J758" s="224"/>
      <c r="K758" s="224"/>
      <c r="L758" s="229"/>
      <c r="M758" s="230"/>
      <c r="N758" s="231"/>
      <c r="O758" s="231"/>
      <c r="P758" s="231"/>
      <c r="Q758" s="231"/>
      <c r="R758" s="231"/>
      <c r="S758" s="231"/>
      <c r="T758" s="232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T758" s="233" t="s">
        <v>148</v>
      </c>
      <c r="AU758" s="233" t="s">
        <v>81</v>
      </c>
      <c r="AV758" s="13" t="s">
        <v>79</v>
      </c>
      <c r="AW758" s="13" t="s">
        <v>33</v>
      </c>
      <c r="AX758" s="13" t="s">
        <v>71</v>
      </c>
      <c r="AY758" s="233" t="s">
        <v>137</v>
      </c>
    </row>
    <row r="759" s="14" customFormat="1">
      <c r="A759" s="14"/>
      <c r="B759" s="234"/>
      <c r="C759" s="235"/>
      <c r="D759" s="225" t="s">
        <v>148</v>
      </c>
      <c r="E759" s="236" t="s">
        <v>19</v>
      </c>
      <c r="F759" s="237" t="s">
        <v>1004</v>
      </c>
      <c r="G759" s="235"/>
      <c r="H759" s="238">
        <v>30.600000000000001</v>
      </c>
      <c r="I759" s="239"/>
      <c r="J759" s="235"/>
      <c r="K759" s="235"/>
      <c r="L759" s="240"/>
      <c r="M759" s="241"/>
      <c r="N759" s="242"/>
      <c r="O759" s="242"/>
      <c r="P759" s="242"/>
      <c r="Q759" s="242"/>
      <c r="R759" s="242"/>
      <c r="S759" s="242"/>
      <c r="T759" s="243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T759" s="244" t="s">
        <v>148</v>
      </c>
      <c r="AU759" s="244" t="s">
        <v>81</v>
      </c>
      <c r="AV759" s="14" t="s">
        <v>81</v>
      </c>
      <c r="AW759" s="14" t="s">
        <v>33</v>
      </c>
      <c r="AX759" s="14" t="s">
        <v>71</v>
      </c>
      <c r="AY759" s="244" t="s">
        <v>137</v>
      </c>
    </row>
    <row r="760" s="14" customFormat="1">
      <c r="A760" s="14"/>
      <c r="B760" s="234"/>
      <c r="C760" s="235"/>
      <c r="D760" s="225" t="s">
        <v>148</v>
      </c>
      <c r="E760" s="236" t="s">
        <v>19</v>
      </c>
      <c r="F760" s="237" t="s">
        <v>1005</v>
      </c>
      <c r="G760" s="235"/>
      <c r="H760" s="238">
        <v>9.9499999999999993</v>
      </c>
      <c r="I760" s="239"/>
      <c r="J760" s="235"/>
      <c r="K760" s="235"/>
      <c r="L760" s="240"/>
      <c r="M760" s="241"/>
      <c r="N760" s="242"/>
      <c r="O760" s="242"/>
      <c r="P760" s="242"/>
      <c r="Q760" s="242"/>
      <c r="R760" s="242"/>
      <c r="S760" s="242"/>
      <c r="T760" s="243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T760" s="244" t="s">
        <v>148</v>
      </c>
      <c r="AU760" s="244" t="s">
        <v>81</v>
      </c>
      <c r="AV760" s="14" t="s">
        <v>81</v>
      </c>
      <c r="AW760" s="14" t="s">
        <v>33</v>
      </c>
      <c r="AX760" s="14" t="s">
        <v>71</v>
      </c>
      <c r="AY760" s="244" t="s">
        <v>137</v>
      </c>
    </row>
    <row r="761" s="13" customFormat="1">
      <c r="A761" s="13"/>
      <c r="B761" s="223"/>
      <c r="C761" s="224"/>
      <c r="D761" s="225" t="s">
        <v>148</v>
      </c>
      <c r="E761" s="226" t="s">
        <v>19</v>
      </c>
      <c r="F761" s="227" t="s">
        <v>234</v>
      </c>
      <c r="G761" s="224"/>
      <c r="H761" s="226" t="s">
        <v>19</v>
      </c>
      <c r="I761" s="228"/>
      <c r="J761" s="224"/>
      <c r="K761" s="224"/>
      <c r="L761" s="229"/>
      <c r="M761" s="230"/>
      <c r="N761" s="231"/>
      <c r="O761" s="231"/>
      <c r="P761" s="231"/>
      <c r="Q761" s="231"/>
      <c r="R761" s="231"/>
      <c r="S761" s="231"/>
      <c r="T761" s="232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T761" s="233" t="s">
        <v>148</v>
      </c>
      <c r="AU761" s="233" t="s">
        <v>81</v>
      </c>
      <c r="AV761" s="13" t="s">
        <v>79</v>
      </c>
      <c r="AW761" s="13" t="s">
        <v>33</v>
      </c>
      <c r="AX761" s="13" t="s">
        <v>71</v>
      </c>
      <c r="AY761" s="233" t="s">
        <v>137</v>
      </c>
    </row>
    <row r="762" s="14" customFormat="1">
      <c r="A762" s="14"/>
      <c r="B762" s="234"/>
      <c r="C762" s="235"/>
      <c r="D762" s="225" t="s">
        <v>148</v>
      </c>
      <c r="E762" s="236" t="s">
        <v>19</v>
      </c>
      <c r="F762" s="237" t="s">
        <v>1006</v>
      </c>
      <c r="G762" s="235"/>
      <c r="H762" s="238">
        <v>28.850000000000001</v>
      </c>
      <c r="I762" s="239"/>
      <c r="J762" s="235"/>
      <c r="K762" s="235"/>
      <c r="L762" s="240"/>
      <c r="M762" s="241"/>
      <c r="N762" s="242"/>
      <c r="O762" s="242"/>
      <c r="P762" s="242"/>
      <c r="Q762" s="242"/>
      <c r="R762" s="242"/>
      <c r="S762" s="242"/>
      <c r="T762" s="243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T762" s="244" t="s">
        <v>148</v>
      </c>
      <c r="AU762" s="244" t="s">
        <v>81</v>
      </c>
      <c r="AV762" s="14" t="s">
        <v>81</v>
      </c>
      <c r="AW762" s="14" t="s">
        <v>33</v>
      </c>
      <c r="AX762" s="14" t="s">
        <v>71</v>
      </c>
      <c r="AY762" s="244" t="s">
        <v>137</v>
      </c>
    </row>
    <row r="763" s="14" customFormat="1">
      <c r="A763" s="14"/>
      <c r="B763" s="234"/>
      <c r="C763" s="235"/>
      <c r="D763" s="225" t="s">
        <v>148</v>
      </c>
      <c r="E763" s="236" t="s">
        <v>19</v>
      </c>
      <c r="F763" s="237" t="s">
        <v>1007</v>
      </c>
      <c r="G763" s="235"/>
      <c r="H763" s="238">
        <v>14.9</v>
      </c>
      <c r="I763" s="239"/>
      <c r="J763" s="235"/>
      <c r="K763" s="235"/>
      <c r="L763" s="240"/>
      <c r="M763" s="241"/>
      <c r="N763" s="242"/>
      <c r="O763" s="242"/>
      <c r="P763" s="242"/>
      <c r="Q763" s="242"/>
      <c r="R763" s="242"/>
      <c r="S763" s="242"/>
      <c r="T763" s="243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T763" s="244" t="s">
        <v>148</v>
      </c>
      <c r="AU763" s="244" t="s">
        <v>81</v>
      </c>
      <c r="AV763" s="14" t="s">
        <v>81</v>
      </c>
      <c r="AW763" s="14" t="s">
        <v>33</v>
      </c>
      <c r="AX763" s="14" t="s">
        <v>71</v>
      </c>
      <c r="AY763" s="244" t="s">
        <v>137</v>
      </c>
    </row>
    <row r="764" s="15" customFormat="1">
      <c r="A764" s="15"/>
      <c r="B764" s="255"/>
      <c r="C764" s="256"/>
      <c r="D764" s="225" t="s">
        <v>148</v>
      </c>
      <c r="E764" s="257" t="s">
        <v>19</v>
      </c>
      <c r="F764" s="258" t="s">
        <v>195</v>
      </c>
      <c r="G764" s="256"/>
      <c r="H764" s="259">
        <v>87.200000000000003</v>
      </c>
      <c r="I764" s="260"/>
      <c r="J764" s="256"/>
      <c r="K764" s="256"/>
      <c r="L764" s="261"/>
      <c r="M764" s="262"/>
      <c r="N764" s="263"/>
      <c r="O764" s="263"/>
      <c r="P764" s="263"/>
      <c r="Q764" s="263"/>
      <c r="R764" s="263"/>
      <c r="S764" s="263"/>
      <c r="T764" s="264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T764" s="265" t="s">
        <v>148</v>
      </c>
      <c r="AU764" s="265" t="s">
        <v>81</v>
      </c>
      <c r="AV764" s="15" t="s">
        <v>144</v>
      </c>
      <c r="AW764" s="15" t="s">
        <v>33</v>
      </c>
      <c r="AX764" s="15" t="s">
        <v>79</v>
      </c>
      <c r="AY764" s="265" t="s">
        <v>137</v>
      </c>
    </row>
    <row r="765" s="2" customFormat="1" ht="16.5" customHeight="1">
      <c r="A765" s="39"/>
      <c r="B765" s="40"/>
      <c r="C765" s="245" t="s">
        <v>1008</v>
      </c>
      <c r="D765" s="245" t="s">
        <v>172</v>
      </c>
      <c r="E765" s="246" t="s">
        <v>1009</v>
      </c>
      <c r="F765" s="247" t="s">
        <v>1010</v>
      </c>
      <c r="G765" s="248" t="s">
        <v>183</v>
      </c>
      <c r="H765" s="249">
        <v>95.920000000000002</v>
      </c>
      <c r="I765" s="250"/>
      <c r="J765" s="251">
        <f>ROUND(I765*H765,2)</f>
        <v>0</v>
      </c>
      <c r="K765" s="247" t="s">
        <v>143</v>
      </c>
      <c r="L765" s="252"/>
      <c r="M765" s="253" t="s">
        <v>19</v>
      </c>
      <c r="N765" s="254" t="s">
        <v>42</v>
      </c>
      <c r="O765" s="85"/>
      <c r="P765" s="214">
        <f>O765*H765</f>
        <v>0</v>
      </c>
      <c r="Q765" s="214">
        <v>0.00032000000000000003</v>
      </c>
      <c r="R765" s="214">
        <f>Q765*H765</f>
        <v>0.030694400000000004</v>
      </c>
      <c r="S765" s="214">
        <v>0</v>
      </c>
      <c r="T765" s="215">
        <f>S765*H765</f>
        <v>0</v>
      </c>
      <c r="U765" s="39"/>
      <c r="V765" s="39"/>
      <c r="W765" s="39"/>
      <c r="X765" s="39"/>
      <c r="Y765" s="39"/>
      <c r="Z765" s="39"/>
      <c r="AA765" s="39"/>
      <c r="AB765" s="39"/>
      <c r="AC765" s="39"/>
      <c r="AD765" s="39"/>
      <c r="AE765" s="39"/>
      <c r="AR765" s="216" t="s">
        <v>370</v>
      </c>
      <c r="AT765" s="216" t="s">
        <v>172</v>
      </c>
      <c r="AU765" s="216" t="s">
        <v>81</v>
      </c>
      <c r="AY765" s="18" t="s">
        <v>137</v>
      </c>
      <c r="BE765" s="217">
        <f>IF(N765="základní",J765,0)</f>
        <v>0</v>
      </c>
      <c r="BF765" s="217">
        <f>IF(N765="snížená",J765,0)</f>
        <v>0</v>
      </c>
      <c r="BG765" s="217">
        <f>IF(N765="zákl. přenesená",J765,0)</f>
        <v>0</v>
      </c>
      <c r="BH765" s="217">
        <f>IF(N765="sníž. přenesená",J765,0)</f>
        <v>0</v>
      </c>
      <c r="BI765" s="217">
        <f>IF(N765="nulová",J765,0)</f>
        <v>0</v>
      </c>
      <c r="BJ765" s="18" t="s">
        <v>79</v>
      </c>
      <c r="BK765" s="217">
        <f>ROUND(I765*H765,2)</f>
        <v>0</v>
      </c>
      <c r="BL765" s="18" t="s">
        <v>246</v>
      </c>
      <c r="BM765" s="216" t="s">
        <v>1011</v>
      </c>
    </row>
    <row r="766" s="14" customFormat="1">
      <c r="A766" s="14"/>
      <c r="B766" s="234"/>
      <c r="C766" s="235"/>
      <c r="D766" s="225" t="s">
        <v>148</v>
      </c>
      <c r="E766" s="236" t="s">
        <v>19</v>
      </c>
      <c r="F766" s="237" t="s">
        <v>1012</v>
      </c>
      <c r="G766" s="235"/>
      <c r="H766" s="238">
        <v>95.920000000000002</v>
      </c>
      <c r="I766" s="239"/>
      <c r="J766" s="235"/>
      <c r="K766" s="235"/>
      <c r="L766" s="240"/>
      <c r="M766" s="241"/>
      <c r="N766" s="242"/>
      <c r="O766" s="242"/>
      <c r="P766" s="242"/>
      <c r="Q766" s="242"/>
      <c r="R766" s="242"/>
      <c r="S766" s="242"/>
      <c r="T766" s="243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T766" s="244" t="s">
        <v>148</v>
      </c>
      <c r="AU766" s="244" t="s">
        <v>81</v>
      </c>
      <c r="AV766" s="14" t="s">
        <v>81</v>
      </c>
      <c r="AW766" s="14" t="s">
        <v>33</v>
      </c>
      <c r="AX766" s="14" t="s">
        <v>79</v>
      </c>
      <c r="AY766" s="244" t="s">
        <v>137</v>
      </c>
    </row>
    <row r="767" s="2" customFormat="1" ht="33" customHeight="1">
      <c r="A767" s="39"/>
      <c r="B767" s="40"/>
      <c r="C767" s="205" t="s">
        <v>1013</v>
      </c>
      <c r="D767" s="205" t="s">
        <v>139</v>
      </c>
      <c r="E767" s="206" t="s">
        <v>1014</v>
      </c>
      <c r="F767" s="207" t="s">
        <v>1015</v>
      </c>
      <c r="G767" s="208" t="s">
        <v>183</v>
      </c>
      <c r="H767" s="209">
        <v>36.399999999999999</v>
      </c>
      <c r="I767" s="210"/>
      <c r="J767" s="211">
        <f>ROUND(I767*H767,2)</f>
        <v>0</v>
      </c>
      <c r="K767" s="207" t="s">
        <v>143</v>
      </c>
      <c r="L767" s="45"/>
      <c r="M767" s="212" t="s">
        <v>19</v>
      </c>
      <c r="N767" s="213" t="s">
        <v>42</v>
      </c>
      <c r="O767" s="85"/>
      <c r="P767" s="214">
        <f>O767*H767</f>
        <v>0</v>
      </c>
      <c r="Q767" s="214">
        <v>0.002</v>
      </c>
      <c r="R767" s="214">
        <f>Q767*H767</f>
        <v>0.072800000000000004</v>
      </c>
      <c r="S767" s="214">
        <v>0</v>
      </c>
      <c r="T767" s="215">
        <f>S767*H767</f>
        <v>0</v>
      </c>
      <c r="U767" s="39"/>
      <c r="V767" s="39"/>
      <c r="W767" s="39"/>
      <c r="X767" s="39"/>
      <c r="Y767" s="39"/>
      <c r="Z767" s="39"/>
      <c r="AA767" s="39"/>
      <c r="AB767" s="39"/>
      <c r="AC767" s="39"/>
      <c r="AD767" s="39"/>
      <c r="AE767" s="39"/>
      <c r="AR767" s="216" t="s">
        <v>246</v>
      </c>
      <c r="AT767" s="216" t="s">
        <v>139</v>
      </c>
      <c r="AU767" s="216" t="s">
        <v>81</v>
      </c>
      <c r="AY767" s="18" t="s">
        <v>137</v>
      </c>
      <c r="BE767" s="217">
        <f>IF(N767="základní",J767,0)</f>
        <v>0</v>
      </c>
      <c r="BF767" s="217">
        <f>IF(N767="snížená",J767,0)</f>
        <v>0</v>
      </c>
      <c r="BG767" s="217">
        <f>IF(N767="zákl. přenesená",J767,0)</f>
        <v>0</v>
      </c>
      <c r="BH767" s="217">
        <f>IF(N767="sníž. přenesená",J767,0)</f>
        <v>0</v>
      </c>
      <c r="BI767" s="217">
        <f>IF(N767="nulová",J767,0)</f>
        <v>0</v>
      </c>
      <c r="BJ767" s="18" t="s">
        <v>79</v>
      </c>
      <c r="BK767" s="217">
        <f>ROUND(I767*H767,2)</f>
        <v>0</v>
      </c>
      <c r="BL767" s="18" t="s">
        <v>246</v>
      </c>
      <c r="BM767" s="216" t="s">
        <v>1016</v>
      </c>
    </row>
    <row r="768" s="2" customFormat="1">
      <c r="A768" s="39"/>
      <c r="B768" s="40"/>
      <c r="C768" s="41"/>
      <c r="D768" s="218" t="s">
        <v>146</v>
      </c>
      <c r="E768" s="41"/>
      <c r="F768" s="219" t="s">
        <v>1017</v>
      </c>
      <c r="G768" s="41"/>
      <c r="H768" s="41"/>
      <c r="I768" s="220"/>
      <c r="J768" s="41"/>
      <c r="K768" s="41"/>
      <c r="L768" s="45"/>
      <c r="M768" s="221"/>
      <c r="N768" s="222"/>
      <c r="O768" s="85"/>
      <c r="P768" s="85"/>
      <c r="Q768" s="85"/>
      <c r="R768" s="85"/>
      <c r="S768" s="85"/>
      <c r="T768" s="86"/>
      <c r="U768" s="39"/>
      <c r="V768" s="39"/>
      <c r="W768" s="39"/>
      <c r="X768" s="39"/>
      <c r="Y768" s="39"/>
      <c r="Z768" s="39"/>
      <c r="AA768" s="39"/>
      <c r="AB768" s="39"/>
      <c r="AC768" s="39"/>
      <c r="AD768" s="39"/>
      <c r="AE768" s="39"/>
      <c r="AT768" s="18" t="s">
        <v>146</v>
      </c>
      <c r="AU768" s="18" t="s">
        <v>81</v>
      </c>
    </row>
    <row r="769" s="2" customFormat="1">
      <c r="A769" s="39"/>
      <c r="B769" s="40"/>
      <c r="C769" s="41"/>
      <c r="D769" s="225" t="s">
        <v>333</v>
      </c>
      <c r="E769" s="41"/>
      <c r="F769" s="277" t="s">
        <v>1018</v>
      </c>
      <c r="G769" s="41"/>
      <c r="H769" s="41"/>
      <c r="I769" s="220"/>
      <c r="J769" s="41"/>
      <c r="K769" s="41"/>
      <c r="L769" s="45"/>
      <c r="M769" s="221"/>
      <c r="N769" s="222"/>
      <c r="O769" s="85"/>
      <c r="P769" s="85"/>
      <c r="Q769" s="85"/>
      <c r="R769" s="85"/>
      <c r="S769" s="85"/>
      <c r="T769" s="86"/>
      <c r="U769" s="39"/>
      <c r="V769" s="39"/>
      <c r="W769" s="39"/>
      <c r="X769" s="39"/>
      <c r="Y769" s="39"/>
      <c r="Z769" s="39"/>
      <c r="AA769" s="39"/>
      <c r="AB769" s="39"/>
      <c r="AC769" s="39"/>
      <c r="AD769" s="39"/>
      <c r="AE769" s="39"/>
      <c r="AT769" s="18" t="s">
        <v>333</v>
      </c>
      <c r="AU769" s="18" t="s">
        <v>81</v>
      </c>
    </row>
    <row r="770" s="13" customFormat="1">
      <c r="A770" s="13"/>
      <c r="B770" s="223"/>
      <c r="C770" s="224"/>
      <c r="D770" s="225" t="s">
        <v>148</v>
      </c>
      <c r="E770" s="226" t="s">
        <v>19</v>
      </c>
      <c r="F770" s="227" t="s">
        <v>347</v>
      </c>
      <c r="G770" s="224"/>
      <c r="H770" s="226" t="s">
        <v>19</v>
      </c>
      <c r="I770" s="228"/>
      <c r="J770" s="224"/>
      <c r="K770" s="224"/>
      <c r="L770" s="229"/>
      <c r="M770" s="230"/>
      <c r="N770" s="231"/>
      <c r="O770" s="231"/>
      <c r="P770" s="231"/>
      <c r="Q770" s="231"/>
      <c r="R770" s="231"/>
      <c r="S770" s="231"/>
      <c r="T770" s="232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T770" s="233" t="s">
        <v>148</v>
      </c>
      <c r="AU770" s="233" t="s">
        <v>81</v>
      </c>
      <c r="AV770" s="13" t="s">
        <v>79</v>
      </c>
      <c r="AW770" s="13" t="s">
        <v>33</v>
      </c>
      <c r="AX770" s="13" t="s">
        <v>71</v>
      </c>
      <c r="AY770" s="233" t="s">
        <v>137</v>
      </c>
    </row>
    <row r="771" s="14" customFormat="1">
      <c r="A771" s="14"/>
      <c r="B771" s="234"/>
      <c r="C771" s="235"/>
      <c r="D771" s="225" t="s">
        <v>148</v>
      </c>
      <c r="E771" s="236" t="s">
        <v>19</v>
      </c>
      <c r="F771" s="237" t="s">
        <v>1019</v>
      </c>
      <c r="G771" s="235"/>
      <c r="H771" s="238">
        <v>2.1000000000000001</v>
      </c>
      <c r="I771" s="239"/>
      <c r="J771" s="235"/>
      <c r="K771" s="235"/>
      <c r="L771" s="240"/>
      <c r="M771" s="241"/>
      <c r="N771" s="242"/>
      <c r="O771" s="242"/>
      <c r="P771" s="242"/>
      <c r="Q771" s="242"/>
      <c r="R771" s="242"/>
      <c r="S771" s="242"/>
      <c r="T771" s="243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T771" s="244" t="s">
        <v>148</v>
      </c>
      <c r="AU771" s="244" t="s">
        <v>81</v>
      </c>
      <c r="AV771" s="14" t="s">
        <v>81</v>
      </c>
      <c r="AW771" s="14" t="s">
        <v>33</v>
      </c>
      <c r="AX771" s="14" t="s">
        <v>71</v>
      </c>
      <c r="AY771" s="244" t="s">
        <v>137</v>
      </c>
    </row>
    <row r="772" s="13" customFormat="1">
      <c r="A772" s="13"/>
      <c r="B772" s="223"/>
      <c r="C772" s="224"/>
      <c r="D772" s="225" t="s">
        <v>148</v>
      </c>
      <c r="E772" s="226" t="s">
        <v>19</v>
      </c>
      <c r="F772" s="227" t="s">
        <v>232</v>
      </c>
      <c r="G772" s="224"/>
      <c r="H772" s="226" t="s">
        <v>19</v>
      </c>
      <c r="I772" s="228"/>
      <c r="J772" s="224"/>
      <c r="K772" s="224"/>
      <c r="L772" s="229"/>
      <c r="M772" s="230"/>
      <c r="N772" s="231"/>
      <c r="O772" s="231"/>
      <c r="P772" s="231"/>
      <c r="Q772" s="231"/>
      <c r="R772" s="231"/>
      <c r="S772" s="231"/>
      <c r="T772" s="232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T772" s="233" t="s">
        <v>148</v>
      </c>
      <c r="AU772" s="233" t="s">
        <v>81</v>
      </c>
      <c r="AV772" s="13" t="s">
        <v>79</v>
      </c>
      <c r="AW772" s="13" t="s">
        <v>33</v>
      </c>
      <c r="AX772" s="13" t="s">
        <v>71</v>
      </c>
      <c r="AY772" s="233" t="s">
        <v>137</v>
      </c>
    </row>
    <row r="773" s="14" customFormat="1">
      <c r="A773" s="14"/>
      <c r="B773" s="234"/>
      <c r="C773" s="235"/>
      <c r="D773" s="225" t="s">
        <v>148</v>
      </c>
      <c r="E773" s="236" t="s">
        <v>19</v>
      </c>
      <c r="F773" s="237" t="s">
        <v>1020</v>
      </c>
      <c r="G773" s="235"/>
      <c r="H773" s="238">
        <v>7.7999999999999998</v>
      </c>
      <c r="I773" s="239"/>
      <c r="J773" s="235"/>
      <c r="K773" s="235"/>
      <c r="L773" s="240"/>
      <c r="M773" s="241"/>
      <c r="N773" s="242"/>
      <c r="O773" s="242"/>
      <c r="P773" s="242"/>
      <c r="Q773" s="242"/>
      <c r="R773" s="242"/>
      <c r="S773" s="242"/>
      <c r="T773" s="243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T773" s="244" t="s">
        <v>148</v>
      </c>
      <c r="AU773" s="244" t="s">
        <v>81</v>
      </c>
      <c r="AV773" s="14" t="s">
        <v>81</v>
      </c>
      <c r="AW773" s="14" t="s">
        <v>33</v>
      </c>
      <c r="AX773" s="14" t="s">
        <v>71</v>
      </c>
      <c r="AY773" s="244" t="s">
        <v>137</v>
      </c>
    </row>
    <row r="774" s="14" customFormat="1">
      <c r="A774" s="14"/>
      <c r="B774" s="234"/>
      <c r="C774" s="235"/>
      <c r="D774" s="225" t="s">
        <v>148</v>
      </c>
      <c r="E774" s="236" t="s">
        <v>19</v>
      </c>
      <c r="F774" s="237" t="s">
        <v>1021</v>
      </c>
      <c r="G774" s="235"/>
      <c r="H774" s="238">
        <v>6.0999999999999996</v>
      </c>
      <c r="I774" s="239"/>
      <c r="J774" s="235"/>
      <c r="K774" s="235"/>
      <c r="L774" s="240"/>
      <c r="M774" s="241"/>
      <c r="N774" s="242"/>
      <c r="O774" s="242"/>
      <c r="P774" s="242"/>
      <c r="Q774" s="242"/>
      <c r="R774" s="242"/>
      <c r="S774" s="242"/>
      <c r="T774" s="243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T774" s="244" t="s">
        <v>148</v>
      </c>
      <c r="AU774" s="244" t="s">
        <v>81</v>
      </c>
      <c r="AV774" s="14" t="s">
        <v>81</v>
      </c>
      <c r="AW774" s="14" t="s">
        <v>33</v>
      </c>
      <c r="AX774" s="14" t="s">
        <v>71</v>
      </c>
      <c r="AY774" s="244" t="s">
        <v>137</v>
      </c>
    </row>
    <row r="775" s="13" customFormat="1">
      <c r="A775" s="13"/>
      <c r="B775" s="223"/>
      <c r="C775" s="224"/>
      <c r="D775" s="225" t="s">
        <v>148</v>
      </c>
      <c r="E775" s="226" t="s">
        <v>19</v>
      </c>
      <c r="F775" s="227" t="s">
        <v>234</v>
      </c>
      <c r="G775" s="224"/>
      <c r="H775" s="226" t="s">
        <v>19</v>
      </c>
      <c r="I775" s="228"/>
      <c r="J775" s="224"/>
      <c r="K775" s="224"/>
      <c r="L775" s="229"/>
      <c r="M775" s="230"/>
      <c r="N775" s="231"/>
      <c r="O775" s="231"/>
      <c r="P775" s="231"/>
      <c r="Q775" s="231"/>
      <c r="R775" s="231"/>
      <c r="S775" s="231"/>
      <c r="T775" s="232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T775" s="233" t="s">
        <v>148</v>
      </c>
      <c r="AU775" s="233" t="s">
        <v>81</v>
      </c>
      <c r="AV775" s="13" t="s">
        <v>79</v>
      </c>
      <c r="AW775" s="13" t="s">
        <v>33</v>
      </c>
      <c r="AX775" s="13" t="s">
        <v>71</v>
      </c>
      <c r="AY775" s="233" t="s">
        <v>137</v>
      </c>
    </row>
    <row r="776" s="14" customFormat="1">
      <c r="A776" s="14"/>
      <c r="B776" s="234"/>
      <c r="C776" s="235"/>
      <c r="D776" s="225" t="s">
        <v>148</v>
      </c>
      <c r="E776" s="236" t="s">
        <v>19</v>
      </c>
      <c r="F776" s="237" t="s">
        <v>1022</v>
      </c>
      <c r="G776" s="235"/>
      <c r="H776" s="238">
        <v>10.35</v>
      </c>
      <c r="I776" s="239"/>
      <c r="J776" s="235"/>
      <c r="K776" s="235"/>
      <c r="L776" s="240"/>
      <c r="M776" s="241"/>
      <c r="N776" s="242"/>
      <c r="O776" s="242"/>
      <c r="P776" s="242"/>
      <c r="Q776" s="242"/>
      <c r="R776" s="242"/>
      <c r="S776" s="242"/>
      <c r="T776" s="243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T776" s="244" t="s">
        <v>148</v>
      </c>
      <c r="AU776" s="244" t="s">
        <v>81</v>
      </c>
      <c r="AV776" s="14" t="s">
        <v>81</v>
      </c>
      <c r="AW776" s="14" t="s">
        <v>33</v>
      </c>
      <c r="AX776" s="14" t="s">
        <v>71</v>
      </c>
      <c r="AY776" s="244" t="s">
        <v>137</v>
      </c>
    </row>
    <row r="777" s="14" customFormat="1">
      <c r="A777" s="14"/>
      <c r="B777" s="234"/>
      <c r="C777" s="235"/>
      <c r="D777" s="225" t="s">
        <v>148</v>
      </c>
      <c r="E777" s="236" t="s">
        <v>19</v>
      </c>
      <c r="F777" s="237" t="s">
        <v>1023</v>
      </c>
      <c r="G777" s="235"/>
      <c r="H777" s="238">
        <v>10.050000000000001</v>
      </c>
      <c r="I777" s="239"/>
      <c r="J777" s="235"/>
      <c r="K777" s="235"/>
      <c r="L777" s="240"/>
      <c r="M777" s="241"/>
      <c r="N777" s="242"/>
      <c r="O777" s="242"/>
      <c r="P777" s="242"/>
      <c r="Q777" s="242"/>
      <c r="R777" s="242"/>
      <c r="S777" s="242"/>
      <c r="T777" s="243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T777" s="244" t="s">
        <v>148</v>
      </c>
      <c r="AU777" s="244" t="s">
        <v>81</v>
      </c>
      <c r="AV777" s="14" t="s">
        <v>81</v>
      </c>
      <c r="AW777" s="14" t="s">
        <v>33</v>
      </c>
      <c r="AX777" s="14" t="s">
        <v>71</v>
      </c>
      <c r="AY777" s="244" t="s">
        <v>137</v>
      </c>
    </row>
    <row r="778" s="15" customFormat="1">
      <c r="A778" s="15"/>
      <c r="B778" s="255"/>
      <c r="C778" s="256"/>
      <c r="D778" s="225" t="s">
        <v>148</v>
      </c>
      <c r="E778" s="257" t="s">
        <v>19</v>
      </c>
      <c r="F778" s="258" t="s">
        <v>195</v>
      </c>
      <c r="G778" s="256"/>
      <c r="H778" s="259">
        <v>36.399999999999999</v>
      </c>
      <c r="I778" s="260"/>
      <c r="J778" s="256"/>
      <c r="K778" s="256"/>
      <c r="L778" s="261"/>
      <c r="M778" s="262"/>
      <c r="N778" s="263"/>
      <c r="O778" s="263"/>
      <c r="P778" s="263"/>
      <c r="Q778" s="263"/>
      <c r="R778" s="263"/>
      <c r="S778" s="263"/>
      <c r="T778" s="264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T778" s="265" t="s">
        <v>148</v>
      </c>
      <c r="AU778" s="265" t="s">
        <v>81</v>
      </c>
      <c r="AV778" s="15" t="s">
        <v>144</v>
      </c>
      <c r="AW778" s="15" t="s">
        <v>33</v>
      </c>
      <c r="AX778" s="15" t="s">
        <v>79</v>
      </c>
      <c r="AY778" s="265" t="s">
        <v>137</v>
      </c>
    </row>
    <row r="779" s="2" customFormat="1" ht="24.15" customHeight="1">
      <c r="A779" s="39"/>
      <c r="B779" s="40"/>
      <c r="C779" s="245" t="s">
        <v>1024</v>
      </c>
      <c r="D779" s="245" t="s">
        <v>172</v>
      </c>
      <c r="E779" s="246" t="s">
        <v>994</v>
      </c>
      <c r="F779" s="247" t="s">
        <v>995</v>
      </c>
      <c r="G779" s="248" t="s">
        <v>213</v>
      </c>
      <c r="H779" s="249">
        <v>14.720000000000001</v>
      </c>
      <c r="I779" s="250"/>
      <c r="J779" s="251">
        <f>ROUND(I779*H779,2)</f>
        <v>0</v>
      </c>
      <c r="K779" s="247" t="s">
        <v>143</v>
      </c>
      <c r="L779" s="252"/>
      <c r="M779" s="253" t="s">
        <v>19</v>
      </c>
      <c r="N779" s="254" t="s">
        <v>42</v>
      </c>
      <c r="O779" s="85"/>
      <c r="P779" s="214">
        <f>O779*H779</f>
        <v>0</v>
      </c>
      <c r="Q779" s="214">
        <v>0.018409999999999999</v>
      </c>
      <c r="R779" s="214">
        <f>Q779*H779</f>
        <v>0.27099519999999999</v>
      </c>
      <c r="S779" s="214">
        <v>0</v>
      </c>
      <c r="T779" s="215">
        <f>S779*H779</f>
        <v>0</v>
      </c>
      <c r="U779" s="39"/>
      <c r="V779" s="39"/>
      <c r="W779" s="39"/>
      <c r="X779" s="39"/>
      <c r="Y779" s="39"/>
      <c r="Z779" s="39"/>
      <c r="AA779" s="39"/>
      <c r="AB779" s="39"/>
      <c r="AC779" s="39"/>
      <c r="AD779" s="39"/>
      <c r="AE779" s="39"/>
      <c r="AR779" s="216" t="s">
        <v>370</v>
      </c>
      <c r="AT779" s="216" t="s">
        <v>172</v>
      </c>
      <c r="AU779" s="216" t="s">
        <v>81</v>
      </c>
      <c r="AY779" s="18" t="s">
        <v>137</v>
      </c>
      <c r="BE779" s="217">
        <f>IF(N779="základní",J779,0)</f>
        <v>0</v>
      </c>
      <c r="BF779" s="217">
        <f>IF(N779="snížená",J779,0)</f>
        <v>0</v>
      </c>
      <c r="BG779" s="217">
        <f>IF(N779="zákl. přenesená",J779,0)</f>
        <v>0</v>
      </c>
      <c r="BH779" s="217">
        <f>IF(N779="sníž. přenesená",J779,0)</f>
        <v>0</v>
      </c>
      <c r="BI779" s="217">
        <f>IF(N779="nulová",J779,0)</f>
        <v>0</v>
      </c>
      <c r="BJ779" s="18" t="s">
        <v>79</v>
      </c>
      <c r="BK779" s="217">
        <f>ROUND(I779*H779,2)</f>
        <v>0</v>
      </c>
      <c r="BL779" s="18" t="s">
        <v>246</v>
      </c>
      <c r="BM779" s="216" t="s">
        <v>1025</v>
      </c>
    </row>
    <row r="780" s="13" customFormat="1">
      <c r="A780" s="13"/>
      <c r="B780" s="223"/>
      <c r="C780" s="224"/>
      <c r="D780" s="225" t="s">
        <v>148</v>
      </c>
      <c r="E780" s="226" t="s">
        <v>19</v>
      </c>
      <c r="F780" s="227" t="s">
        <v>1026</v>
      </c>
      <c r="G780" s="224"/>
      <c r="H780" s="226" t="s">
        <v>19</v>
      </c>
      <c r="I780" s="228"/>
      <c r="J780" s="224"/>
      <c r="K780" s="224"/>
      <c r="L780" s="229"/>
      <c r="M780" s="230"/>
      <c r="N780" s="231"/>
      <c r="O780" s="231"/>
      <c r="P780" s="231"/>
      <c r="Q780" s="231"/>
      <c r="R780" s="231"/>
      <c r="S780" s="231"/>
      <c r="T780" s="232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T780" s="233" t="s">
        <v>148</v>
      </c>
      <c r="AU780" s="233" t="s">
        <v>81</v>
      </c>
      <c r="AV780" s="13" t="s">
        <v>79</v>
      </c>
      <c r="AW780" s="13" t="s">
        <v>33</v>
      </c>
      <c r="AX780" s="13" t="s">
        <v>71</v>
      </c>
      <c r="AY780" s="233" t="s">
        <v>137</v>
      </c>
    </row>
    <row r="781" s="13" customFormat="1">
      <c r="A781" s="13"/>
      <c r="B781" s="223"/>
      <c r="C781" s="224"/>
      <c r="D781" s="225" t="s">
        <v>148</v>
      </c>
      <c r="E781" s="226" t="s">
        <v>19</v>
      </c>
      <c r="F781" s="227" t="s">
        <v>347</v>
      </c>
      <c r="G781" s="224"/>
      <c r="H781" s="226" t="s">
        <v>19</v>
      </c>
      <c r="I781" s="228"/>
      <c r="J781" s="224"/>
      <c r="K781" s="224"/>
      <c r="L781" s="229"/>
      <c r="M781" s="230"/>
      <c r="N781" s="231"/>
      <c r="O781" s="231"/>
      <c r="P781" s="231"/>
      <c r="Q781" s="231"/>
      <c r="R781" s="231"/>
      <c r="S781" s="231"/>
      <c r="T781" s="232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T781" s="233" t="s">
        <v>148</v>
      </c>
      <c r="AU781" s="233" t="s">
        <v>81</v>
      </c>
      <c r="AV781" s="13" t="s">
        <v>79</v>
      </c>
      <c r="AW781" s="13" t="s">
        <v>33</v>
      </c>
      <c r="AX781" s="13" t="s">
        <v>71</v>
      </c>
      <c r="AY781" s="233" t="s">
        <v>137</v>
      </c>
    </row>
    <row r="782" s="14" customFormat="1">
      <c r="A782" s="14"/>
      <c r="B782" s="234"/>
      <c r="C782" s="235"/>
      <c r="D782" s="225" t="s">
        <v>148</v>
      </c>
      <c r="E782" s="236" t="s">
        <v>19</v>
      </c>
      <c r="F782" s="237" t="s">
        <v>1027</v>
      </c>
      <c r="G782" s="235"/>
      <c r="H782" s="238">
        <v>0.96599999999999997</v>
      </c>
      <c r="I782" s="239"/>
      <c r="J782" s="235"/>
      <c r="K782" s="235"/>
      <c r="L782" s="240"/>
      <c r="M782" s="241"/>
      <c r="N782" s="242"/>
      <c r="O782" s="242"/>
      <c r="P782" s="242"/>
      <c r="Q782" s="242"/>
      <c r="R782" s="242"/>
      <c r="S782" s="242"/>
      <c r="T782" s="243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T782" s="244" t="s">
        <v>148</v>
      </c>
      <c r="AU782" s="244" t="s">
        <v>81</v>
      </c>
      <c r="AV782" s="14" t="s">
        <v>81</v>
      </c>
      <c r="AW782" s="14" t="s">
        <v>33</v>
      </c>
      <c r="AX782" s="14" t="s">
        <v>71</v>
      </c>
      <c r="AY782" s="244" t="s">
        <v>137</v>
      </c>
    </row>
    <row r="783" s="13" customFormat="1">
      <c r="A783" s="13"/>
      <c r="B783" s="223"/>
      <c r="C783" s="224"/>
      <c r="D783" s="225" t="s">
        <v>148</v>
      </c>
      <c r="E783" s="226" t="s">
        <v>19</v>
      </c>
      <c r="F783" s="227" t="s">
        <v>232</v>
      </c>
      <c r="G783" s="224"/>
      <c r="H783" s="226" t="s">
        <v>19</v>
      </c>
      <c r="I783" s="228"/>
      <c r="J783" s="224"/>
      <c r="K783" s="224"/>
      <c r="L783" s="229"/>
      <c r="M783" s="230"/>
      <c r="N783" s="231"/>
      <c r="O783" s="231"/>
      <c r="P783" s="231"/>
      <c r="Q783" s="231"/>
      <c r="R783" s="231"/>
      <c r="S783" s="231"/>
      <c r="T783" s="232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T783" s="233" t="s">
        <v>148</v>
      </c>
      <c r="AU783" s="233" t="s">
        <v>81</v>
      </c>
      <c r="AV783" s="13" t="s">
        <v>79</v>
      </c>
      <c r="AW783" s="13" t="s">
        <v>33</v>
      </c>
      <c r="AX783" s="13" t="s">
        <v>71</v>
      </c>
      <c r="AY783" s="233" t="s">
        <v>137</v>
      </c>
    </row>
    <row r="784" s="14" customFormat="1">
      <c r="A784" s="14"/>
      <c r="B784" s="234"/>
      <c r="C784" s="235"/>
      <c r="D784" s="225" t="s">
        <v>148</v>
      </c>
      <c r="E784" s="236" t="s">
        <v>19</v>
      </c>
      <c r="F784" s="237" t="s">
        <v>1028</v>
      </c>
      <c r="G784" s="235"/>
      <c r="H784" s="238">
        <v>2.6909999999999998</v>
      </c>
      <c r="I784" s="239"/>
      <c r="J784" s="235"/>
      <c r="K784" s="235"/>
      <c r="L784" s="240"/>
      <c r="M784" s="241"/>
      <c r="N784" s="242"/>
      <c r="O784" s="242"/>
      <c r="P784" s="242"/>
      <c r="Q784" s="242"/>
      <c r="R784" s="242"/>
      <c r="S784" s="242"/>
      <c r="T784" s="243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T784" s="244" t="s">
        <v>148</v>
      </c>
      <c r="AU784" s="244" t="s">
        <v>81</v>
      </c>
      <c r="AV784" s="14" t="s">
        <v>81</v>
      </c>
      <c r="AW784" s="14" t="s">
        <v>33</v>
      </c>
      <c r="AX784" s="14" t="s">
        <v>71</v>
      </c>
      <c r="AY784" s="244" t="s">
        <v>137</v>
      </c>
    </row>
    <row r="785" s="14" customFormat="1">
      <c r="A785" s="14"/>
      <c r="B785" s="234"/>
      <c r="C785" s="235"/>
      <c r="D785" s="225" t="s">
        <v>148</v>
      </c>
      <c r="E785" s="236" t="s">
        <v>19</v>
      </c>
      <c r="F785" s="237" t="s">
        <v>1029</v>
      </c>
      <c r="G785" s="235"/>
      <c r="H785" s="238">
        <v>2.105</v>
      </c>
      <c r="I785" s="239"/>
      <c r="J785" s="235"/>
      <c r="K785" s="235"/>
      <c r="L785" s="240"/>
      <c r="M785" s="241"/>
      <c r="N785" s="242"/>
      <c r="O785" s="242"/>
      <c r="P785" s="242"/>
      <c r="Q785" s="242"/>
      <c r="R785" s="242"/>
      <c r="S785" s="242"/>
      <c r="T785" s="243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T785" s="244" t="s">
        <v>148</v>
      </c>
      <c r="AU785" s="244" t="s">
        <v>81</v>
      </c>
      <c r="AV785" s="14" t="s">
        <v>81</v>
      </c>
      <c r="AW785" s="14" t="s">
        <v>33</v>
      </c>
      <c r="AX785" s="14" t="s">
        <v>71</v>
      </c>
      <c r="AY785" s="244" t="s">
        <v>137</v>
      </c>
    </row>
    <row r="786" s="13" customFormat="1">
      <c r="A786" s="13"/>
      <c r="B786" s="223"/>
      <c r="C786" s="224"/>
      <c r="D786" s="225" t="s">
        <v>148</v>
      </c>
      <c r="E786" s="226" t="s">
        <v>19</v>
      </c>
      <c r="F786" s="227" t="s">
        <v>234</v>
      </c>
      <c r="G786" s="224"/>
      <c r="H786" s="226" t="s">
        <v>19</v>
      </c>
      <c r="I786" s="228"/>
      <c r="J786" s="224"/>
      <c r="K786" s="224"/>
      <c r="L786" s="229"/>
      <c r="M786" s="230"/>
      <c r="N786" s="231"/>
      <c r="O786" s="231"/>
      <c r="P786" s="231"/>
      <c r="Q786" s="231"/>
      <c r="R786" s="231"/>
      <c r="S786" s="231"/>
      <c r="T786" s="232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T786" s="233" t="s">
        <v>148</v>
      </c>
      <c r="AU786" s="233" t="s">
        <v>81</v>
      </c>
      <c r="AV786" s="13" t="s">
        <v>79</v>
      </c>
      <c r="AW786" s="13" t="s">
        <v>33</v>
      </c>
      <c r="AX786" s="13" t="s">
        <v>71</v>
      </c>
      <c r="AY786" s="233" t="s">
        <v>137</v>
      </c>
    </row>
    <row r="787" s="14" customFormat="1">
      <c r="A787" s="14"/>
      <c r="B787" s="234"/>
      <c r="C787" s="235"/>
      <c r="D787" s="225" t="s">
        <v>148</v>
      </c>
      <c r="E787" s="236" t="s">
        <v>19</v>
      </c>
      <c r="F787" s="237" t="s">
        <v>1030</v>
      </c>
      <c r="G787" s="235"/>
      <c r="H787" s="238">
        <v>3.5710000000000002</v>
      </c>
      <c r="I787" s="239"/>
      <c r="J787" s="235"/>
      <c r="K787" s="235"/>
      <c r="L787" s="240"/>
      <c r="M787" s="241"/>
      <c r="N787" s="242"/>
      <c r="O787" s="242"/>
      <c r="P787" s="242"/>
      <c r="Q787" s="242"/>
      <c r="R787" s="242"/>
      <c r="S787" s="242"/>
      <c r="T787" s="243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T787" s="244" t="s">
        <v>148</v>
      </c>
      <c r="AU787" s="244" t="s">
        <v>81</v>
      </c>
      <c r="AV787" s="14" t="s">
        <v>81</v>
      </c>
      <c r="AW787" s="14" t="s">
        <v>33</v>
      </c>
      <c r="AX787" s="14" t="s">
        <v>71</v>
      </c>
      <c r="AY787" s="244" t="s">
        <v>137</v>
      </c>
    </row>
    <row r="788" s="14" customFormat="1">
      <c r="A788" s="14"/>
      <c r="B788" s="234"/>
      <c r="C788" s="235"/>
      <c r="D788" s="225" t="s">
        <v>148</v>
      </c>
      <c r="E788" s="236" t="s">
        <v>19</v>
      </c>
      <c r="F788" s="237" t="s">
        <v>1031</v>
      </c>
      <c r="G788" s="235"/>
      <c r="H788" s="238">
        <v>3.4670000000000001</v>
      </c>
      <c r="I788" s="239"/>
      <c r="J788" s="235"/>
      <c r="K788" s="235"/>
      <c r="L788" s="240"/>
      <c r="M788" s="241"/>
      <c r="N788" s="242"/>
      <c r="O788" s="242"/>
      <c r="P788" s="242"/>
      <c r="Q788" s="242"/>
      <c r="R788" s="242"/>
      <c r="S788" s="242"/>
      <c r="T788" s="243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T788" s="244" t="s">
        <v>148</v>
      </c>
      <c r="AU788" s="244" t="s">
        <v>81</v>
      </c>
      <c r="AV788" s="14" t="s">
        <v>81</v>
      </c>
      <c r="AW788" s="14" t="s">
        <v>33</v>
      </c>
      <c r="AX788" s="14" t="s">
        <v>71</v>
      </c>
      <c r="AY788" s="244" t="s">
        <v>137</v>
      </c>
    </row>
    <row r="789" s="15" customFormat="1">
      <c r="A789" s="15"/>
      <c r="B789" s="255"/>
      <c r="C789" s="256"/>
      <c r="D789" s="225" t="s">
        <v>148</v>
      </c>
      <c r="E789" s="257" t="s">
        <v>19</v>
      </c>
      <c r="F789" s="258" t="s">
        <v>195</v>
      </c>
      <c r="G789" s="256"/>
      <c r="H789" s="259">
        <v>12.800000000000001</v>
      </c>
      <c r="I789" s="260"/>
      <c r="J789" s="256"/>
      <c r="K789" s="256"/>
      <c r="L789" s="261"/>
      <c r="M789" s="262"/>
      <c r="N789" s="263"/>
      <c r="O789" s="263"/>
      <c r="P789" s="263"/>
      <c r="Q789" s="263"/>
      <c r="R789" s="263"/>
      <c r="S789" s="263"/>
      <c r="T789" s="264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T789" s="265" t="s">
        <v>148</v>
      </c>
      <c r="AU789" s="265" t="s">
        <v>81</v>
      </c>
      <c r="AV789" s="15" t="s">
        <v>144</v>
      </c>
      <c r="AW789" s="15" t="s">
        <v>33</v>
      </c>
      <c r="AX789" s="15" t="s">
        <v>79</v>
      </c>
      <c r="AY789" s="265" t="s">
        <v>137</v>
      </c>
    </row>
    <row r="790" s="14" customFormat="1">
      <c r="A790" s="14"/>
      <c r="B790" s="234"/>
      <c r="C790" s="235"/>
      <c r="D790" s="225" t="s">
        <v>148</v>
      </c>
      <c r="E790" s="235"/>
      <c r="F790" s="237" t="s">
        <v>1032</v>
      </c>
      <c r="G790" s="235"/>
      <c r="H790" s="238">
        <v>14.720000000000001</v>
      </c>
      <c r="I790" s="239"/>
      <c r="J790" s="235"/>
      <c r="K790" s="235"/>
      <c r="L790" s="240"/>
      <c r="M790" s="241"/>
      <c r="N790" s="242"/>
      <c r="O790" s="242"/>
      <c r="P790" s="242"/>
      <c r="Q790" s="242"/>
      <c r="R790" s="242"/>
      <c r="S790" s="242"/>
      <c r="T790" s="243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T790" s="244" t="s">
        <v>148</v>
      </c>
      <c r="AU790" s="244" t="s">
        <v>81</v>
      </c>
      <c r="AV790" s="14" t="s">
        <v>81</v>
      </c>
      <c r="AW790" s="14" t="s">
        <v>4</v>
      </c>
      <c r="AX790" s="14" t="s">
        <v>79</v>
      </c>
      <c r="AY790" s="244" t="s">
        <v>137</v>
      </c>
    </row>
    <row r="791" s="2" customFormat="1" ht="24.15" customHeight="1">
      <c r="A791" s="39"/>
      <c r="B791" s="40"/>
      <c r="C791" s="205" t="s">
        <v>1033</v>
      </c>
      <c r="D791" s="205" t="s">
        <v>139</v>
      </c>
      <c r="E791" s="206" t="s">
        <v>1034</v>
      </c>
      <c r="F791" s="207" t="s">
        <v>1035</v>
      </c>
      <c r="G791" s="208" t="s">
        <v>213</v>
      </c>
      <c r="H791" s="209">
        <v>122.672</v>
      </c>
      <c r="I791" s="210"/>
      <c r="J791" s="211">
        <f>ROUND(I791*H791,2)</f>
        <v>0</v>
      </c>
      <c r="K791" s="207" t="s">
        <v>19</v>
      </c>
      <c r="L791" s="45"/>
      <c r="M791" s="212" t="s">
        <v>19</v>
      </c>
      <c r="N791" s="213" t="s">
        <v>42</v>
      </c>
      <c r="O791" s="85"/>
      <c r="P791" s="214">
        <f>O791*H791</f>
        <v>0</v>
      </c>
      <c r="Q791" s="214">
        <v>0</v>
      </c>
      <c r="R791" s="214">
        <f>Q791*H791</f>
        <v>0</v>
      </c>
      <c r="S791" s="214">
        <v>0</v>
      </c>
      <c r="T791" s="215">
        <f>S791*H791</f>
        <v>0</v>
      </c>
      <c r="U791" s="39"/>
      <c r="V791" s="39"/>
      <c r="W791" s="39"/>
      <c r="X791" s="39"/>
      <c r="Y791" s="39"/>
      <c r="Z791" s="39"/>
      <c r="AA791" s="39"/>
      <c r="AB791" s="39"/>
      <c r="AC791" s="39"/>
      <c r="AD791" s="39"/>
      <c r="AE791" s="39"/>
      <c r="AR791" s="216" t="s">
        <v>246</v>
      </c>
      <c r="AT791" s="216" t="s">
        <v>139</v>
      </c>
      <c r="AU791" s="216" t="s">
        <v>81</v>
      </c>
      <c r="AY791" s="18" t="s">
        <v>137</v>
      </c>
      <c r="BE791" s="217">
        <f>IF(N791="základní",J791,0)</f>
        <v>0</v>
      </c>
      <c r="BF791" s="217">
        <f>IF(N791="snížená",J791,0)</f>
        <v>0</v>
      </c>
      <c r="BG791" s="217">
        <f>IF(N791="zákl. přenesená",J791,0)</f>
        <v>0</v>
      </c>
      <c r="BH791" s="217">
        <f>IF(N791="sníž. přenesená",J791,0)</f>
        <v>0</v>
      </c>
      <c r="BI791" s="217">
        <f>IF(N791="nulová",J791,0)</f>
        <v>0</v>
      </c>
      <c r="BJ791" s="18" t="s">
        <v>79</v>
      </c>
      <c r="BK791" s="217">
        <f>ROUND(I791*H791,2)</f>
        <v>0</v>
      </c>
      <c r="BL791" s="18" t="s">
        <v>246</v>
      </c>
      <c r="BM791" s="216" t="s">
        <v>1036</v>
      </c>
    </row>
    <row r="792" s="2" customFormat="1" ht="49.05" customHeight="1">
      <c r="A792" s="39"/>
      <c r="B792" s="40"/>
      <c r="C792" s="205" t="s">
        <v>1037</v>
      </c>
      <c r="D792" s="205" t="s">
        <v>139</v>
      </c>
      <c r="E792" s="206" t="s">
        <v>1038</v>
      </c>
      <c r="F792" s="207" t="s">
        <v>1039</v>
      </c>
      <c r="G792" s="208" t="s">
        <v>645</v>
      </c>
      <c r="H792" s="278"/>
      <c r="I792" s="210"/>
      <c r="J792" s="211">
        <f>ROUND(I792*H792,2)</f>
        <v>0</v>
      </c>
      <c r="K792" s="207" t="s">
        <v>143</v>
      </c>
      <c r="L792" s="45"/>
      <c r="M792" s="212" t="s">
        <v>19</v>
      </c>
      <c r="N792" s="213" t="s">
        <v>42</v>
      </c>
      <c r="O792" s="85"/>
      <c r="P792" s="214">
        <f>O792*H792</f>
        <v>0</v>
      </c>
      <c r="Q792" s="214">
        <v>0</v>
      </c>
      <c r="R792" s="214">
        <f>Q792*H792</f>
        <v>0</v>
      </c>
      <c r="S792" s="214">
        <v>0</v>
      </c>
      <c r="T792" s="215">
        <f>S792*H792</f>
        <v>0</v>
      </c>
      <c r="U792" s="39"/>
      <c r="V792" s="39"/>
      <c r="W792" s="39"/>
      <c r="X792" s="39"/>
      <c r="Y792" s="39"/>
      <c r="Z792" s="39"/>
      <c r="AA792" s="39"/>
      <c r="AB792" s="39"/>
      <c r="AC792" s="39"/>
      <c r="AD792" s="39"/>
      <c r="AE792" s="39"/>
      <c r="AR792" s="216" t="s">
        <v>246</v>
      </c>
      <c r="AT792" s="216" t="s">
        <v>139</v>
      </c>
      <c r="AU792" s="216" t="s">
        <v>81</v>
      </c>
      <c r="AY792" s="18" t="s">
        <v>137</v>
      </c>
      <c r="BE792" s="217">
        <f>IF(N792="základní",J792,0)</f>
        <v>0</v>
      </c>
      <c r="BF792" s="217">
        <f>IF(N792="snížená",J792,0)</f>
        <v>0</v>
      </c>
      <c r="BG792" s="217">
        <f>IF(N792="zákl. přenesená",J792,0)</f>
        <v>0</v>
      </c>
      <c r="BH792" s="217">
        <f>IF(N792="sníž. přenesená",J792,0)</f>
        <v>0</v>
      </c>
      <c r="BI792" s="217">
        <f>IF(N792="nulová",J792,0)</f>
        <v>0</v>
      </c>
      <c r="BJ792" s="18" t="s">
        <v>79</v>
      </c>
      <c r="BK792" s="217">
        <f>ROUND(I792*H792,2)</f>
        <v>0</v>
      </c>
      <c r="BL792" s="18" t="s">
        <v>246</v>
      </c>
      <c r="BM792" s="216" t="s">
        <v>1040</v>
      </c>
    </row>
    <row r="793" s="2" customFormat="1">
      <c r="A793" s="39"/>
      <c r="B793" s="40"/>
      <c r="C793" s="41"/>
      <c r="D793" s="218" t="s">
        <v>146</v>
      </c>
      <c r="E793" s="41"/>
      <c r="F793" s="219" t="s">
        <v>1041</v>
      </c>
      <c r="G793" s="41"/>
      <c r="H793" s="41"/>
      <c r="I793" s="220"/>
      <c r="J793" s="41"/>
      <c r="K793" s="41"/>
      <c r="L793" s="45"/>
      <c r="M793" s="221"/>
      <c r="N793" s="222"/>
      <c r="O793" s="85"/>
      <c r="P793" s="85"/>
      <c r="Q793" s="85"/>
      <c r="R793" s="85"/>
      <c r="S793" s="85"/>
      <c r="T793" s="86"/>
      <c r="U793" s="39"/>
      <c r="V793" s="39"/>
      <c r="W793" s="39"/>
      <c r="X793" s="39"/>
      <c r="Y793" s="39"/>
      <c r="Z793" s="39"/>
      <c r="AA793" s="39"/>
      <c r="AB793" s="39"/>
      <c r="AC793" s="39"/>
      <c r="AD793" s="39"/>
      <c r="AE793" s="39"/>
      <c r="AT793" s="18" t="s">
        <v>146</v>
      </c>
      <c r="AU793" s="18" t="s">
        <v>81</v>
      </c>
    </row>
    <row r="794" s="12" customFormat="1" ht="22.8" customHeight="1">
      <c r="A794" s="12"/>
      <c r="B794" s="189"/>
      <c r="C794" s="190"/>
      <c r="D794" s="191" t="s">
        <v>70</v>
      </c>
      <c r="E794" s="203" t="s">
        <v>1042</v>
      </c>
      <c r="F794" s="203" t="s">
        <v>1043</v>
      </c>
      <c r="G794" s="190"/>
      <c r="H794" s="190"/>
      <c r="I794" s="193"/>
      <c r="J794" s="204">
        <f>BK794</f>
        <v>0</v>
      </c>
      <c r="K794" s="190"/>
      <c r="L794" s="195"/>
      <c r="M794" s="196"/>
      <c r="N794" s="197"/>
      <c r="O794" s="197"/>
      <c r="P794" s="198">
        <f>SUM(P795:P806)</f>
        <v>0</v>
      </c>
      <c r="Q794" s="197"/>
      <c r="R794" s="198">
        <f>SUM(R795:R806)</f>
        <v>0</v>
      </c>
      <c r="S794" s="197"/>
      <c r="T794" s="199">
        <f>SUM(T795:T806)</f>
        <v>0</v>
      </c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  <c r="AR794" s="200" t="s">
        <v>81</v>
      </c>
      <c r="AT794" s="201" t="s">
        <v>70</v>
      </c>
      <c r="AU794" s="201" t="s">
        <v>79</v>
      </c>
      <c r="AY794" s="200" t="s">
        <v>137</v>
      </c>
      <c r="BK794" s="202">
        <f>SUM(BK795:BK806)</f>
        <v>0</v>
      </c>
    </row>
    <row r="795" s="2" customFormat="1" ht="21.75" customHeight="1">
      <c r="A795" s="39"/>
      <c r="B795" s="40"/>
      <c r="C795" s="205" t="s">
        <v>1044</v>
      </c>
      <c r="D795" s="205" t="s">
        <v>139</v>
      </c>
      <c r="E795" s="206" t="s">
        <v>1045</v>
      </c>
      <c r="F795" s="207" t="s">
        <v>1046</v>
      </c>
      <c r="G795" s="208" t="s">
        <v>319</v>
      </c>
      <c r="H795" s="209">
        <v>22</v>
      </c>
      <c r="I795" s="210"/>
      <c r="J795" s="211">
        <f>ROUND(I795*H795,2)</f>
        <v>0</v>
      </c>
      <c r="K795" s="207" t="s">
        <v>19</v>
      </c>
      <c r="L795" s="45"/>
      <c r="M795" s="212" t="s">
        <v>19</v>
      </c>
      <c r="N795" s="213" t="s">
        <v>42</v>
      </c>
      <c r="O795" s="85"/>
      <c r="P795" s="214">
        <f>O795*H795</f>
        <v>0</v>
      </c>
      <c r="Q795" s="214">
        <v>0</v>
      </c>
      <c r="R795" s="214">
        <f>Q795*H795</f>
        <v>0</v>
      </c>
      <c r="S795" s="214">
        <v>0</v>
      </c>
      <c r="T795" s="215">
        <f>S795*H795</f>
        <v>0</v>
      </c>
      <c r="U795" s="39"/>
      <c r="V795" s="39"/>
      <c r="W795" s="39"/>
      <c r="X795" s="39"/>
      <c r="Y795" s="39"/>
      <c r="Z795" s="39"/>
      <c r="AA795" s="39"/>
      <c r="AB795" s="39"/>
      <c r="AC795" s="39"/>
      <c r="AD795" s="39"/>
      <c r="AE795" s="39"/>
      <c r="AR795" s="216" t="s">
        <v>144</v>
      </c>
      <c r="AT795" s="216" t="s">
        <v>139</v>
      </c>
      <c r="AU795" s="216" t="s">
        <v>81</v>
      </c>
      <c r="AY795" s="18" t="s">
        <v>137</v>
      </c>
      <c r="BE795" s="217">
        <f>IF(N795="základní",J795,0)</f>
        <v>0</v>
      </c>
      <c r="BF795" s="217">
        <f>IF(N795="snížená",J795,0)</f>
        <v>0</v>
      </c>
      <c r="BG795" s="217">
        <f>IF(N795="zákl. přenesená",J795,0)</f>
        <v>0</v>
      </c>
      <c r="BH795" s="217">
        <f>IF(N795="sníž. přenesená",J795,0)</f>
        <v>0</v>
      </c>
      <c r="BI795" s="217">
        <f>IF(N795="nulová",J795,0)</f>
        <v>0</v>
      </c>
      <c r="BJ795" s="18" t="s">
        <v>79</v>
      </c>
      <c r="BK795" s="217">
        <f>ROUND(I795*H795,2)</f>
        <v>0</v>
      </c>
      <c r="BL795" s="18" t="s">
        <v>144</v>
      </c>
      <c r="BM795" s="216" t="s">
        <v>1047</v>
      </c>
    </row>
    <row r="796" s="13" customFormat="1">
      <c r="A796" s="13"/>
      <c r="B796" s="223"/>
      <c r="C796" s="224"/>
      <c r="D796" s="225" t="s">
        <v>148</v>
      </c>
      <c r="E796" s="226" t="s">
        <v>19</v>
      </c>
      <c r="F796" s="227" t="s">
        <v>1048</v>
      </c>
      <c r="G796" s="224"/>
      <c r="H796" s="226" t="s">
        <v>19</v>
      </c>
      <c r="I796" s="228"/>
      <c r="J796" s="224"/>
      <c r="K796" s="224"/>
      <c r="L796" s="229"/>
      <c r="M796" s="230"/>
      <c r="N796" s="231"/>
      <c r="O796" s="231"/>
      <c r="P796" s="231"/>
      <c r="Q796" s="231"/>
      <c r="R796" s="231"/>
      <c r="S796" s="231"/>
      <c r="T796" s="232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T796" s="233" t="s">
        <v>148</v>
      </c>
      <c r="AU796" s="233" t="s">
        <v>81</v>
      </c>
      <c r="AV796" s="13" t="s">
        <v>79</v>
      </c>
      <c r="AW796" s="13" t="s">
        <v>33</v>
      </c>
      <c r="AX796" s="13" t="s">
        <v>71</v>
      </c>
      <c r="AY796" s="233" t="s">
        <v>137</v>
      </c>
    </row>
    <row r="797" s="14" customFormat="1">
      <c r="A797" s="14"/>
      <c r="B797" s="234"/>
      <c r="C797" s="235"/>
      <c r="D797" s="225" t="s">
        <v>148</v>
      </c>
      <c r="E797" s="236" t="s">
        <v>19</v>
      </c>
      <c r="F797" s="237" t="s">
        <v>81</v>
      </c>
      <c r="G797" s="235"/>
      <c r="H797" s="238">
        <v>2</v>
      </c>
      <c r="I797" s="239"/>
      <c r="J797" s="235"/>
      <c r="K797" s="235"/>
      <c r="L797" s="240"/>
      <c r="M797" s="241"/>
      <c r="N797" s="242"/>
      <c r="O797" s="242"/>
      <c r="P797" s="242"/>
      <c r="Q797" s="242"/>
      <c r="R797" s="242"/>
      <c r="S797" s="242"/>
      <c r="T797" s="243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T797" s="244" t="s">
        <v>148</v>
      </c>
      <c r="AU797" s="244" t="s">
        <v>81</v>
      </c>
      <c r="AV797" s="14" t="s">
        <v>81</v>
      </c>
      <c r="AW797" s="14" t="s">
        <v>33</v>
      </c>
      <c r="AX797" s="14" t="s">
        <v>71</v>
      </c>
      <c r="AY797" s="244" t="s">
        <v>137</v>
      </c>
    </row>
    <row r="798" s="13" customFormat="1">
      <c r="A798" s="13"/>
      <c r="B798" s="223"/>
      <c r="C798" s="224"/>
      <c r="D798" s="225" t="s">
        <v>148</v>
      </c>
      <c r="E798" s="226" t="s">
        <v>19</v>
      </c>
      <c r="F798" s="227" t="s">
        <v>1049</v>
      </c>
      <c r="G798" s="224"/>
      <c r="H798" s="226" t="s">
        <v>19</v>
      </c>
      <c r="I798" s="228"/>
      <c r="J798" s="224"/>
      <c r="K798" s="224"/>
      <c r="L798" s="229"/>
      <c r="M798" s="230"/>
      <c r="N798" s="231"/>
      <c r="O798" s="231"/>
      <c r="P798" s="231"/>
      <c r="Q798" s="231"/>
      <c r="R798" s="231"/>
      <c r="S798" s="231"/>
      <c r="T798" s="232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T798" s="233" t="s">
        <v>148</v>
      </c>
      <c r="AU798" s="233" t="s">
        <v>81</v>
      </c>
      <c r="AV798" s="13" t="s">
        <v>79</v>
      </c>
      <c r="AW798" s="13" t="s">
        <v>33</v>
      </c>
      <c r="AX798" s="13" t="s">
        <v>71</v>
      </c>
      <c r="AY798" s="233" t="s">
        <v>137</v>
      </c>
    </row>
    <row r="799" s="14" customFormat="1">
      <c r="A799" s="14"/>
      <c r="B799" s="234"/>
      <c r="C799" s="235"/>
      <c r="D799" s="225" t="s">
        <v>148</v>
      </c>
      <c r="E799" s="236" t="s">
        <v>19</v>
      </c>
      <c r="F799" s="237" t="s">
        <v>268</v>
      </c>
      <c r="G799" s="235"/>
      <c r="H799" s="238">
        <v>20</v>
      </c>
      <c r="I799" s="239"/>
      <c r="J799" s="235"/>
      <c r="K799" s="235"/>
      <c r="L799" s="240"/>
      <c r="M799" s="241"/>
      <c r="N799" s="242"/>
      <c r="O799" s="242"/>
      <c r="P799" s="242"/>
      <c r="Q799" s="242"/>
      <c r="R799" s="242"/>
      <c r="S799" s="242"/>
      <c r="T799" s="243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T799" s="244" t="s">
        <v>148</v>
      </c>
      <c r="AU799" s="244" t="s">
        <v>81</v>
      </c>
      <c r="AV799" s="14" t="s">
        <v>81</v>
      </c>
      <c r="AW799" s="14" t="s">
        <v>33</v>
      </c>
      <c r="AX799" s="14" t="s">
        <v>71</v>
      </c>
      <c r="AY799" s="244" t="s">
        <v>137</v>
      </c>
    </row>
    <row r="800" s="15" customFormat="1">
      <c r="A800" s="15"/>
      <c r="B800" s="255"/>
      <c r="C800" s="256"/>
      <c r="D800" s="225" t="s">
        <v>148</v>
      </c>
      <c r="E800" s="257" t="s">
        <v>19</v>
      </c>
      <c r="F800" s="258" t="s">
        <v>195</v>
      </c>
      <c r="G800" s="256"/>
      <c r="H800" s="259">
        <v>22</v>
      </c>
      <c r="I800" s="260"/>
      <c r="J800" s="256"/>
      <c r="K800" s="256"/>
      <c r="L800" s="261"/>
      <c r="M800" s="262"/>
      <c r="N800" s="263"/>
      <c r="O800" s="263"/>
      <c r="P800" s="263"/>
      <c r="Q800" s="263"/>
      <c r="R800" s="263"/>
      <c r="S800" s="263"/>
      <c r="T800" s="264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T800" s="265" t="s">
        <v>148</v>
      </c>
      <c r="AU800" s="265" t="s">
        <v>81</v>
      </c>
      <c r="AV800" s="15" t="s">
        <v>144</v>
      </c>
      <c r="AW800" s="15" t="s">
        <v>33</v>
      </c>
      <c r="AX800" s="15" t="s">
        <v>79</v>
      </c>
      <c r="AY800" s="265" t="s">
        <v>137</v>
      </c>
    </row>
    <row r="801" s="2" customFormat="1" ht="21.75" customHeight="1">
      <c r="A801" s="39"/>
      <c r="B801" s="40"/>
      <c r="C801" s="205" t="s">
        <v>1050</v>
      </c>
      <c r="D801" s="205" t="s">
        <v>139</v>
      </c>
      <c r="E801" s="206" t="s">
        <v>1051</v>
      </c>
      <c r="F801" s="207" t="s">
        <v>1052</v>
      </c>
      <c r="G801" s="208" t="s">
        <v>319</v>
      </c>
      <c r="H801" s="209">
        <v>3</v>
      </c>
      <c r="I801" s="210"/>
      <c r="J801" s="211">
        <f>ROUND(I801*H801,2)</f>
        <v>0</v>
      </c>
      <c r="K801" s="207" t="s">
        <v>19</v>
      </c>
      <c r="L801" s="45"/>
      <c r="M801" s="212" t="s">
        <v>19</v>
      </c>
      <c r="N801" s="213" t="s">
        <v>42</v>
      </c>
      <c r="O801" s="85"/>
      <c r="P801" s="214">
        <f>O801*H801</f>
        <v>0</v>
      </c>
      <c r="Q801" s="214">
        <v>0</v>
      </c>
      <c r="R801" s="214">
        <f>Q801*H801</f>
        <v>0</v>
      </c>
      <c r="S801" s="214">
        <v>0</v>
      </c>
      <c r="T801" s="215">
        <f>S801*H801</f>
        <v>0</v>
      </c>
      <c r="U801" s="39"/>
      <c r="V801" s="39"/>
      <c r="W801" s="39"/>
      <c r="X801" s="39"/>
      <c r="Y801" s="39"/>
      <c r="Z801" s="39"/>
      <c r="AA801" s="39"/>
      <c r="AB801" s="39"/>
      <c r="AC801" s="39"/>
      <c r="AD801" s="39"/>
      <c r="AE801" s="39"/>
      <c r="AR801" s="216" t="s">
        <v>144</v>
      </c>
      <c r="AT801" s="216" t="s">
        <v>139</v>
      </c>
      <c r="AU801" s="216" t="s">
        <v>81</v>
      </c>
      <c r="AY801" s="18" t="s">
        <v>137</v>
      </c>
      <c r="BE801" s="217">
        <f>IF(N801="základní",J801,0)</f>
        <v>0</v>
      </c>
      <c r="BF801" s="217">
        <f>IF(N801="snížená",J801,0)</f>
        <v>0</v>
      </c>
      <c r="BG801" s="217">
        <f>IF(N801="zákl. přenesená",J801,0)</f>
        <v>0</v>
      </c>
      <c r="BH801" s="217">
        <f>IF(N801="sníž. přenesená",J801,0)</f>
        <v>0</v>
      </c>
      <c r="BI801" s="217">
        <f>IF(N801="nulová",J801,0)</f>
        <v>0</v>
      </c>
      <c r="BJ801" s="18" t="s">
        <v>79</v>
      </c>
      <c r="BK801" s="217">
        <f>ROUND(I801*H801,2)</f>
        <v>0</v>
      </c>
      <c r="BL801" s="18" t="s">
        <v>144</v>
      </c>
      <c r="BM801" s="216" t="s">
        <v>1053</v>
      </c>
    </row>
    <row r="802" s="13" customFormat="1">
      <c r="A802" s="13"/>
      <c r="B802" s="223"/>
      <c r="C802" s="224"/>
      <c r="D802" s="225" t="s">
        <v>148</v>
      </c>
      <c r="E802" s="226" t="s">
        <v>19</v>
      </c>
      <c r="F802" s="227" t="s">
        <v>1048</v>
      </c>
      <c r="G802" s="224"/>
      <c r="H802" s="226" t="s">
        <v>19</v>
      </c>
      <c r="I802" s="228"/>
      <c r="J802" s="224"/>
      <c r="K802" s="224"/>
      <c r="L802" s="229"/>
      <c r="M802" s="230"/>
      <c r="N802" s="231"/>
      <c r="O802" s="231"/>
      <c r="P802" s="231"/>
      <c r="Q802" s="231"/>
      <c r="R802" s="231"/>
      <c r="S802" s="231"/>
      <c r="T802" s="232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T802" s="233" t="s">
        <v>148</v>
      </c>
      <c r="AU802" s="233" t="s">
        <v>81</v>
      </c>
      <c r="AV802" s="13" t="s">
        <v>79</v>
      </c>
      <c r="AW802" s="13" t="s">
        <v>33</v>
      </c>
      <c r="AX802" s="13" t="s">
        <v>71</v>
      </c>
      <c r="AY802" s="233" t="s">
        <v>137</v>
      </c>
    </row>
    <row r="803" s="14" customFormat="1">
      <c r="A803" s="14"/>
      <c r="B803" s="234"/>
      <c r="C803" s="235"/>
      <c r="D803" s="225" t="s">
        <v>148</v>
      </c>
      <c r="E803" s="236" t="s">
        <v>19</v>
      </c>
      <c r="F803" s="237" t="s">
        <v>81</v>
      </c>
      <c r="G803" s="235"/>
      <c r="H803" s="238">
        <v>2</v>
      </c>
      <c r="I803" s="239"/>
      <c r="J803" s="235"/>
      <c r="K803" s="235"/>
      <c r="L803" s="240"/>
      <c r="M803" s="241"/>
      <c r="N803" s="242"/>
      <c r="O803" s="242"/>
      <c r="P803" s="242"/>
      <c r="Q803" s="242"/>
      <c r="R803" s="242"/>
      <c r="S803" s="242"/>
      <c r="T803" s="243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T803" s="244" t="s">
        <v>148</v>
      </c>
      <c r="AU803" s="244" t="s">
        <v>81</v>
      </c>
      <c r="AV803" s="14" t="s">
        <v>81</v>
      </c>
      <c r="AW803" s="14" t="s">
        <v>33</v>
      </c>
      <c r="AX803" s="14" t="s">
        <v>71</v>
      </c>
      <c r="AY803" s="244" t="s">
        <v>137</v>
      </c>
    </row>
    <row r="804" s="13" customFormat="1">
      <c r="A804" s="13"/>
      <c r="B804" s="223"/>
      <c r="C804" s="224"/>
      <c r="D804" s="225" t="s">
        <v>148</v>
      </c>
      <c r="E804" s="226" t="s">
        <v>19</v>
      </c>
      <c r="F804" s="227" t="s">
        <v>1049</v>
      </c>
      <c r="G804" s="224"/>
      <c r="H804" s="226" t="s">
        <v>19</v>
      </c>
      <c r="I804" s="228"/>
      <c r="J804" s="224"/>
      <c r="K804" s="224"/>
      <c r="L804" s="229"/>
      <c r="M804" s="230"/>
      <c r="N804" s="231"/>
      <c r="O804" s="231"/>
      <c r="P804" s="231"/>
      <c r="Q804" s="231"/>
      <c r="R804" s="231"/>
      <c r="S804" s="231"/>
      <c r="T804" s="232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T804" s="233" t="s">
        <v>148</v>
      </c>
      <c r="AU804" s="233" t="s">
        <v>81</v>
      </c>
      <c r="AV804" s="13" t="s">
        <v>79</v>
      </c>
      <c r="AW804" s="13" t="s">
        <v>33</v>
      </c>
      <c r="AX804" s="13" t="s">
        <v>71</v>
      </c>
      <c r="AY804" s="233" t="s">
        <v>137</v>
      </c>
    </row>
    <row r="805" s="14" customFormat="1">
      <c r="A805" s="14"/>
      <c r="B805" s="234"/>
      <c r="C805" s="235"/>
      <c r="D805" s="225" t="s">
        <v>148</v>
      </c>
      <c r="E805" s="236" t="s">
        <v>19</v>
      </c>
      <c r="F805" s="237" t="s">
        <v>79</v>
      </c>
      <c r="G805" s="235"/>
      <c r="H805" s="238">
        <v>1</v>
      </c>
      <c r="I805" s="239"/>
      <c r="J805" s="235"/>
      <c r="K805" s="235"/>
      <c r="L805" s="240"/>
      <c r="M805" s="241"/>
      <c r="N805" s="242"/>
      <c r="O805" s="242"/>
      <c r="P805" s="242"/>
      <c r="Q805" s="242"/>
      <c r="R805" s="242"/>
      <c r="S805" s="242"/>
      <c r="T805" s="243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T805" s="244" t="s">
        <v>148</v>
      </c>
      <c r="AU805" s="244" t="s">
        <v>81</v>
      </c>
      <c r="AV805" s="14" t="s">
        <v>81</v>
      </c>
      <c r="AW805" s="14" t="s">
        <v>33</v>
      </c>
      <c r="AX805" s="14" t="s">
        <v>71</v>
      </c>
      <c r="AY805" s="244" t="s">
        <v>137</v>
      </c>
    </row>
    <row r="806" s="15" customFormat="1">
      <c r="A806" s="15"/>
      <c r="B806" s="255"/>
      <c r="C806" s="256"/>
      <c r="D806" s="225" t="s">
        <v>148</v>
      </c>
      <c r="E806" s="257" t="s">
        <v>19</v>
      </c>
      <c r="F806" s="258" t="s">
        <v>195</v>
      </c>
      <c r="G806" s="256"/>
      <c r="H806" s="259">
        <v>3</v>
      </c>
      <c r="I806" s="260"/>
      <c r="J806" s="256"/>
      <c r="K806" s="256"/>
      <c r="L806" s="261"/>
      <c r="M806" s="262"/>
      <c r="N806" s="263"/>
      <c r="O806" s="263"/>
      <c r="P806" s="263"/>
      <c r="Q806" s="263"/>
      <c r="R806" s="263"/>
      <c r="S806" s="263"/>
      <c r="T806" s="264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  <c r="AE806" s="15"/>
      <c r="AT806" s="265" t="s">
        <v>148</v>
      </c>
      <c r="AU806" s="265" t="s">
        <v>81</v>
      </c>
      <c r="AV806" s="15" t="s">
        <v>144</v>
      </c>
      <c r="AW806" s="15" t="s">
        <v>33</v>
      </c>
      <c r="AX806" s="15" t="s">
        <v>79</v>
      </c>
      <c r="AY806" s="265" t="s">
        <v>137</v>
      </c>
    </row>
    <row r="807" s="12" customFormat="1" ht="22.8" customHeight="1">
      <c r="A807" s="12"/>
      <c r="B807" s="189"/>
      <c r="C807" s="190"/>
      <c r="D807" s="191" t="s">
        <v>70</v>
      </c>
      <c r="E807" s="203" t="s">
        <v>1054</v>
      </c>
      <c r="F807" s="203" t="s">
        <v>1055</v>
      </c>
      <c r="G807" s="190"/>
      <c r="H807" s="190"/>
      <c r="I807" s="193"/>
      <c r="J807" s="204">
        <f>BK807</f>
        <v>0</v>
      </c>
      <c r="K807" s="190"/>
      <c r="L807" s="195"/>
      <c r="M807" s="196"/>
      <c r="N807" s="197"/>
      <c r="O807" s="197"/>
      <c r="P807" s="198">
        <f>SUM(P808:P861)</f>
        <v>0</v>
      </c>
      <c r="Q807" s="197"/>
      <c r="R807" s="198">
        <f>SUM(R808:R861)</f>
        <v>3.5247420400000005</v>
      </c>
      <c r="S807" s="197"/>
      <c r="T807" s="199">
        <f>SUM(T808:T861)</f>
        <v>0.71546387999999994</v>
      </c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  <c r="AR807" s="200" t="s">
        <v>81</v>
      </c>
      <c r="AT807" s="201" t="s">
        <v>70</v>
      </c>
      <c r="AU807" s="201" t="s">
        <v>79</v>
      </c>
      <c r="AY807" s="200" t="s">
        <v>137</v>
      </c>
      <c r="BK807" s="202">
        <f>SUM(BK808:BK861)</f>
        <v>0</v>
      </c>
    </row>
    <row r="808" s="2" customFormat="1" ht="24.15" customHeight="1">
      <c r="A808" s="39"/>
      <c r="B808" s="40"/>
      <c r="C808" s="205" t="s">
        <v>1056</v>
      </c>
      <c r="D808" s="205" t="s">
        <v>139</v>
      </c>
      <c r="E808" s="206" t="s">
        <v>1057</v>
      </c>
      <c r="F808" s="207" t="s">
        <v>1058</v>
      </c>
      <c r="G808" s="208" t="s">
        <v>213</v>
      </c>
      <c r="H808" s="209">
        <v>2473.8739999999998</v>
      </c>
      <c r="I808" s="210"/>
      <c r="J808" s="211">
        <f>ROUND(I808*H808,2)</f>
        <v>0</v>
      </c>
      <c r="K808" s="207" t="s">
        <v>19</v>
      </c>
      <c r="L808" s="45"/>
      <c r="M808" s="212" t="s">
        <v>19</v>
      </c>
      <c r="N808" s="213" t="s">
        <v>42</v>
      </c>
      <c r="O808" s="85"/>
      <c r="P808" s="214">
        <f>O808*H808</f>
        <v>0</v>
      </c>
      <c r="Q808" s="214">
        <v>0</v>
      </c>
      <c r="R808" s="214">
        <f>Q808*H808</f>
        <v>0</v>
      </c>
      <c r="S808" s="214">
        <v>0</v>
      </c>
      <c r="T808" s="215">
        <f>S808*H808</f>
        <v>0</v>
      </c>
      <c r="U808" s="39"/>
      <c r="V808" s="39"/>
      <c r="W808" s="39"/>
      <c r="X808" s="39"/>
      <c r="Y808" s="39"/>
      <c r="Z808" s="39"/>
      <c r="AA808" s="39"/>
      <c r="AB808" s="39"/>
      <c r="AC808" s="39"/>
      <c r="AD808" s="39"/>
      <c r="AE808" s="39"/>
      <c r="AR808" s="216" t="s">
        <v>144</v>
      </c>
      <c r="AT808" s="216" t="s">
        <v>139</v>
      </c>
      <c r="AU808" s="216" t="s">
        <v>81</v>
      </c>
      <c r="AY808" s="18" t="s">
        <v>137</v>
      </c>
      <c r="BE808" s="217">
        <f>IF(N808="základní",J808,0)</f>
        <v>0</v>
      </c>
      <c r="BF808" s="217">
        <f>IF(N808="snížená",J808,0)</f>
        <v>0</v>
      </c>
      <c r="BG808" s="217">
        <f>IF(N808="zákl. přenesená",J808,0)</f>
        <v>0</v>
      </c>
      <c r="BH808" s="217">
        <f>IF(N808="sníž. přenesená",J808,0)</f>
        <v>0</v>
      </c>
      <c r="BI808" s="217">
        <f>IF(N808="nulová",J808,0)</f>
        <v>0</v>
      </c>
      <c r="BJ808" s="18" t="s">
        <v>79</v>
      </c>
      <c r="BK808" s="217">
        <f>ROUND(I808*H808,2)</f>
        <v>0</v>
      </c>
      <c r="BL808" s="18" t="s">
        <v>144</v>
      </c>
      <c r="BM808" s="216" t="s">
        <v>1059</v>
      </c>
    </row>
    <row r="809" s="14" customFormat="1">
      <c r="A809" s="14"/>
      <c r="B809" s="234"/>
      <c r="C809" s="235"/>
      <c r="D809" s="225" t="s">
        <v>148</v>
      </c>
      <c r="E809" s="236" t="s">
        <v>19</v>
      </c>
      <c r="F809" s="237" t="s">
        <v>1060</v>
      </c>
      <c r="G809" s="235"/>
      <c r="H809" s="238">
        <v>2473.8739999999998</v>
      </c>
      <c r="I809" s="239"/>
      <c r="J809" s="235"/>
      <c r="K809" s="235"/>
      <c r="L809" s="240"/>
      <c r="M809" s="241"/>
      <c r="N809" s="242"/>
      <c r="O809" s="242"/>
      <c r="P809" s="242"/>
      <c r="Q809" s="242"/>
      <c r="R809" s="242"/>
      <c r="S809" s="242"/>
      <c r="T809" s="243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T809" s="244" t="s">
        <v>148</v>
      </c>
      <c r="AU809" s="244" t="s">
        <v>81</v>
      </c>
      <c r="AV809" s="14" t="s">
        <v>81</v>
      </c>
      <c r="AW809" s="14" t="s">
        <v>33</v>
      </c>
      <c r="AX809" s="14" t="s">
        <v>79</v>
      </c>
      <c r="AY809" s="244" t="s">
        <v>137</v>
      </c>
    </row>
    <row r="810" s="2" customFormat="1" ht="16.5" customHeight="1">
      <c r="A810" s="39"/>
      <c r="B810" s="40"/>
      <c r="C810" s="205" t="s">
        <v>1061</v>
      </c>
      <c r="D810" s="205" t="s">
        <v>139</v>
      </c>
      <c r="E810" s="206" t="s">
        <v>1062</v>
      </c>
      <c r="F810" s="207" t="s">
        <v>1063</v>
      </c>
      <c r="G810" s="208" t="s">
        <v>213</v>
      </c>
      <c r="H810" s="209">
        <v>2307.9479999999999</v>
      </c>
      <c r="I810" s="210"/>
      <c r="J810" s="211">
        <f>ROUND(I810*H810,2)</f>
        <v>0</v>
      </c>
      <c r="K810" s="207" t="s">
        <v>143</v>
      </c>
      <c r="L810" s="45"/>
      <c r="M810" s="212" t="s">
        <v>19</v>
      </c>
      <c r="N810" s="213" t="s">
        <v>42</v>
      </c>
      <c r="O810" s="85"/>
      <c r="P810" s="214">
        <f>O810*H810</f>
        <v>0</v>
      </c>
      <c r="Q810" s="214">
        <v>0.001</v>
      </c>
      <c r="R810" s="214">
        <f>Q810*H810</f>
        <v>2.3079480000000001</v>
      </c>
      <c r="S810" s="214">
        <v>0.00031</v>
      </c>
      <c r="T810" s="215">
        <f>S810*H810</f>
        <v>0.71546387999999994</v>
      </c>
      <c r="U810" s="39"/>
      <c r="V810" s="39"/>
      <c r="W810" s="39"/>
      <c r="X810" s="39"/>
      <c r="Y810" s="39"/>
      <c r="Z810" s="39"/>
      <c r="AA810" s="39"/>
      <c r="AB810" s="39"/>
      <c r="AC810" s="39"/>
      <c r="AD810" s="39"/>
      <c r="AE810" s="39"/>
      <c r="AR810" s="216" t="s">
        <v>246</v>
      </c>
      <c r="AT810" s="216" t="s">
        <v>139</v>
      </c>
      <c r="AU810" s="216" t="s">
        <v>81</v>
      </c>
      <c r="AY810" s="18" t="s">
        <v>137</v>
      </c>
      <c r="BE810" s="217">
        <f>IF(N810="základní",J810,0)</f>
        <v>0</v>
      </c>
      <c r="BF810" s="217">
        <f>IF(N810="snížená",J810,0)</f>
        <v>0</v>
      </c>
      <c r="BG810" s="217">
        <f>IF(N810="zákl. přenesená",J810,0)</f>
        <v>0</v>
      </c>
      <c r="BH810" s="217">
        <f>IF(N810="sníž. přenesená",J810,0)</f>
        <v>0</v>
      </c>
      <c r="BI810" s="217">
        <f>IF(N810="nulová",J810,0)</f>
        <v>0</v>
      </c>
      <c r="BJ810" s="18" t="s">
        <v>79</v>
      </c>
      <c r="BK810" s="217">
        <f>ROUND(I810*H810,2)</f>
        <v>0</v>
      </c>
      <c r="BL810" s="18" t="s">
        <v>246</v>
      </c>
      <c r="BM810" s="216" t="s">
        <v>1064</v>
      </c>
    </row>
    <row r="811" s="2" customFormat="1">
      <c r="A811" s="39"/>
      <c r="B811" s="40"/>
      <c r="C811" s="41"/>
      <c r="D811" s="218" t="s">
        <v>146</v>
      </c>
      <c r="E811" s="41"/>
      <c r="F811" s="219" t="s">
        <v>1065</v>
      </c>
      <c r="G811" s="41"/>
      <c r="H811" s="41"/>
      <c r="I811" s="220"/>
      <c r="J811" s="41"/>
      <c r="K811" s="41"/>
      <c r="L811" s="45"/>
      <c r="M811" s="221"/>
      <c r="N811" s="222"/>
      <c r="O811" s="85"/>
      <c r="P811" s="85"/>
      <c r="Q811" s="85"/>
      <c r="R811" s="85"/>
      <c r="S811" s="85"/>
      <c r="T811" s="86"/>
      <c r="U811" s="39"/>
      <c r="V811" s="39"/>
      <c r="W811" s="39"/>
      <c r="X811" s="39"/>
      <c r="Y811" s="39"/>
      <c r="Z811" s="39"/>
      <c r="AA811" s="39"/>
      <c r="AB811" s="39"/>
      <c r="AC811" s="39"/>
      <c r="AD811" s="39"/>
      <c r="AE811" s="39"/>
      <c r="AT811" s="18" t="s">
        <v>146</v>
      </c>
      <c r="AU811" s="18" t="s">
        <v>81</v>
      </c>
    </row>
    <row r="812" s="13" customFormat="1">
      <c r="A812" s="13"/>
      <c r="B812" s="223"/>
      <c r="C812" s="224"/>
      <c r="D812" s="225" t="s">
        <v>148</v>
      </c>
      <c r="E812" s="226" t="s">
        <v>19</v>
      </c>
      <c r="F812" s="227" t="s">
        <v>230</v>
      </c>
      <c r="G812" s="224"/>
      <c r="H812" s="226" t="s">
        <v>19</v>
      </c>
      <c r="I812" s="228"/>
      <c r="J812" s="224"/>
      <c r="K812" s="224"/>
      <c r="L812" s="229"/>
      <c r="M812" s="230"/>
      <c r="N812" s="231"/>
      <c r="O812" s="231"/>
      <c r="P812" s="231"/>
      <c r="Q812" s="231"/>
      <c r="R812" s="231"/>
      <c r="S812" s="231"/>
      <c r="T812" s="232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T812" s="233" t="s">
        <v>148</v>
      </c>
      <c r="AU812" s="233" t="s">
        <v>81</v>
      </c>
      <c r="AV812" s="13" t="s">
        <v>79</v>
      </c>
      <c r="AW812" s="13" t="s">
        <v>33</v>
      </c>
      <c r="AX812" s="13" t="s">
        <v>71</v>
      </c>
      <c r="AY812" s="233" t="s">
        <v>137</v>
      </c>
    </row>
    <row r="813" s="14" customFormat="1">
      <c r="A813" s="14"/>
      <c r="B813" s="234"/>
      <c r="C813" s="235"/>
      <c r="D813" s="225" t="s">
        <v>148</v>
      </c>
      <c r="E813" s="236" t="s">
        <v>19</v>
      </c>
      <c r="F813" s="237" t="s">
        <v>545</v>
      </c>
      <c r="G813" s="235"/>
      <c r="H813" s="238">
        <v>127.95999999999999</v>
      </c>
      <c r="I813" s="239"/>
      <c r="J813" s="235"/>
      <c r="K813" s="235"/>
      <c r="L813" s="240"/>
      <c r="M813" s="241"/>
      <c r="N813" s="242"/>
      <c r="O813" s="242"/>
      <c r="P813" s="242"/>
      <c r="Q813" s="242"/>
      <c r="R813" s="242"/>
      <c r="S813" s="242"/>
      <c r="T813" s="243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T813" s="244" t="s">
        <v>148</v>
      </c>
      <c r="AU813" s="244" t="s">
        <v>81</v>
      </c>
      <c r="AV813" s="14" t="s">
        <v>81</v>
      </c>
      <c r="AW813" s="14" t="s">
        <v>33</v>
      </c>
      <c r="AX813" s="14" t="s">
        <v>71</v>
      </c>
      <c r="AY813" s="244" t="s">
        <v>137</v>
      </c>
    </row>
    <row r="814" s="14" customFormat="1">
      <c r="A814" s="14"/>
      <c r="B814" s="234"/>
      <c r="C814" s="235"/>
      <c r="D814" s="225" t="s">
        <v>148</v>
      </c>
      <c r="E814" s="236" t="s">
        <v>19</v>
      </c>
      <c r="F814" s="237" t="s">
        <v>1066</v>
      </c>
      <c r="G814" s="235"/>
      <c r="H814" s="238">
        <v>44.347999999999999</v>
      </c>
      <c r="I814" s="239"/>
      <c r="J814" s="235"/>
      <c r="K814" s="235"/>
      <c r="L814" s="240"/>
      <c r="M814" s="241"/>
      <c r="N814" s="242"/>
      <c r="O814" s="242"/>
      <c r="P814" s="242"/>
      <c r="Q814" s="242"/>
      <c r="R814" s="242"/>
      <c r="S814" s="242"/>
      <c r="T814" s="243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T814" s="244" t="s">
        <v>148</v>
      </c>
      <c r="AU814" s="244" t="s">
        <v>81</v>
      </c>
      <c r="AV814" s="14" t="s">
        <v>81</v>
      </c>
      <c r="AW814" s="14" t="s">
        <v>33</v>
      </c>
      <c r="AX814" s="14" t="s">
        <v>71</v>
      </c>
      <c r="AY814" s="244" t="s">
        <v>137</v>
      </c>
    </row>
    <row r="815" s="14" customFormat="1">
      <c r="A815" s="14"/>
      <c r="B815" s="234"/>
      <c r="C815" s="235"/>
      <c r="D815" s="225" t="s">
        <v>148</v>
      </c>
      <c r="E815" s="236" t="s">
        <v>19</v>
      </c>
      <c r="F815" s="237" t="s">
        <v>1067</v>
      </c>
      <c r="G815" s="235"/>
      <c r="H815" s="238">
        <v>161.90899999999999</v>
      </c>
      <c r="I815" s="239"/>
      <c r="J815" s="235"/>
      <c r="K815" s="235"/>
      <c r="L815" s="240"/>
      <c r="M815" s="241"/>
      <c r="N815" s="242"/>
      <c r="O815" s="242"/>
      <c r="P815" s="242"/>
      <c r="Q815" s="242"/>
      <c r="R815" s="242"/>
      <c r="S815" s="242"/>
      <c r="T815" s="243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T815" s="244" t="s">
        <v>148</v>
      </c>
      <c r="AU815" s="244" t="s">
        <v>81</v>
      </c>
      <c r="AV815" s="14" t="s">
        <v>81</v>
      </c>
      <c r="AW815" s="14" t="s">
        <v>33</v>
      </c>
      <c r="AX815" s="14" t="s">
        <v>71</v>
      </c>
      <c r="AY815" s="244" t="s">
        <v>137</v>
      </c>
    </row>
    <row r="816" s="14" customFormat="1">
      <c r="A816" s="14"/>
      <c r="B816" s="234"/>
      <c r="C816" s="235"/>
      <c r="D816" s="225" t="s">
        <v>148</v>
      </c>
      <c r="E816" s="236" t="s">
        <v>19</v>
      </c>
      <c r="F816" s="237" t="s">
        <v>287</v>
      </c>
      <c r="G816" s="235"/>
      <c r="H816" s="238">
        <v>2.4300000000000002</v>
      </c>
      <c r="I816" s="239"/>
      <c r="J816" s="235"/>
      <c r="K816" s="235"/>
      <c r="L816" s="240"/>
      <c r="M816" s="241"/>
      <c r="N816" s="242"/>
      <c r="O816" s="242"/>
      <c r="P816" s="242"/>
      <c r="Q816" s="242"/>
      <c r="R816" s="242"/>
      <c r="S816" s="242"/>
      <c r="T816" s="243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T816" s="244" t="s">
        <v>148</v>
      </c>
      <c r="AU816" s="244" t="s">
        <v>81</v>
      </c>
      <c r="AV816" s="14" t="s">
        <v>81</v>
      </c>
      <c r="AW816" s="14" t="s">
        <v>33</v>
      </c>
      <c r="AX816" s="14" t="s">
        <v>71</v>
      </c>
      <c r="AY816" s="244" t="s">
        <v>137</v>
      </c>
    </row>
    <row r="817" s="14" customFormat="1">
      <c r="A817" s="14"/>
      <c r="B817" s="234"/>
      <c r="C817" s="235"/>
      <c r="D817" s="225" t="s">
        <v>148</v>
      </c>
      <c r="E817" s="236" t="s">
        <v>19</v>
      </c>
      <c r="F817" s="237" t="s">
        <v>288</v>
      </c>
      <c r="G817" s="235"/>
      <c r="H817" s="238">
        <v>0.76000000000000001</v>
      </c>
      <c r="I817" s="239"/>
      <c r="J817" s="235"/>
      <c r="K817" s="235"/>
      <c r="L817" s="240"/>
      <c r="M817" s="241"/>
      <c r="N817" s="242"/>
      <c r="O817" s="242"/>
      <c r="P817" s="242"/>
      <c r="Q817" s="242"/>
      <c r="R817" s="242"/>
      <c r="S817" s="242"/>
      <c r="T817" s="243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T817" s="244" t="s">
        <v>148</v>
      </c>
      <c r="AU817" s="244" t="s">
        <v>81</v>
      </c>
      <c r="AV817" s="14" t="s">
        <v>81</v>
      </c>
      <c r="AW817" s="14" t="s">
        <v>33</v>
      </c>
      <c r="AX817" s="14" t="s">
        <v>71</v>
      </c>
      <c r="AY817" s="244" t="s">
        <v>137</v>
      </c>
    </row>
    <row r="818" s="14" customFormat="1">
      <c r="A818" s="14"/>
      <c r="B818" s="234"/>
      <c r="C818" s="235"/>
      <c r="D818" s="225" t="s">
        <v>148</v>
      </c>
      <c r="E818" s="236" t="s">
        <v>19</v>
      </c>
      <c r="F818" s="237" t="s">
        <v>1068</v>
      </c>
      <c r="G818" s="235"/>
      <c r="H818" s="238">
        <v>48.710000000000001</v>
      </c>
      <c r="I818" s="239"/>
      <c r="J818" s="235"/>
      <c r="K818" s="235"/>
      <c r="L818" s="240"/>
      <c r="M818" s="241"/>
      <c r="N818" s="242"/>
      <c r="O818" s="242"/>
      <c r="P818" s="242"/>
      <c r="Q818" s="242"/>
      <c r="R818" s="242"/>
      <c r="S818" s="242"/>
      <c r="T818" s="243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T818" s="244" t="s">
        <v>148</v>
      </c>
      <c r="AU818" s="244" t="s">
        <v>81</v>
      </c>
      <c r="AV818" s="14" t="s">
        <v>81</v>
      </c>
      <c r="AW818" s="14" t="s">
        <v>33</v>
      </c>
      <c r="AX818" s="14" t="s">
        <v>71</v>
      </c>
      <c r="AY818" s="244" t="s">
        <v>137</v>
      </c>
    </row>
    <row r="819" s="16" customFormat="1">
      <c r="A819" s="16"/>
      <c r="B819" s="266"/>
      <c r="C819" s="267"/>
      <c r="D819" s="225" t="s">
        <v>148</v>
      </c>
      <c r="E819" s="268" t="s">
        <v>19</v>
      </c>
      <c r="F819" s="269" t="s">
        <v>289</v>
      </c>
      <c r="G819" s="267"/>
      <c r="H819" s="270">
        <v>386.11700000000002</v>
      </c>
      <c r="I819" s="271"/>
      <c r="J819" s="267"/>
      <c r="K819" s="267"/>
      <c r="L819" s="272"/>
      <c r="M819" s="273"/>
      <c r="N819" s="274"/>
      <c r="O819" s="274"/>
      <c r="P819" s="274"/>
      <c r="Q819" s="274"/>
      <c r="R819" s="274"/>
      <c r="S819" s="274"/>
      <c r="T819" s="275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T819" s="276" t="s">
        <v>148</v>
      </c>
      <c r="AU819" s="276" t="s">
        <v>81</v>
      </c>
      <c r="AV819" s="16" t="s">
        <v>155</v>
      </c>
      <c r="AW819" s="16" t="s">
        <v>33</v>
      </c>
      <c r="AX819" s="16" t="s">
        <v>71</v>
      </c>
      <c r="AY819" s="276" t="s">
        <v>137</v>
      </c>
    </row>
    <row r="820" s="13" customFormat="1">
      <c r="A820" s="13"/>
      <c r="B820" s="223"/>
      <c r="C820" s="224"/>
      <c r="D820" s="225" t="s">
        <v>148</v>
      </c>
      <c r="E820" s="226" t="s">
        <v>19</v>
      </c>
      <c r="F820" s="227" t="s">
        <v>232</v>
      </c>
      <c r="G820" s="224"/>
      <c r="H820" s="226" t="s">
        <v>19</v>
      </c>
      <c r="I820" s="228"/>
      <c r="J820" s="224"/>
      <c r="K820" s="224"/>
      <c r="L820" s="229"/>
      <c r="M820" s="230"/>
      <c r="N820" s="231"/>
      <c r="O820" s="231"/>
      <c r="P820" s="231"/>
      <c r="Q820" s="231"/>
      <c r="R820" s="231"/>
      <c r="S820" s="231"/>
      <c r="T820" s="232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T820" s="233" t="s">
        <v>148</v>
      </c>
      <c r="AU820" s="233" t="s">
        <v>81</v>
      </c>
      <c r="AV820" s="13" t="s">
        <v>79</v>
      </c>
      <c r="AW820" s="13" t="s">
        <v>33</v>
      </c>
      <c r="AX820" s="13" t="s">
        <v>71</v>
      </c>
      <c r="AY820" s="233" t="s">
        <v>137</v>
      </c>
    </row>
    <row r="821" s="14" customFormat="1">
      <c r="A821" s="14"/>
      <c r="B821" s="234"/>
      <c r="C821" s="235"/>
      <c r="D821" s="225" t="s">
        <v>148</v>
      </c>
      <c r="E821" s="236" t="s">
        <v>19</v>
      </c>
      <c r="F821" s="237" t="s">
        <v>546</v>
      </c>
      <c r="G821" s="235"/>
      <c r="H821" s="238">
        <v>222.345</v>
      </c>
      <c r="I821" s="239"/>
      <c r="J821" s="235"/>
      <c r="K821" s="235"/>
      <c r="L821" s="240"/>
      <c r="M821" s="241"/>
      <c r="N821" s="242"/>
      <c r="O821" s="242"/>
      <c r="P821" s="242"/>
      <c r="Q821" s="242"/>
      <c r="R821" s="242"/>
      <c r="S821" s="242"/>
      <c r="T821" s="243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T821" s="244" t="s">
        <v>148</v>
      </c>
      <c r="AU821" s="244" t="s">
        <v>81</v>
      </c>
      <c r="AV821" s="14" t="s">
        <v>81</v>
      </c>
      <c r="AW821" s="14" t="s">
        <v>33</v>
      </c>
      <c r="AX821" s="14" t="s">
        <v>71</v>
      </c>
      <c r="AY821" s="244" t="s">
        <v>137</v>
      </c>
    </row>
    <row r="822" s="14" customFormat="1">
      <c r="A822" s="14"/>
      <c r="B822" s="234"/>
      <c r="C822" s="235"/>
      <c r="D822" s="225" t="s">
        <v>148</v>
      </c>
      <c r="E822" s="236" t="s">
        <v>19</v>
      </c>
      <c r="F822" s="237" t="s">
        <v>1069</v>
      </c>
      <c r="G822" s="235"/>
      <c r="H822" s="238">
        <v>45.25</v>
      </c>
      <c r="I822" s="239"/>
      <c r="J822" s="235"/>
      <c r="K822" s="235"/>
      <c r="L822" s="240"/>
      <c r="M822" s="241"/>
      <c r="N822" s="242"/>
      <c r="O822" s="242"/>
      <c r="P822" s="242"/>
      <c r="Q822" s="242"/>
      <c r="R822" s="242"/>
      <c r="S822" s="242"/>
      <c r="T822" s="243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T822" s="244" t="s">
        <v>148</v>
      </c>
      <c r="AU822" s="244" t="s">
        <v>81</v>
      </c>
      <c r="AV822" s="14" t="s">
        <v>81</v>
      </c>
      <c r="AW822" s="14" t="s">
        <v>33</v>
      </c>
      <c r="AX822" s="14" t="s">
        <v>71</v>
      </c>
      <c r="AY822" s="244" t="s">
        <v>137</v>
      </c>
    </row>
    <row r="823" s="14" customFormat="1">
      <c r="A823" s="14"/>
      <c r="B823" s="234"/>
      <c r="C823" s="235"/>
      <c r="D823" s="225" t="s">
        <v>148</v>
      </c>
      <c r="E823" s="236" t="s">
        <v>19</v>
      </c>
      <c r="F823" s="237" t="s">
        <v>1070</v>
      </c>
      <c r="G823" s="235"/>
      <c r="H823" s="238">
        <v>28.050000000000001</v>
      </c>
      <c r="I823" s="239"/>
      <c r="J823" s="235"/>
      <c r="K823" s="235"/>
      <c r="L823" s="240"/>
      <c r="M823" s="241"/>
      <c r="N823" s="242"/>
      <c r="O823" s="242"/>
      <c r="P823" s="242"/>
      <c r="Q823" s="242"/>
      <c r="R823" s="242"/>
      <c r="S823" s="242"/>
      <c r="T823" s="243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T823" s="244" t="s">
        <v>148</v>
      </c>
      <c r="AU823" s="244" t="s">
        <v>81</v>
      </c>
      <c r="AV823" s="14" t="s">
        <v>81</v>
      </c>
      <c r="AW823" s="14" t="s">
        <v>33</v>
      </c>
      <c r="AX823" s="14" t="s">
        <v>71</v>
      </c>
      <c r="AY823" s="244" t="s">
        <v>137</v>
      </c>
    </row>
    <row r="824" s="14" customFormat="1">
      <c r="A824" s="14"/>
      <c r="B824" s="234"/>
      <c r="C824" s="235"/>
      <c r="D824" s="225" t="s">
        <v>148</v>
      </c>
      <c r="E824" s="236" t="s">
        <v>19</v>
      </c>
      <c r="F824" s="237" t="s">
        <v>302</v>
      </c>
      <c r="G824" s="235"/>
      <c r="H824" s="238">
        <v>614.56500000000005</v>
      </c>
      <c r="I824" s="239"/>
      <c r="J824" s="235"/>
      <c r="K824" s="235"/>
      <c r="L824" s="240"/>
      <c r="M824" s="241"/>
      <c r="N824" s="242"/>
      <c r="O824" s="242"/>
      <c r="P824" s="242"/>
      <c r="Q824" s="242"/>
      <c r="R824" s="242"/>
      <c r="S824" s="242"/>
      <c r="T824" s="243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T824" s="244" t="s">
        <v>148</v>
      </c>
      <c r="AU824" s="244" t="s">
        <v>81</v>
      </c>
      <c r="AV824" s="14" t="s">
        <v>81</v>
      </c>
      <c r="AW824" s="14" t="s">
        <v>33</v>
      </c>
      <c r="AX824" s="14" t="s">
        <v>71</v>
      </c>
      <c r="AY824" s="244" t="s">
        <v>137</v>
      </c>
    </row>
    <row r="825" s="13" customFormat="1">
      <c r="A825" s="13"/>
      <c r="B825" s="223"/>
      <c r="C825" s="224"/>
      <c r="D825" s="225" t="s">
        <v>148</v>
      </c>
      <c r="E825" s="226" t="s">
        <v>19</v>
      </c>
      <c r="F825" s="227" t="s">
        <v>234</v>
      </c>
      <c r="G825" s="224"/>
      <c r="H825" s="226" t="s">
        <v>19</v>
      </c>
      <c r="I825" s="228"/>
      <c r="J825" s="224"/>
      <c r="K825" s="224"/>
      <c r="L825" s="229"/>
      <c r="M825" s="230"/>
      <c r="N825" s="231"/>
      <c r="O825" s="231"/>
      <c r="P825" s="231"/>
      <c r="Q825" s="231"/>
      <c r="R825" s="231"/>
      <c r="S825" s="231"/>
      <c r="T825" s="232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T825" s="233" t="s">
        <v>148</v>
      </c>
      <c r="AU825" s="233" t="s">
        <v>81</v>
      </c>
      <c r="AV825" s="13" t="s">
        <v>79</v>
      </c>
      <c r="AW825" s="13" t="s">
        <v>33</v>
      </c>
      <c r="AX825" s="13" t="s">
        <v>71</v>
      </c>
      <c r="AY825" s="233" t="s">
        <v>137</v>
      </c>
    </row>
    <row r="826" s="14" customFormat="1">
      <c r="A826" s="14"/>
      <c r="B826" s="234"/>
      <c r="C826" s="235"/>
      <c r="D826" s="225" t="s">
        <v>148</v>
      </c>
      <c r="E826" s="236" t="s">
        <v>19</v>
      </c>
      <c r="F826" s="237" t="s">
        <v>547</v>
      </c>
      <c r="G826" s="235"/>
      <c r="H826" s="238">
        <v>227.24000000000001</v>
      </c>
      <c r="I826" s="239"/>
      <c r="J826" s="235"/>
      <c r="K826" s="235"/>
      <c r="L826" s="240"/>
      <c r="M826" s="241"/>
      <c r="N826" s="242"/>
      <c r="O826" s="242"/>
      <c r="P826" s="242"/>
      <c r="Q826" s="242"/>
      <c r="R826" s="242"/>
      <c r="S826" s="242"/>
      <c r="T826" s="243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T826" s="244" t="s">
        <v>148</v>
      </c>
      <c r="AU826" s="244" t="s">
        <v>81</v>
      </c>
      <c r="AV826" s="14" t="s">
        <v>81</v>
      </c>
      <c r="AW826" s="14" t="s">
        <v>33</v>
      </c>
      <c r="AX826" s="14" t="s">
        <v>71</v>
      </c>
      <c r="AY826" s="244" t="s">
        <v>137</v>
      </c>
    </row>
    <row r="827" s="14" customFormat="1">
      <c r="A827" s="14"/>
      <c r="B827" s="234"/>
      <c r="C827" s="235"/>
      <c r="D827" s="225" t="s">
        <v>148</v>
      </c>
      <c r="E827" s="236" t="s">
        <v>19</v>
      </c>
      <c r="F827" s="237" t="s">
        <v>1071</v>
      </c>
      <c r="G827" s="235"/>
      <c r="H827" s="238">
        <v>31.635000000000002</v>
      </c>
      <c r="I827" s="239"/>
      <c r="J827" s="235"/>
      <c r="K827" s="235"/>
      <c r="L827" s="240"/>
      <c r="M827" s="241"/>
      <c r="N827" s="242"/>
      <c r="O827" s="242"/>
      <c r="P827" s="242"/>
      <c r="Q827" s="242"/>
      <c r="R827" s="242"/>
      <c r="S827" s="242"/>
      <c r="T827" s="243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T827" s="244" t="s">
        <v>148</v>
      </c>
      <c r="AU827" s="244" t="s">
        <v>81</v>
      </c>
      <c r="AV827" s="14" t="s">
        <v>81</v>
      </c>
      <c r="AW827" s="14" t="s">
        <v>33</v>
      </c>
      <c r="AX827" s="14" t="s">
        <v>71</v>
      </c>
      <c r="AY827" s="244" t="s">
        <v>137</v>
      </c>
    </row>
    <row r="828" s="14" customFormat="1">
      <c r="A828" s="14"/>
      <c r="B828" s="234"/>
      <c r="C828" s="235"/>
      <c r="D828" s="225" t="s">
        <v>148</v>
      </c>
      <c r="E828" s="236" t="s">
        <v>19</v>
      </c>
      <c r="F828" s="237" t="s">
        <v>1072</v>
      </c>
      <c r="G828" s="235"/>
      <c r="H828" s="238">
        <v>21.318000000000001</v>
      </c>
      <c r="I828" s="239"/>
      <c r="J828" s="235"/>
      <c r="K828" s="235"/>
      <c r="L828" s="240"/>
      <c r="M828" s="241"/>
      <c r="N828" s="242"/>
      <c r="O828" s="242"/>
      <c r="P828" s="242"/>
      <c r="Q828" s="242"/>
      <c r="R828" s="242"/>
      <c r="S828" s="242"/>
      <c r="T828" s="243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T828" s="244" t="s">
        <v>148</v>
      </c>
      <c r="AU828" s="244" t="s">
        <v>81</v>
      </c>
      <c r="AV828" s="14" t="s">
        <v>81</v>
      </c>
      <c r="AW828" s="14" t="s">
        <v>33</v>
      </c>
      <c r="AX828" s="14" t="s">
        <v>71</v>
      </c>
      <c r="AY828" s="244" t="s">
        <v>137</v>
      </c>
    </row>
    <row r="829" s="14" customFormat="1">
      <c r="A829" s="14"/>
      <c r="B829" s="234"/>
      <c r="C829" s="235"/>
      <c r="D829" s="225" t="s">
        <v>148</v>
      </c>
      <c r="E829" s="236" t="s">
        <v>19</v>
      </c>
      <c r="F829" s="237" t="s">
        <v>306</v>
      </c>
      <c r="G829" s="235"/>
      <c r="H829" s="238">
        <v>474.315</v>
      </c>
      <c r="I829" s="239"/>
      <c r="J829" s="235"/>
      <c r="K829" s="235"/>
      <c r="L829" s="240"/>
      <c r="M829" s="241"/>
      <c r="N829" s="242"/>
      <c r="O829" s="242"/>
      <c r="P829" s="242"/>
      <c r="Q829" s="242"/>
      <c r="R829" s="242"/>
      <c r="S829" s="242"/>
      <c r="T829" s="243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T829" s="244" t="s">
        <v>148</v>
      </c>
      <c r="AU829" s="244" t="s">
        <v>81</v>
      </c>
      <c r="AV829" s="14" t="s">
        <v>81</v>
      </c>
      <c r="AW829" s="14" t="s">
        <v>33</v>
      </c>
      <c r="AX829" s="14" t="s">
        <v>71</v>
      </c>
      <c r="AY829" s="244" t="s">
        <v>137</v>
      </c>
    </row>
    <row r="830" s="13" customFormat="1">
      <c r="A830" s="13"/>
      <c r="B830" s="223"/>
      <c r="C830" s="224"/>
      <c r="D830" s="225" t="s">
        <v>148</v>
      </c>
      <c r="E830" s="226" t="s">
        <v>19</v>
      </c>
      <c r="F830" s="227" t="s">
        <v>244</v>
      </c>
      <c r="G830" s="224"/>
      <c r="H830" s="226" t="s">
        <v>19</v>
      </c>
      <c r="I830" s="228"/>
      <c r="J830" s="224"/>
      <c r="K830" s="224"/>
      <c r="L830" s="229"/>
      <c r="M830" s="230"/>
      <c r="N830" s="231"/>
      <c r="O830" s="231"/>
      <c r="P830" s="231"/>
      <c r="Q830" s="231"/>
      <c r="R830" s="231"/>
      <c r="S830" s="231"/>
      <c r="T830" s="232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T830" s="233" t="s">
        <v>148</v>
      </c>
      <c r="AU830" s="233" t="s">
        <v>81</v>
      </c>
      <c r="AV830" s="13" t="s">
        <v>79</v>
      </c>
      <c r="AW830" s="13" t="s">
        <v>33</v>
      </c>
      <c r="AX830" s="13" t="s">
        <v>71</v>
      </c>
      <c r="AY830" s="233" t="s">
        <v>137</v>
      </c>
    </row>
    <row r="831" s="14" customFormat="1">
      <c r="A831" s="14"/>
      <c r="B831" s="234"/>
      <c r="C831" s="235"/>
      <c r="D831" s="225" t="s">
        <v>148</v>
      </c>
      <c r="E831" s="236" t="s">
        <v>19</v>
      </c>
      <c r="F831" s="237" t="s">
        <v>245</v>
      </c>
      <c r="G831" s="235"/>
      <c r="H831" s="238">
        <v>24.440000000000001</v>
      </c>
      <c r="I831" s="239"/>
      <c r="J831" s="235"/>
      <c r="K831" s="235"/>
      <c r="L831" s="240"/>
      <c r="M831" s="241"/>
      <c r="N831" s="242"/>
      <c r="O831" s="242"/>
      <c r="P831" s="242"/>
      <c r="Q831" s="242"/>
      <c r="R831" s="242"/>
      <c r="S831" s="242"/>
      <c r="T831" s="243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T831" s="244" t="s">
        <v>148</v>
      </c>
      <c r="AU831" s="244" t="s">
        <v>81</v>
      </c>
      <c r="AV831" s="14" t="s">
        <v>81</v>
      </c>
      <c r="AW831" s="14" t="s">
        <v>33</v>
      </c>
      <c r="AX831" s="14" t="s">
        <v>71</v>
      </c>
      <c r="AY831" s="244" t="s">
        <v>137</v>
      </c>
    </row>
    <row r="832" s="14" customFormat="1">
      <c r="A832" s="14"/>
      <c r="B832" s="234"/>
      <c r="C832" s="235"/>
      <c r="D832" s="225" t="s">
        <v>148</v>
      </c>
      <c r="E832" s="236" t="s">
        <v>19</v>
      </c>
      <c r="F832" s="237" t="s">
        <v>309</v>
      </c>
      <c r="G832" s="235"/>
      <c r="H832" s="238">
        <v>232.673</v>
      </c>
      <c r="I832" s="239"/>
      <c r="J832" s="235"/>
      <c r="K832" s="235"/>
      <c r="L832" s="240"/>
      <c r="M832" s="241"/>
      <c r="N832" s="242"/>
      <c r="O832" s="242"/>
      <c r="P832" s="242"/>
      <c r="Q832" s="242"/>
      <c r="R832" s="242"/>
      <c r="S832" s="242"/>
      <c r="T832" s="243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T832" s="244" t="s">
        <v>148</v>
      </c>
      <c r="AU832" s="244" t="s">
        <v>81</v>
      </c>
      <c r="AV832" s="14" t="s">
        <v>81</v>
      </c>
      <c r="AW832" s="14" t="s">
        <v>33</v>
      </c>
      <c r="AX832" s="14" t="s">
        <v>71</v>
      </c>
      <c r="AY832" s="244" t="s">
        <v>137</v>
      </c>
    </row>
    <row r="833" s="15" customFormat="1">
      <c r="A833" s="15"/>
      <c r="B833" s="255"/>
      <c r="C833" s="256"/>
      <c r="D833" s="225" t="s">
        <v>148</v>
      </c>
      <c r="E833" s="257" t="s">
        <v>19</v>
      </c>
      <c r="F833" s="258" t="s">
        <v>195</v>
      </c>
      <c r="G833" s="256"/>
      <c r="H833" s="259">
        <v>2307.9479999999999</v>
      </c>
      <c r="I833" s="260"/>
      <c r="J833" s="256"/>
      <c r="K833" s="256"/>
      <c r="L833" s="261"/>
      <c r="M833" s="262"/>
      <c r="N833" s="263"/>
      <c r="O833" s="263"/>
      <c r="P833" s="263"/>
      <c r="Q833" s="263"/>
      <c r="R833" s="263"/>
      <c r="S833" s="263"/>
      <c r="T833" s="264"/>
      <c r="U833" s="15"/>
      <c r="V833" s="15"/>
      <c r="W833" s="15"/>
      <c r="X833" s="15"/>
      <c r="Y833" s="15"/>
      <c r="Z833" s="15"/>
      <c r="AA833" s="15"/>
      <c r="AB833" s="15"/>
      <c r="AC833" s="15"/>
      <c r="AD833" s="15"/>
      <c r="AE833" s="15"/>
      <c r="AT833" s="265" t="s">
        <v>148</v>
      </c>
      <c r="AU833" s="265" t="s">
        <v>81</v>
      </c>
      <c r="AV833" s="15" t="s">
        <v>144</v>
      </c>
      <c r="AW833" s="15" t="s">
        <v>33</v>
      </c>
      <c r="AX833" s="15" t="s">
        <v>79</v>
      </c>
      <c r="AY833" s="265" t="s">
        <v>137</v>
      </c>
    </row>
    <row r="834" s="2" customFormat="1" ht="24.15" customHeight="1">
      <c r="A834" s="39"/>
      <c r="B834" s="40"/>
      <c r="C834" s="205" t="s">
        <v>1073</v>
      </c>
      <c r="D834" s="205" t="s">
        <v>139</v>
      </c>
      <c r="E834" s="206" t="s">
        <v>1074</v>
      </c>
      <c r="F834" s="207" t="s">
        <v>1075</v>
      </c>
      <c r="G834" s="208" t="s">
        <v>213</v>
      </c>
      <c r="H834" s="209">
        <v>2307.9479999999999</v>
      </c>
      <c r="I834" s="210"/>
      <c r="J834" s="211">
        <f>ROUND(I834*H834,2)</f>
        <v>0</v>
      </c>
      <c r="K834" s="207" t="s">
        <v>143</v>
      </c>
      <c r="L834" s="45"/>
      <c r="M834" s="212" t="s">
        <v>19</v>
      </c>
      <c r="N834" s="213" t="s">
        <v>42</v>
      </c>
      <c r="O834" s="85"/>
      <c r="P834" s="214">
        <f>O834*H834</f>
        <v>0</v>
      </c>
      <c r="Q834" s="214">
        <v>0</v>
      </c>
      <c r="R834" s="214">
        <f>Q834*H834</f>
        <v>0</v>
      </c>
      <c r="S834" s="214">
        <v>0</v>
      </c>
      <c r="T834" s="215">
        <f>S834*H834</f>
        <v>0</v>
      </c>
      <c r="U834" s="39"/>
      <c r="V834" s="39"/>
      <c r="W834" s="39"/>
      <c r="X834" s="39"/>
      <c r="Y834" s="39"/>
      <c r="Z834" s="39"/>
      <c r="AA834" s="39"/>
      <c r="AB834" s="39"/>
      <c r="AC834" s="39"/>
      <c r="AD834" s="39"/>
      <c r="AE834" s="39"/>
      <c r="AR834" s="216" t="s">
        <v>246</v>
      </c>
      <c r="AT834" s="216" t="s">
        <v>139</v>
      </c>
      <c r="AU834" s="216" t="s">
        <v>81</v>
      </c>
      <c r="AY834" s="18" t="s">
        <v>137</v>
      </c>
      <c r="BE834" s="217">
        <f>IF(N834="základní",J834,0)</f>
        <v>0</v>
      </c>
      <c r="BF834" s="217">
        <f>IF(N834="snížená",J834,0)</f>
        <v>0</v>
      </c>
      <c r="BG834" s="217">
        <f>IF(N834="zákl. přenesená",J834,0)</f>
        <v>0</v>
      </c>
      <c r="BH834" s="217">
        <f>IF(N834="sníž. přenesená",J834,0)</f>
        <v>0</v>
      </c>
      <c r="BI834" s="217">
        <f>IF(N834="nulová",J834,0)</f>
        <v>0</v>
      </c>
      <c r="BJ834" s="18" t="s">
        <v>79</v>
      </c>
      <c r="BK834" s="217">
        <f>ROUND(I834*H834,2)</f>
        <v>0</v>
      </c>
      <c r="BL834" s="18" t="s">
        <v>246</v>
      </c>
      <c r="BM834" s="216" t="s">
        <v>1076</v>
      </c>
    </row>
    <row r="835" s="2" customFormat="1">
      <c r="A835" s="39"/>
      <c r="B835" s="40"/>
      <c r="C835" s="41"/>
      <c r="D835" s="218" t="s">
        <v>146</v>
      </c>
      <c r="E835" s="41"/>
      <c r="F835" s="219" t="s">
        <v>1077</v>
      </c>
      <c r="G835" s="41"/>
      <c r="H835" s="41"/>
      <c r="I835" s="220"/>
      <c r="J835" s="41"/>
      <c r="K835" s="41"/>
      <c r="L835" s="45"/>
      <c r="M835" s="221"/>
      <c r="N835" s="222"/>
      <c r="O835" s="85"/>
      <c r="P835" s="85"/>
      <c r="Q835" s="85"/>
      <c r="R835" s="85"/>
      <c r="S835" s="85"/>
      <c r="T835" s="86"/>
      <c r="U835" s="39"/>
      <c r="V835" s="39"/>
      <c r="W835" s="39"/>
      <c r="X835" s="39"/>
      <c r="Y835" s="39"/>
      <c r="Z835" s="39"/>
      <c r="AA835" s="39"/>
      <c r="AB835" s="39"/>
      <c r="AC835" s="39"/>
      <c r="AD835" s="39"/>
      <c r="AE835" s="39"/>
      <c r="AT835" s="18" t="s">
        <v>146</v>
      </c>
      <c r="AU835" s="18" t="s">
        <v>81</v>
      </c>
    </row>
    <row r="836" s="2" customFormat="1" ht="24.15" customHeight="1">
      <c r="A836" s="39"/>
      <c r="B836" s="40"/>
      <c r="C836" s="205" t="s">
        <v>1078</v>
      </c>
      <c r="D836" s="205" t="s">
        <v>139</v>
      </c>
      <c r="E836" s="206" t="s">
        <v>1079</v>
      </c>
      <c r="F836" s="207" t="s">
        <v>1080</v>
      </c>
      <c r="G836" s="208" t="s">
        <v>213</v>
      </c>
      <c r="H836" s="209">
        <v>58.805999999999997</v>
      </c>
      <c r="I836" s="210"/>
      <c r="J836" s="211">
        <f>ROUND(I836*H836,2)</f>
        <v>0</v>
      </c>
      <c r="K836" s="207" t="s">
        <v>143</v>
      </c>
      <c r="L836" s="45"/>
      <c r="M836" s="212" t="s">
        <v>19</v>
      </c>
      <c r="N836" s="213" t="s">
        <v>42</v>
      </c>
      <c r="O836" s="85"/>
      <c r="P836" s="214">
        <f>O836*H836</f>
        <v>0</v>
      </c>
      <c r="Q836" s="214">
        <v>0.00021000000000000001</v>
      </c>
      <c r="R836" s="214">
        <f>Q836*H836</f>
        <v>0.012349260000000001</v>
      </c>
      <c r="S836" s="214">
        <v>0</v>
      </c>
      <c r="T836" s="215">
        <f>S836*H836</f>
        <v>0</v>
      </c>
      <c r="U836" s="39"/>
      <c r="V836" s="39"/>
      <c r="W836" s="39"/>
      <c r="X836" s="39"/>
      <c r="Y836" s="39"/>
      <c r="Z836" s="39"/>
      <c r="AA836" s="39"/>
      <c r="AB836" s="39"/>
      <c r="AC836" s="39"/>
      <c r="AD836" s="39"/>
      <c r="AE836" s="39"/>
      <c r="AR836" s="216" t="s">
        <v>144</v>
      </c>
      <c r="AT836" s="216" t="s">
        <v>139</v>
      </c>
      <c r="AU836" s="216" t="s">
        <v>81</v>
      </c>
      <c r="AY836" s="18" t="s">
        <v>137</v>
      </c>
      <c r="BE836" s="217">
        <f>IF(N836="základní",J836,0)</f>
        <v>0</v>
      </c>
      <c r="BF836" s="217">
        <f>IF(N836="snížená",J836,0)</f>
        <v>0</v>
      </c>
      <c r="BG836" s="217">
        <f>IF(N836="zákl. přenesená",J836,0)</f>
        <v>0</v>
      </c>
      <c r="BH836" s="217">
        <f>IF(N836="sníž. přenesená",J836,0)</f>
        <v>0</v>
      </c>
      <c r="BI836" s="217">
        <f>IF(N836="nulová",J836,0)</f>
        <v>0</v>
      </c>
      <c r="BJ836" s="18" t="s">
        <v>79</v>
      </c>
      <c r="BK836" s="217">
        <f>ROUND(I836*H836,2)</f>
        <v>0</v>
      </c>
      <c r="BL836" s="18" t="s">
        <v>144</v>
      </c>
      <c r="BM836" s="216" t="s">
        <v>1081</v>
      </c>
    </row>
    <row r="837" s="2" customFormat="1">
      <c r="A837" s="39"/>
      <c r="B837" s="40"/>
      <c r="C837" s="41"/>
      <c r="D837" s="218" t="s">
        <v>146</v>
      </c>
      <c r="E837" s="41"/>
      <c r="F837" s="219" t="s">
        <v>1082</v>
      </c>
      <c r="G837" s="41"/>
      <c r="H837" s="41"/>
      <c r="I837" s="220"/>
      <c r="J837" s="41"/>
      <c r="K837" s="41"/>
      <c r="L837" s="45"/>
      <c r="M837" s="221"/>
      <c r="N837" s="222"/>
      <c r="O837" s="85"/>
      <c r="P837" s="85"/>
      <c r="Q837" s="85"/>
      <c r="R837" s="85"/>
      <c r="S837" s="85"/>
      <c r="T837" s="86"/>
      <c r="U837" s="39"/>
      <c r="V837" s="39"/>
      <c r="W837" s="39"/>
      <c r="X837" s="39"/>
      <c r="Y837" s="39"/>
      <c r="Z837" s="39"/>
      <c r="AA837" s="39"/>
      <c r="AB837" s="39"/>
      <c r="AC837" s="39"/>
      <c r="AD837" s="39"/>
      <c r="AE837" s="39"/>
      <c r="AT837" s="18" t="s">
        <v>146</v>
      </c>
      <c r="AU837" s="18" t="s">
        <v>81</v>
      </c>
    </row>
    <row r="838" s="13" customFormat="1">
      <c r="A838" s="13"/>
      <c r="B838" s="223"/>
      <c r="C838" s="224"/>
      <c r="D838" s="225" t="s">
        <v>148</v>
      </c>
      <c r="E838" s="226" t="s">
        <v>19</v>
      </c>
      <c r="F838" s="227" t="s">
        <v>335</v>
      </c>
      <c r="G838" s="224"/>
      <c r="H838" s="226" t="s">
        <v>19</v>
      </c>
      <c r="I838" s="228"/>
      <c r="J838" s="224"/>
      <c r="K838" s="224"/>
      <c r="L838" s="229"/>
      <c r="M838" s="230"/>
      <c r="N838" s="231"/>
      <c r="O838" s="231"/>
      <c r="P838" s="231"/>
      <c r="Q838" s="231"/>
      <c r="R838" s="231"/>
      <c r="S838" s="231"/>
      <c r="T838" s="232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T838" s="233" t="s">
        <v>148</v>
      </c>
      <c r="AU838" s="233" t="s">
        <v>81</v>
      </c>
      <c r="AV838" s="13" t="s">
        <v>79</v>
      </c>
      <c r="AW838" s="13" t="s">
        <v>33</v>
      </c>
      <c r="AX838" s="13" t="s">
        <v>71</v>
      </c>
      <c r="AY838" s="233" t="s">
        <v>137</v>
      </c>
    </row>
    <row r="839" s="13" customFormat="1">
      <c r="A839" s="13"/>
      <c r="B839" s="223"/>
      <c r="C839" s="224"/>
      <c r="D839" s="225" t="s">
        <v>148</v>
      </c>
      <c r="E839" s="226" t="s">
        <v>19</v>
      </c>
      <c r="F839" s="227" t="s">
        <v>336</v>
      </c>
      <c r="G839" s="224"/>
      <c r="H839" s="226" t="s">
        <v>19</v>
      </c>
      <c r="I839" s="228"/>
      <c r="J839" s="224"/>
      <c r="K839" s="224"/>
      <c r="L839" s="229"/>
      <c r="M839" s="230"/>
      <c r="N839" s="231"/>
      <c r="O839" s="231"/>
      <c r="P839" s="231"/>
      <c r="Q839" s="231"/>
      <c r="R839" s="231"/>
      <c r="S839" s="231"/>
      <c r="T839" s="232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T839" s="233" t="s">
        <v>148</v>
      </c>
      <c r="AU839" s="233" t="s">
        <v>81</v>
      </c>
      <c r="AV839" s="13" t="s">
        <v>79</v>
      </c>
      <c r="AW839" s="13" t="s">
        <v>33</v>
      </c>
      <c r="AX839" s="13" t="s">
        <v>71</v>
      </c>
      <c r="AY839" s="233" t="s">
        <v>137</v>
      </c>
    </row>
    <row r="840" s="14" customFormat="1">
      <c r="A840" s="14"/>
      <c r="B840" s="234"/>
      <c r="C840" s="235"/>
      <c r="D840" s="225" t="s">
        <v>148</v>
      </c>
      <c r="E840" s="236" t="s">
        <v>19</v>
      </c>
      <c r="F840" s="237" t="s">
        <v>1083</v>
      </c>
      <c r="G840" s="235"/>
      <c r="H840" s="238">
        <v>40.292999999999999</v>
      </c>
      <c r="I840" s="239"/>
      <c r="J840" s="235"/>
      <c r="K840" s="235"/>
      <c r="L840" s="240"/>
      <c r="M840" s="241"/>
      <c r="N840" s="242"/>
      <c r="O840" s="242"/>
      <c r="P840" s="242"/>
      <c r="Q840" s="242"/>
      <c r="R840" s="242"/>
      <c r="S840" s="242"/>
      <c r="T840" s="243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T840" s="244" t="s">
        <v>148</v>
      </c>
      <c r="AU840" s="244" t="s">
        <v>81</v>
      </c>
      <c r="AV840" s="14" t="s">
        <v>81</v>
      </c>
      <c r="AW840" s="14" t="s">
        <v>33</v>
      </c>
      <c r="AX840" s="14" t="s">
        <v>71</v>
      </c>
      <c r="AY840" s="244" t="s">
        <v>137</v>
      </c>
    </row>
    <row r="841" s="13" customFormat="1">
      <c r="A841" s="13"/>
      <c r="B841" s="223"/>
      <c r="C841" s="224"/>
      <c r="D841" s="225" t="s">
        <v>148</v>
      </c>
      <c r="E841" s="226" t="s">
        <v>19</v>
      </c>
      <c r="F841" s="227" t="s">
        <v>338</v>
      </c>
      <c r="G841" s="224"/>
      <c r="H841" s="226" t="s">
        <v>19</v>
      </c>
      <c r="I841" s="228"/>
      <c r="J841" s="224"/>
      <c r="K841" s="224"/>
      <c r="L841" s="229"/>
      <c r="M841" s="230"/>
      <c r="N841" s="231"/>
      <c r="O841" s="231"/>
      <c r="P841" s="231"/>
      <c r="Q841" s="231"/>
      <c r="R841" s="231"/>
      <c r="S841" s="231"/>
      <c r="T841" s="232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T841" s="233" t="s">
        <v>148</v>
      </c>
      <c r="AU841" s="233" t="s">
        <v>81</v>
      </c>
      <c r="AV841" s="13" t="s">
        <v>79</v>
      </c>
      <c r="AW841" s="13" t="s">
        <v>33</v>
      </c>
      <c r="AX841" s="13" t="s">
        <v>71</v>
      </c>
      <c r="AY841" s="233" t="s">
        <v>137</v>
      </c>
    </row>
    <row r="842" s="14" customFormat="1">
      <c r="A842" s="14"/>
      <c r="B842" s="234"/>
      <c r="C842" s="235"/>
      <c r="D842" s="225" t="s">
        <v>148</v>
      </c>
      <c r="E842" s="236" t="s">
        <v>19</v>
      </c>
      <c r="F842" s="237" t="s">
        <v>339</v>
      </c>
      <c r="G842" s="235"/>
      <c r="H842" s="238">
        <v>18.513000000000002</v>
      </c>
      <c r="I842" s="239"/>
      <c r="J842" s="235"/>
      <c r="K842" s="235"/>
      <c r="L842" s="240"/>
      <c r="M842" s="241"/>
      <c r="N842" s="242"/>
      <c r="O842" s="242"/>
      <c r="P842" s="242"/>
      <c r="Q842" s="242"/>
      <c r="R842" s="242"/>
      <c r="S842" s="242"/>
      <c r="T842" s="243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T842" s="244" t="s">
        <v>148</v>
      </c>
      <c r="AU842" s="244" t="s">
        <v>81</v>
      </c>
      <c r="AV842" s="14" t="s">
        <v>81</v>
      </c>
      <c r="AW842" s="14" t="s">
        <v>33</v>
      </c>
      <c r="AX842" s="14" t="s">
        <v>71</v>
      </c>
      <c r="AY842" s="244" t="s">
        <v>137</v>
      </c>
    </row>
    <row r="843" s="15" customFormat="1">
      <c r="A843" s="15"/>
      <c r="B843" s="255"/>
      <c r="C843" s="256"/>
      <c r="D843" s="225" t="s">
        <v>148</v>
      </c>
      <c r="E843" s="257" t="s">
        <v>19</v>
      </c>
      <c r="F843" s="258" t="s">
        <v>195</v>
      </c>
      <c r="G843" s="256"/>
      <c r="H843" s="259">
        <v>58.805999999999997</v>
      </c>
      <c r="I843" s="260"/>
      <c r="J843" s="256"/>
      <c r="K843" s="256"/>
      <c r="L843" s="261"/>
      <c r="M843" s="262"/>
      <c r="N843" s="263"/>
      <c r="O843" s="263"/>
      <c r="P843" s="263"/>
      <c r="Q843" s="263"/>
      <c r="R843" s="263"/>
      <c r="S843" s="263"/>
      <c r="T843" s="264"/>
      <c r="U843" s="15"/>
      <c r="V843" s="15"/>
      <c r="W843" s="15"/>
      <c r="X843" s="15"/>
      <c r="Y843" s="15"/>
      <c r="Z843" s="15"/>
      <c r="AA843" s="15"/>
      <c r="AB843" s="15"/>
      <c r="AC843" s="15"/>
      <c r="AD843" s="15"/>
      <c r="AE843" s="15"/>
      <c r="AT843" s="265" t="s">
        <v>148</v>
      </c>
      <c r="AU843" s="265" t="s">
        <v>81</v>
      </c>
      <c r="AV843" s="15" t="s">
        <v>144</v>
      </c>
      <c r="AW843" s="15" t="s">
        <v>33</v>
      </c>
      <c r="AX843" s="15" t="s">
        <v>79</v>
      </c>
      <c r="AY843" s="265" t="s">
        <v>137</v>
      </c>
    </row>
    <row r="844" s="2" customFormat="1" ht="33" customHeight="1">
      <c r="A844" s="39"/>
      <c r="B844" s="40"/>
      <c r="C844" s="205" t="s">
        <v>1084</v>
      </c>
      <c r="D844" s="205" t="s">
        <v>139</v>
      </c>
      <c r="E844" s="206" t="s">
        <v>1085</v>
      </c>
      <c r="F844" s="207" t="s">
        <v>1086</v>
      </c>
      <c r="G844" s="208" t="s">
        <v>213</v>
      </c>
      <c r="H844" s="209">
        <v>2307.9479999999999</v>
      </c>
      <c r="I844" s="210"/>
      <c r="J844" s="211">
        <f>ROUND(I844*H844,2)</f>
        <v>0</v>
      </c>
      <c r="K844" s="207" t="s">
        <v>143</v>
      </c>
      <c r="L844" s="45"/>
      <c r="M844" s="212" t="s">
        <v>19</v>
      </c>
      <c r="N844" s="213" t="s">
        <v>42</v>
      </c>
      <c r="O844" s="85"/>
      <c r="P844" s="214">
        <f>O844*H844</f>
        <v>0</v>
      </c>
      <c r="Q844" s="214">
        <v>0.00021000000000000001</v>
      </c>
      <c r="R844" s="214">
        <f>Q844*H844</f>
        <v>0.48466907999999997</v>
      </c>
      <c r="S844" s="214">
        <v>0</v>
      </c>
      <c r="T844" s="215">
        <f>S844*H844</f>
        <v>0</v>
      </c>
      <c r="U844" s="39"/>
      <c r="V844" s="39"/>
      <c r="W844" s="39"/>
      <c r="X844" s="39"/>
      <c r="Y844" s="39"/>
      <c r="Z844" s="39"/>
      <c r="AA844" s="39"/>
      <c r="AB844" s="39"/>
      <c r="AC844" s="39"/>
      <c r="AD844" s="39"/>
      <c r="AE844" s="39"/>
      <c r="AR844" s="216" t="s">
        <v>246</v>
      </c>
      <c r="AT844" s="216" t="s">
        <v>139</v>
      </c>
      <c r="AU844" s="216" t="s">
        <v>81</v>
      </c>
      <c r="AY844" s="18" t="s">
        <v>137</v>
      </c>
      <c r="BE844" s="217">
        <f>IF(N844="základní",J844,0)</f>
        <v>0</v>
      </c>
      <c r="BF844" s="217">
        <f>IF(N844="snížená",J844,0)</f>
        <v>0</v>
      </c>
      <c r="BG844" s="217">
        <f>IF(N844="zákl. přenesená",J844,0)</f>
        <v>0</v>
      </c>
      <c r="BH844" s="217">
        <f>IF(N844="sníž. přenesená",J844,0)</f>
        <v>0</v>
      </c>
      <c r="BI844" s="217">
        <f>IF(N844="nulová",J844,0)</f>
        <v>0</v>
      </c>
      <c r="BJ844" s="18" t="s">
        <v>79</v>
      </c>
      <c r="BK844" s="217">
        <f>ROUND(I844*H844,2)</f>
        <v>0</v>
      </c>
      <c r="BL844" s="18" t="s">
        <v>246</v>
      </c>
      <c r="BM844" s="216" t="s">
        <v>1087</v>
      </c>
    </row>
    <row r="845" s="2" customFormat="1">
      <c r="A845" s="39"/>
      <c r="B845" s="40"/>
      <c r="C845" s="41"/>
      <c r="D845" s="218" t="s">
        <v>146</v>
      </c>
      <c r="E845" s="41"/>
      <c r="F845" s="219" t="s">
        <v>1088</v>
      </c>
      <c r="G845" s="41"/>
      <c r="H845" s="41"/>
      <c r="I845" s="220"/>
      <c r="J845" s="41"/>
      <c r="K845" s="41"/>
      <c r="L845" s="45"/>
      <c r="M845" s="221"/>
      <c r="N845" s="222"/>
      <c r="O845" s="85"/>
      <c r="P845" s="85"/>
      <c r="Q845" s="85"/>
      <c r="R845" s="85"/>
      <c r="S845" s="85"/>
      <c r="T845" s="86"/>
      <c r="U845" s="39"/>
      <c r="V845" s="39"/>
      <c r="W845" s="39"/>
      <c r="X845" s="39"/>
      <c r="Y845" s="39"/>
      <c r="Z845" s="39"/>
      <c r="AA845" s="39"/>
      <c r="AB845" s="39"/>
      <c r="AC845" s="39"/>
      <c r="AD845" s="39"/>
      <c r="AE845" s="39"/>
      <c r="AT845" s="18" t="s">
        <v>146</v>
      </c>
      <c r="AU845" s="18" t="s">
        <v>81</v>
      </c>
    </row>
    <row r="846" s="2" customFormat="1" ht="37.8" customHeight="1">
      <c r="A846" s="39"/>
      <c r="B846" s="40"/>
      <c r="C846" s="205" t="s">
        <v>1089</v>
      </c>
      <c r="D846" s="205" t="s">
        <v>139</v>
      </c>
      <c r="E846" s="206" t="s">
        <v>1090</v>
      </c>
      <c r="F846" s="207" t="s">
        <v>1091</v>
      </c>
      <c r="G846" s="208" t="s">
        <v>213</v>
      </c>
      <c r="H846" s="209">
        <v>2415.0680000000002</v>
      </c>
      <c r="I846" s="210"/>
      <c r="J846" s="211">
        <f>ROUND(I846*H846,2)</f>
        <v>0</v>
      </c>
      <c r="K846" s="207" t="s">
        <v>143</v>
      </c>
      <c r="L846" s="45"/>
      <c r="M846" s="212" t="s">
        <v>19</v>
      </c>
      <c r="N846" s="213" t="s">
        <v>42</v>
      </c>
      <c r="O846" s="85"/>
      <c r="P846" s="214">
        <f>O846*H846</f>
        <v>0</v>
      </c>
      <c r="Q846" s="214">
        <v>0.00029</v>
      </c>
      <c r="R846" s="214">
        <f>Q846*H846</f>
        <v>0.70036972000000008</v>
      </c>
      <c r="S846" s="214">
        <v>0</v>
      </c>
      <c r="T846" s="215">
        <f>S846*H846</f>
        <v>0</v>
      </c>
      <c r="U846" s="39"/>
      <c r="V846" s="39"/>
      <c r="W846" s="39"/>
      <c r="X846" s="39"/>
      <c r="Y846" s="39"/>
      <c r="Z846" s="39"/>
      <c r="AA846" s="39"/>
      <c r="AB846" s="39"/>
      <c r="AC846" s="39"/>
      <c r="AD846" s="39"/>
      <c r="AE846" s="39"/>
      <c r="AR846" s="216" t="s">
        <v>144</v>
      </c>
      <c r="AT846" s="216" t="s">
        <v>139</v>
      </c>
      <c r="AU846" s="216" t="s">
        <v>81</v>
      </c>
      <c r="AY846" s="18" t="s">
        <v>137</v>
      </c>
      <c r="BE846" s="217">
        <f>IF(N846="základní",J846,0)</f>
        <v>0</v>
      </c>
      <c r="BF846" s="217">
        <f>IF(N846="snížená",J846,0)</f>
        <v>0</v>
      </c>
      <c r="BG846" s="217">
        <f>IF(N846="zákl. přenesená",J846,0)</f>
        <v>0</v>
      </c>
      <c r="BH846" s="217">
        <f>IF(N846="sníž. přenesená",J846,0)</f>
        <v>0</v>
      </c>
      <c r="BI846" s="217">
        <f>IF(N846="nulová",J846,0)</f>
        <v>0</v>
      </c>
      <c r="BJ846" s="18" t="s">
        <v>79</v>
      </c>
      <c r="BK846" s="217">
        <f>ROUND(I846*H846,2)</f>
        <v>0</v>
      </c>
      <c r="BL846" s="18" t="s">
        <v>144</v>
      </c>
      <c r="BM846" s="216" t="s">
        <v>1092</v>
      </c>
    </row>
    <row r="847" s="2" customFormat="1">
      <c r="A847" s="39"/>
      <c r="B847" s="40"/>
      <c r="C847" s="41"/>
      <c r="D847" s="218" t="s">
        <v>146</v>
      </c>
      <c r="E847" s="41"/>
      <c r="F847" s="219" t="s">
        <v>1093</v>
      </c>
      <c r="G847" s="41"/>
      <c r="H847" s="41"/>
      <c r="I847" s="220"/>
      <c r="J847" s="41"/>
      <c r="K847" s="41"/>
      <c r="L847" s="45"/>
      <c r="M847" s="221"/>
      <c r="N847" s="222"/>
      <c r="O847" s="85"/>
      <c r="P847" s="85"/>
      <c r="Q847" s="85"/>
      <c r="R847" s="85"/>
      <c r="S847" s="85"/>
      <c r="T847" s="86"/>
      <c r="U847" s="39"/>
      <c r="V847" s="39"/>
      <c r="W847" s="39"/>
      <c r="X847" s="39"/>
      <c r="Y847" s="39"/>
      <c r="Z847" s="39"/>
      <c r="AA847" s="39"/>
      <c r="AB847" s="39"/>
      <c r="AC847" s="39"/>
      <c r="AD847" s="39"/>
      <c r="AE847" s="39"/>
      <c r="AT847" s="18" t="s">
        <v>146</v>
      </c>
      <c r="AU847" s="18" t="s">
        <v>81</v>
      </c>
    </row>
    <row r="848" s="13" customFormat="1">
      <c r="A848" s="13"/>
      <c r="B848" s="223"/>
      <c r="C848" s="224"/>
      <c r="D848" s="225" t="s">
        <v>148</v>
      </c>
      <c r="E848" s="226" t="s">
        <v>19</v>
      </c>
      <c r="F848" s="227" t="s">
        <v>1094</v>
      </c>
      <c r="G848" s="224"/>
      <c r="H848" s="226" t="s">
        <v>19</v>
      </c>
      <c r="I848" s="228"/>
      <c r="J848" s="224"/>
      <c r="K848" s="224"/>
      <c r="L848" s="229"/>
      <c r="M848" s="230"/>
      <c r="N848" s="231"/>
      <c r="O848" s="231"/>
      <c r="P848" s="231"/>
      <c r="Q848" s="231"/>
      <c r="R848" s="231"/>
      <c r="S848" s="231"/>
      <c r="T848" s="232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T848" s="233" t="s">
        <v>148</v>
      </c>
      <c r="AU848" s="233" t="s">
        <v>81</v>
      </c>
      <c r="AV848" s="13" t="s">
        <v>79</v>
      </c>
      <c r="AW848" s="13" t="s">
        <v>33</v>
      </c>
      <c r="AX848" s="13" t="s">
        <v>71</v>
      </c>
      <c r="AY848" s="233" t="s">
        <v>137</v>
      </c>
    </row>
    <row r="849" s="14" customFormat="1">
      <c r="A849" s="14"/>
      <c r="B849" s="234"/>
      <c r="C849" s="235"/>
      <c r="D849" s="225" t="s">
        <v>148</v>
      </c>
      <c r="E849" s="236" t="s">
        <v>19</v>
      </c>
      <c r="F849" s="237" t="s">
        <v>1095</v>
      </c>
      <c r="G849" s="235"/>
      <c r="H849" s="238">
        <v>2307.9479999999999</v>
      </c>
      <c r="I849" s="239"/>
      <c r="J849" s="235"/>
      <c r="K849" s="235"/>
      <c r="L849" s="240"/>
      <c r="M849" s="241"/>
      <c r="N849" s="242"/>
      <c r="O849" s="242"/>
      <c r="P849" s="242"/>
      <c r="Q849" s="242"/>
      <c r="R849" s="242"/>
      <c r="S849" s="242"/>
      <c r="T849" s="243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T849" s="244" t="s">
        <v>148</v>
      </c>
      <c r="AU849" s="244" t="s">
        <v>81</v>
      </c>
      <c r="AV849" s="14" t="s">
        <v>81</v>
      </c>
      <c r="AW849" s="14" t="s">
        <v>33</v>
      </c>
      <c r="AX849" s="14" t="s">
        <v>71</v>
      </c>
      <c r="AY849" s="244" t="s">
        <v>137</v>
      </c>
    </row>
    <row r="850" s="13" customFormat="1">
      <c r="A850" s="13"/>
      <c r="B850" s="223"/>
      <c r="C850" s="224"/>
      <c r="D850" s="225" t="s">
        <v>148</v>
      </c>
      <c r="E850" s="226" t="s">
        <v>19</v>
      </c>
      <c r="F850" s="227" t="s">
        <v>1096</v>
      </c>
      <c r="G850" s="224"/>
      <c r="H850" s="226" t="s">
        <v>19</v>
      </c>
      <c r="I850" s="228"/>
      <c r="J850" s="224"/>
      <c r="K850" s="224"/>
      <c r="L850" s="229"/>
      <c r="M850" s="230"/>
      <c r="N850" s="231"/>
      <c r="O850" s="231"/>
      <c r="P850" s="231"/>
      <c r="Q850" s="231"/>
      <c r="R850" s="231"/>
      <c r="S850" s="231"/>
      <c r="T850" s="232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T850" s="233" t="s">
        <v>148</v>
      </c>
      <c r="AU850" s="233" t="s">
        <v>81</v>
      </c>
      <c r="AV850" s="13" t="s">
        <v>79</v>
      </c>
      <c r="AW850" s="13" t="s">
        <v>33</v>
      </c>
      <c r="AX850" s="13" t="s">
        <v>71</v>
      </c>
      <c r="AY850" s="233" t="s">
        <v>137</v>
      </c>
    </row>
    <row r="851" s="14" customFormat="1">
      <c r="A851" s="14"/>
      <c r="B851" s="234"/>
      <c r="C851" s="235"/>
      <c r="D851" s="225" t="s">
        <v>148</v>
      </c>
      <c r="E851" s="236" t="s">
        <v>19</v>
      </c>
      <c r="F851" s="237" t="s">
        <v>1097</v>
      </c>
      <c r="G851" s="235"/>
      <c r="H851" s="238">
        <v>107.12000000000001</v>
      </c>
      <c r="I851" s="239"/>
      <c r="J851" s="235"/>
      <c r="K851" s="235"/>
      <c r="L851" s="240"/>
      <c r="M851" s="241"/>
      <c r="N851" s="242"/>
      <c r="O851" s="242"/>
      <c r="P851" s="242"/>
      <c r="Q851" s="242"/>
      <c r="R851" s="242"/>
      <c r="S851" s="242"/>
      <c r="T851" s="243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T851" s="244" t="s">
        <v>148</v>
      </c>
      <c r="AU851" s="244" t="s">
        <v>81</v>
      </c>
      <c r="AV851" s="14" t="s">
        <v>81</v>
      </c>
      <c r="AW851" s="14" t="s">
        <v>33</v>
      </c>
      <c r="AX851" s="14" t="s">
        <v>71</v>
      </c>
      <c r="AY851" s="244" t="s">
        <v>137</v>
      </c>
    </row>
    <row r="852" s="15" customFormat="1">
      <c r="A852" s="15"/>
      <c r="B852" s="255"/>
      <c r="C852" s="256"/>
      <c r="D852" s="225" t="s">
        <v>148</v>
      </c>
      <c r="E852" s="257" t="s">
        <v>19</v>
      </c>
      <c r="F852" s="258" t="s">
        <v>195</v>
      </c>
      <c r="G852" s="256"/>
      <c r="H852" s="259">
        <v>2415.0680000000002</v>
      </c>
      <c r="I852" s="260"/>
      <c r="J852" s="256"/>
      <c r="K852" s="256"/>
      <c r="L852" s="261"/>
      <c r="M852" s="262"/>
      <c r="N852" s="263"/>
      <c r="O852" s="263"/>
      <c r="P852" s="263"/>
      <c r="Q852" s="263"/>
      <c r="R852" s="263"/>
      <c r="S852" s="263"/>
      <c r="T852" s="264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  <c r="AE852" s="15"/>
      <c r="AT852" s="265" t="s">
        <v>148</v>
      </c>
      <c r="AU852" s="265" t="s">
        <v>81</v>
      </c>
      <c r="AV852" s="15" t="s">
        <v>144</v>
      </c>
      <c r="AW852" s="15" t="s">
        <v>33</v>
      </c>
      <c r="AX852" s="15" t="s">
        <v>79</v>
      </c>
      <c r="AY852" s="265" t="s">
        <v>137</v>
      </c>
    </row>
    <row r="853" s="2" customFormat="1" ht="24.15" customHeight="1">
      <c r="A853" s="39"/>
      <c r="B853" s="40"/>
      <c r="C853" s="205" t="s">
        <v>1098</v>
      </c>
      <c r="D853" s="205" t="s">
        <v>139</v>
      </c>
      <c r="E853" s="206" t="s">
        <v>1099</v>
      </c>
      <c r="F853" s="207" t="s">
        <v>1100</v>
      </c>
      <c r="G853" s="208" t="s">
        <v>213</v>
      </c>
      <c r="H853" s="209">
        <v>58.805999999999997</v>
      </c>
      <c r="I853" s="210"/>
      <c r="J853" s="211">
        <f>ROUND(I853*H853,2)</f>
        <v>0</v>
      </c>
      <c r="K853" s="207" t="s">
        <v>143</v>
      </c>
      <c r="L853" s="45"/>
      <c r="M853" s="212" t="s">
        <v>19</v>
      </c>
      <c r="N853" s="213" t="s">
        <v>42</v>
      </c>
      <c r="O853" s="85"/>
      <c r="P853" s="214">
        <f>O853*H853</f>
        <v>0</v>
      </c>
      <c r="Q853" s="214">
        <v>0.00033</v>
      </c>
      <c r="R853" s="214">
        <f>Q853*H853</f>
        <v>0.01940598</v>
      </c>
      <c r="S853" s="214">
        <v>0</v>
      </c>
      <c r="T853" s="215">
        <f>S853*H853</f>
        <v>0</v>
      </c>
      <c r="U853" s="39"/>
      <c r="V853" s="39"/>
      <c r="W853" s="39"/>
      <c r="X853" s="39"/>
      <c r="Y853" s="39"/>
      <c r="Z853" s="39"/>
      <c r="AA853" s="39"/>
      <c r="AB853" s="39"/>
      <c r="AC853" s="39"/>
      <c r="AD853" s="39"/>
      <c r="AE853" s="39"/>
      <c r="AR853" s="216" t="s">
        <v>246</v>
      </c>
      <c r="AT853" s="216" t="s">
        <v>139</v>
      </c>
      <c r="AU853" s="216" t="s">
        <v>81</v>
      </c>
      <c r="AY853" s="18" t="s">
        <v>137</v>
      </c>
      <c r="BE853" s="217">
        <f>IF(N853="základní",J853,0)</f>
        <v>0</v>
      </c>
      <c r="BF853" s="217">
        <f>IF(N853="snížená",J853,0)</f>
        <v>0</v>
      </c>
      <c r="BG853" s="217">
        <f>IF(N853="zákl. přenesená",J853,0)</f>
        <v>0</v>
      </c>
      <c r="BH853" s="217">
        <f>IF(N853="sníž. přenesená",J853,0)</f>
        <v>0</v>
      </c>
      <c r="BI853" s="217">
        <f>IF(N853="nulová",J853,0)</f>
        <v>0</v>
      </c>
      <c r="BJ853" s="18" t="s">
        <v>79</v>
      </c>
      <c r="BK853" s="217">
        <f>ROUND(I853*H853,2)</f>
        <v>0</v>
      </c>
      <c r="BL853" s="18" t="s">
        <v>246</v>
      </c>
      <c r="BM853" s="216" t="s">
        <v>1101</v>
      </c>
    </row>
    <row r="854" s="2" customFormat="1">
      <c r="A854" s="39"/>
      <c r="B854" s="40"/>
      <c r="C854" s="41"/>
      <c r="D854" s="218" t="s">
        <v>146</v>
      </c>
      <c r="E854" s="41"/>
      <c r="F854" s="219" t="s">
        <v>1102</v>
      </c>
      <c r="G854" s="41"/>
      <c r="H854" s="41"/>
      <c r="I854" s="220"/>
      <c r="J854" s="41"/>
      <c r="K854" s="41"/>
      <c r="L854" s="45"/>
      <c r="M854" s="221"/>
      <c r="N854" s="222"/>
      <c r="O854" s="85"/>
      <c r="P854" s="85"/>
      <c r="Q854" s="85"/>
      <c r="R854" s="85"/>
      <c r="S854" s="85"/>
      <c r="T854" s="86"/>
      <c r="U854" s="39"/>
      <c r="V854" s="39"/>
      <c r="W854" s="39"/>
      <c r="X854" s="39"/>
      <c r="Y854" s="39"/>
      <c r="Z854" s="39"/>
      <c r="AA854" s="39"/>
      <c r="AB854" s="39"/>
      <c r="AC854" s="39"/>
      <c r="AD854" s="39"/>
      <c r="AE854" s="39"/>
      <c r="AT854" s="18" t="s">
        <v>146</v>
      </c>
      <c r="AU854" s="18" t="s">
        <v>81</v>
      </c>
    </row>
    <row r="855" s="13" customFormat="1">
      <c r="A855" s="13"/>
      <c r="B855" s="223"/>
      <c r="C855" s="224"/>
      <c r="D855" s="225" t="s">
        <v>148</v>
      </c>
      <c r="E855" s="226" t="s">
        <v>19</v>
      </c>
      <c r="F855" s="227" t="s">
        <v>1103</v>
      </c>
      <c r="G855" s="224"/>
      <c r="H855" s="226" t="s">
        <v>19</v>
      </c>
      <c r="I855" s="228"/>
      <c r="J855" s="224"/>
      <c r="K855" s="224"/>
      <c r="L855" s="229"/>
      <c r="M855" s="230"/>
      <c r="N855" s="231"/>
      <c r="O855" s="231"/>
      <c r="P855" s="231"/>
      <c r="Q855" s="231"/>
      <c r="R855" s="231"/>
      <c r="S855" s="231"/>
      <c r="T855" s="232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T855" s="233" t="s">
        <v>148</v>
      </c>
      <c r="AU855" s="233" t="s">
        <v>81</v>
      </c>
      <c r="AV855" s="13" t="s">
        <v>79</v>
      </c>
      <c r="AW855" s="13" t="s">
        <v>33</v>
      </c>
      <c r="AX855" s="13" t="s">
        <v>71</v>
      </c>
      <c r="AY855" s="233" t="s">
        <v>137</v>
      </c>
    </row>
    <row r="856" s="13" customFormat="1">
      <c r="A856" s="13"/>
      <c r="B856" s="223"/>
      <c r="C856" s="224"/>
      <c r="D856" s="225" t="s">
        <v>148</v>
      </c>
      <c r="E856" s="226" t="s">
        <v>19</v>
      </c>
      <c r="F856" s="227" t="s">
        <v>335</v>
      </c>
      <c r="G856" s="224"/>
      <c r="H856" s="226" t="s">
        <v>19</v>
      </c>
      <c r="I856" s="228"/>
      <c r="J856" s="224"/>
      <c r="K856" s="224"/>
      <c r="L856" s="229"/>
      <c r="M856" s="230"/>
      <c r="N856" s="231"/>
      <c r="O856" s="231"/>
      <c r="P856" s="231"/>
      <c r="Q856" s="231"/>
      <c r="R856" s="231"/>
      <c r="S856" s="231"/>
      <c r="T856" s="232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T856" s="233" t="s">
        <v>148</v>
      </c>
      <c r="AU856" s="233" t="s">
        <v>81</v>
      </c>
      <c r="AV856" s="13" t="s">
        <v>79</v>
      </c>
      <c r="AW856" s="13" t="s">
        <v>33</v>
      </c>
      <c r="AX856" s="13" t="s">
        <v>71</v>
      </c>
      <c r="AY856" s="233" t="s">
        <v>137</v>
      </c>
    </row>
    <row r="857" s="13" customFormat="1">
      <c r="A857" s="13"/>
      <c r="B857" s="223"/>
      <c r="C857" s="224"/>
      <c r="D857" s="225" t="s">
        <v>148</v>
      </c>
      <c r="E857" s="226" t="s">
        <v>19</v>
      </c>
      <c r="F857" s="227" t="s">
        <v>336</v>
      </c>
      <c r="G857" s="224"/>
      <c r="H857" s="226" t="s">
        <v>19</v>
      </c>
      <c r="I857" s="228"/>
      <c r="J857" s="224"/>
      <c r="K857" s="224"/>
      <c r="L857" s="229"/>
      <c r="M857" s="230"/>
      <c r="N857" s="231"/>
      <c r="O857" s="231"/>
      <c r="P857" s="231"/>
      <c r="Q857" s="231"/>
      <c r="R857" s="231"/>
      <c r="S857" s="231"/>
      <c r="T857" s="232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T857" s="233" t="s">
        <v>148</v>
      </c>
      <c r="AU857" s="233" t="s">
        <v>81</v>
      </c>
      <c r="AV857" s="13" t="s">
        <v>79</v>
      </c>
      <c r="AW857" s="13" t="s">
        <v>33</v>
      </c>
      <c r="AX857" s="13" t="s">
        <v>71</v>
      </c>
      <c r="AY857" s="233" t="s">
        <v>137</v>
      </c>
    </row>
    <row r="858" s="14" customFormat="1">
      <c r="A858" s="14"/>
      <c r="B858" s="234"/>
      <c r="C858" s="235"/>
      <c r="D858" s="225" t="s">
        <v>148</v>
      </c>
      <c r="E858" s="236" t="s">
        <v>19</v>
      </c>
      <c r="F858" s="237" t="s">
        <v>1083</v>
      </c>
      <c r="G858" s="235"/>
      <c r="H858" s="238">
        <v>40.292999999999999</v>
      </c>
      <c r="I858" s="239"/>
      <c r="J858" s="235"/>
      <c r="K858" s="235"/>
      <c r="L858" s="240"/>
      <c r="M858" s="241"/>
      <c r="N858" s="242"/>
      <c r="O858" s="242"/>
      <c r="P858" s="242"/>
      <c r="Q858" s="242"/>
      <c r="R858" s="242"/>
      <c r="S858" s="242"/>
      <c r="T858" s="243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T858" s="244" t="s">
        <v>148</v>
      </c>
      <c r="AU858" s="244" t="s">
        <v>81</v>
      </c>
      <c r="AV858" s="14" t="s">
        <v>81</v>
      </c>
      <c r="AW858" s="14" t="s">
        <v>33</v>
      </c>
      <c r="AX858" s="14" t="s">
        <v>71</v>
      </c>
      <c r="AY858" s="244" t="s">
        <v>137</v>
      </c>
    </row>
    <row r="859" s="13" customFormat="1">
      <c r="A859" s="13"/>
      <c r="B859" s="223"/>
      <c r="C859" s="224"/>
      <c r="D859" s="225" t="s">
        <v>148</v>
      </c>
      <c r="E859" s="226" t="s">
        <v>19</v>
      </c>
      <c r="F859" s="227" t="s">
        <v>338</v>
      </c>
      <c r="G859" s="224"/>
      <c r="H859" s="226" t="s">
        <v>19</v>
      </c>
      <c r="I859" s="228"/>
      <c r="J859" s="224"/>
      <c r="K859" s="224"/>
      <c r="L859" s="229"/>
      <c r="M859" s="230"/>
      <c r="N859" s="231"/>
      <c r="O859" s="231"/>
      <c r="P859" s="231"/>
      <c r="Q859" s="231"/>
      <c r="R859" s="231"/>
      <c r="S859" s="231"/>
      <c r="T859" s="232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T859" s="233" t="s">
        <v>148</v>
      </c>
      <c r="AU859" s="233" t="s">
        <v>81</v>
      </c>
      <c r="AV859" s="13" t="s">
        <v>79</v>
      </c>
      <c r="AW859" s="13" t="s">
        <v>33</v>
      </c>
      <c r="AX859" s="13" t="s">
        <v>71</v>
      </c>
      <c r="AY859" s="233" t="s">
        <v>137</v>
      </c>
    </row>
    <row r="860" s="14" customFormat="1">
      <c r="A860" s="14"/>
      <c r="B860" s="234"/>
      <c r="C860" s="235"/>
      <c r="D860" s="225" t="s">
        <v>148</v>
      </c>
      <c r="E860" s="236" t="s">
        <v>19</v>
      </c>
      <c r="F860" s="237" t="s">
        <v>339</v>
      </c>
      <c r="G860" s="235"/>
      <c r="H860" s="238">
        <v>18.513000000000002</v>
      </c>
      <c r="I860" s="239"/>
      <c r="J860" s="235"/>
      <c r="K860" s="235"/>
      <c r="L860" s="240"/>
      <c r="M860" s="241"/>
      <c r="N860" s="242"/>
      <c r="O860" s="242"/>
      <c r="P860" s="242"/>
      <c r="Q860" s="242"/>
      <c r="R860" s="242"/>
      <c r="S860" s="242"/>
      <c r="T860" s="243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T860" s="244" t="s">
        <v>148</v>
      </c>
      <c r="AU860" s="244" t="s">
        <v>81</v>
      </c>
      <c r="AV860" s="14" t="s">
        <v>81</v>
      </c>
      <c r="AW860" s="14" t="s">
        <v>33</v>
      </c>
      <c r="AX860" s="14" t="s">
        <v>71</v>
      </c>
      <c r="AY860" s="244" t="s">
        <v>137</v>
      </c>
    </row>
    <row r="861" s="15" customFormat="1">
      <c r="A861" s="15"/>
      <c r="B861" s="255"/>
      <c r="C861" s="256"/>
      <c r="D861" s="225" t="s">
        <v>148</v>
      </c>
      <c r="E861" s="257" t="s">
        <v>19</v>
      </c>
      <c r="F861" s="258" t="s">
        <v>195</v>
      </c>
      <c r="G861" s="256"/>
      <c r="H861" s="259">
        <v>58.805999999999997</v>
      </c>
      <c r="I861" s="260"/>
      <c r="J861" s="256"/>
      <c r="K861" s="256"/>
      <c r="L861" s="261"/>
      <c r="M861" s="262"/>
      <c r="N861" s="263"/>
      <c r="O861" s="263"/>
      <c r="P861" s="263"/>
      <c r="Q861" s="263"/>
      <c r="R861" s="263"/>
      <c r="S861" s="263"/>
      <c r="T861" s="264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  <c r="AT861" s="265" t="s">
        <v>148</v>
      </c>
      <c r="AU861" s="265" t="s">
        <v>81</v>
      </c>
      <c r="AV861" s="15" t="s">
        <v>144</v>
      </c>
      <c r="AW861" s="15" t="s">
        <v>33</v>
      </c>
      <c r="AX861" s="15" t="s">
        <v>79</v>
      </c>
      <c r="AY861" s="265" t="s">
        <v>137</v>
      </c>
    </row>
    <row r="862" s="12" customFormat="1" ht="25.92" customHeight="1">
      <c r="A862" s="12"/>
      <c r="B862" s="189"/>
      <c r="C862" s="190"/>
      <c r="D862" s="191" t="s">
        <v>70</v>
      </c>
      <c r="E862" s="192" t="s">
        <v>1104</v>
      </c>
      <c r="F862" s="192" t="s">
        <v>1105</v>
      </c>
      <c r="G862" s="190"/>
      <c r="H862" s="190"/>
      <c r="I862" s="193"/>
      <c r="J862" s="194">
        <f>BK862</f>
        <v>0</v>
      </c>
      <c r="K862" s="190"/>
      <c r="L862" s="195"/>
      <c r="M862" s="196"/>
      <c r="N862" s="197"/>
      <c r="O862" s="197"/>
      <c r="P862" s="198">
        <f>SUM(P863:P868)</f>
        <v>0</v>
      </c>
      <c r="Q862" s="197"/>
      <c r="R862" s="198">
        <f>SUM(R863:R868)</f>
        <v>0</v>
      </c>
      <c r="S862" s="197"/>
      <c r="T862" s="199">
        <f>SUM(T863:T868)</f>
        <v>0</v>
      </c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  <c r="AR862" s="200" t="s">
        <v>144</v>
      </c>
      <c r="AT862" s="201" t="s">
        <v>70</v>
      </c>
      <c r="AU862" s="201" t="s">
        <v>71</v>
      </c>
      <c r="AY862" s="200" t="s">
        <v>137</v>
      </c>
      <c r="BK862" s="202">
        <f>SUM(BK863:BK868)</f>
        <v>0</v>
      </c>
    </row>
    <row r="863" s="2" customFormat="1" ht="16.5" customHeight="1">
      <c r="A863" s="39"/>
      <c r="B863" s="40"/>
      <c r="C863" s="205" t="s">
        <v>1106</v>
      </c>
      <c r="D863" s="205" t="s">
        <v>139</v>
      </c>
      <c r="E863" s="206" t="s">
        <v>1107</v>
      </c>
      <c r="F863" s="207" t="s">
        <v>1108</v>
      </c>
      <c r="G863" s="208" t="s">
        <v>1109</v>
      </c>
      <c r="H863" s="209">
        <v>50</v>
      </c>
      <c r="I863" s="210"/>
      <c r="J863" s="211">
        <f>ROUND(I863*H863,2)</f>
        <v>0</v>
      </c>
      <c r="K863" s="207" t="s">
        <v>143</v>
      </c>
      <c r="L863" s="45"/>
      <c r="M863" s="212" t="s">
        <v>19</v>
      </c>
      <c r="N863" s="213" t="s">
        <v>42</v>
      </c>
      <c r="O863" s="85"/>
      <c r="P863" s="214">
        <f>O863*H863</f>
        <v>0</v>
      </c>
      <c r="Q863" s="214">
        <v>0</v>
      </c>
      <c r="R863" s="214">
        <f>Q863*H863</f>
        <v>0</v>
      </c>
      <c r="S863" s="214">
        <v>0</v>
      </c>
      <c r="T863" s="215">
        <f>S863*H863</f>
        <v>0</v>
      </c>
      <c r="U863" s="39"/>
      <c r="V863" s="39"/>
      <c r="W863" s="39"/>
      <c r="X863" s="39"/>
      <c r="Y863" s="39"/>
      <c r="Z863" s="39"/>
      <c r="AA863" s="39"/>
      <c r="AB863" s="39"/>
      <c r="AC863" s="39"/>
      <c r="AD863" s="39"/>
      <c r="AE863" s="39"/>
      <c r="AR863" s="216" t="s">
        <v>1110</v>
      </c>
      <c r="AT863" s="216" t="s">
        <v>139</v>
      </c>
      <c r="AU863" s="216" t="s">
        <v>79</v>
      </c>
      <c r="AY863" s="18" t="s">
        <v>137</v>
      </c>
      <c r="BE863" s="217">
        <f>IF(N863="základní",J863,0)</f>
        <v>0</v>
      </c>
      <c r="BF863" s="217">
        <f>IF(N863="snížená",J863,0)</f>
        <v>0</v>
      </c>
      <c r="BG863" s="217">
        <f>IF(N863="zákl. přenesená",J863,0)</f>
        <v>0</v>
      </c>
      <c r="BH863" s="217">
        <f>IF(N863="sníž. přenesená",J863,0)</f>
        <v>0</v>
      </c>
      <c r="BI863" s="217">
        <f>IF(N863="nulová",J863,0)</f>
        <v>0</v>
      </c>
      <c r="BJ863" s="18" t="s">
        <v>79</v>
      </c>
      <c r="BK863" s="217">
        <f>ROUND(I863*H863,2)</f>
        <v>0</v>
      </c>
      <c r="BL863" s="18" t="s">
        <v>1110</v>
      </c>
      <c r="BM863" s="216" t="s">
        <v>1111</v>
      </c>
    </row>
    <row r="864" s="2" customFormat="1">
      <c r="A864" s="39"/>
      <c r="B864" s="40"/>
      <c r="C864" s="41"/>
      <c r="D864" s="218" t="s">
        <v>146</v>
      </c>
      <c r="E864" s="41"/>
      <c r="F864" s="219" t="s">
        <v>1112</v>
      </c>
      <c r="G864" s="41"/>
      <c r="H864" s="41"/>
      <c r="I864" s="220"/>
      <c r="J864" s="41"/>
      <c r="K864" s="41"/>
      <c r="L864" s="45"/>
      <c r="M864" s="221"/>
      <c r="N864" s="222"/>
      <c r="O864" s="85"/>
      <c r="P864" s="85"/>
      <c r="Q864" s="85"/>
      <c r="R864" s="85"/>
      <c r="S864" s="85"/>
      <c r="T864" s="86"/>
      <c r="U864" s="39"/>
      <c r="V864" s="39"/>
      <c r="W864" s="39"/>
      <c r="X864" s="39"/>
      <c r="Y864" s="39"/>
      <c r="Z864" s="39"/>
      <c r="AA864" s="39"/>
      <c r="AB864" s="39"/>
      <c r="AC864" s="39"/>
      <c r="AD864" s="39"/>
      <c r="AE864" s="39"/>
      <c r="AT864" s="18" t="s">
        <v>146</v>
      </c>
      <c r="AU864" s="18" t="s">
        <v>79</v>
      </c>
    </row>
    <row r="865" s="2" customFormat="1">
      <c r="A865" s="39"/>
      <c r="B865" s="40"/>
      <c r="C865" s="41"/>
      <c r="D865" s="225" t="s">
        <v>333</v>
      </c>
      <c r="E865" s="41"/>
      <c r="F865" s="277" t="s">
        <v>1113</v>
      </c>
      <c r="G865" s="41"/>
      <c r="H865" s="41"/>
      <c r="I865" s="220"/>
      <c r="J865" s="41"/>
      <c r="K865" s="41"/>
      <c r="L865" s="45"/>
      <c r="M865" s="221"/>
      <c r="N865" s="222"/>
      <c r="O865" s="85"/>
      <c r="P865" s="85"/>
      <c r="Q865" s="85"/>
      <c r="R865" s="85"/>
      <c r="S865" s="85"/>
      <c r="T865" s="86"/>
      <c r="U865" s="39"/>
      <c r="V865" s="39"/>
      <c r="W865" s="39"/>
      <c r="X865" s="39"/>
      <c r="Y865" s="39"/>
      <c r="Z865" s="39"/>
      <c r="AA865" s="39"/>
      <c r="AB865" s="39"/>
      <c r="AC865" s="39"/>
      <c r="AD865" s="39"/>
      <c r="AE865" s="39"/>
      <c r="AT865" s="18" t="s">
        <v>333</v>
      </c>
      <c r="AU865" s="18" t="s">
        <v>79</v>
      </c>
    </row>
    <row r="866" s="2" customFormat="1" ht="24.15" customHeight="1">
      <c r="A866" s="39"/>
      <c r="B866" s="40"/>
      <c r="C866" s="205" t="s">
        <v>1114</v>
      </c>
      <c r="D866" s="205" t="s">
        <v>139</v>
      </c>
      <c r="E866" s="206" t="s">
        <v>1115</v>
      </c>
      <c r="F866" s="207" t="s">
        <v>1116</v>
      </c>
      <c r="G866" s="208" t="s">
        <v>1109</v>
      </c>
      <c r="H866" s="209">
        <v>50</v>
      </c>
      <c r="I866" s="210"/>
      <c r="J866" s="211">
        <f>ROUND(I866*H866,2)</f>
        <v>0</v>
      </c>
      <c r="K866" s="207" t="s">
        <v>143</v>
      </c>
      <c r="L866" s="45"/>
      <c r="M866" s="212" t="s">
        <v>19</v>
      </c>
      <c r="N866" s="213" t="s">
        <v>42</v>
      </c>
      <c r="O866" s="85"/>
      <c r="P866" s="214">
        <f>O866*H866</f>
        <v>0</v>
      </c>
      <c r="Q866" s="214">
        <v>0</v>
      </c>
      <c r="R866" s="214">
        <f>Q866*H866</f>
        <v>0</v>
      </c>
      <c r="S866" s="214">
        <v>0</v>
      </c>
      <c r="T866" s="215">
        <f>S866*H866</f>
        <v>0</v>
      </c>
      <c r="U866" s="39"/>
      <c r="V866" s="39"/>
      <c r="W866" s="39"/>
      <c r="X866" s="39"/>
      <c r="Y866" s="39"/>
      <c r="Z866" s="39"/>
      <c r="AA866" s="39"/>
      <c r="AB866" s="39"/>
      <c r="AC866" s="39"/>
      <c r="AD866" s="39"/>
      <c r="AE866" s="39"/>
      <c r="AR866" s="216" t="s">
        <v>1117</v>
      </c>
      <c r="AT866" s="216" t="s">
        <v>139</v>
      </c>
      <c r="AU866" s="216" t="s">
        <v>79</v>
      </c>
      <c r="AY866" s="18" t="s">
        <v>137</v>
      </c>
      <c r="BE866" s="217">
        <f>IF(N866="základní",J866,0)</f>
        <v>0</v>
      </c>
      <c r="BF866" s="217">
        <f>IF(N866="snížená",J866,0)</f>
        <v>0</v>
      </c>
      <c r="BG866" s="217">
        <f>IF(N866="zákl. přenesená",J866,0)</f>
        <v>0</v>
      </c>
      <c r="BH866" s="217">
        <f>IF(N866="sníž. přenesená",J866,0)</f>
        <v>0</v>
      </c>
      <c r="BI866" s="217">
        <f>IF(N866="nulová",J866,0)</f>
        <v>0</v>
      </c>
      <c r="BJ866" s="18" t="s">
        <v>79</v>
      </c>
      <c r="BK866" s="217">
        <f>ROUND(I866*H866,2)</f>
        <v>0</v>
      </c>
      <c r="BL866" s="18" t="s">
        <v>1117</v>
      </c>
      <c r="BM866" s="216" t="s">
        <v>1118</v>
      </c>
    </row>
    <row r="867" s="2" customFormat="1">
      <c r="A867" s="39"/>
      <c r="B867" s="40"/>
      <c r="C867" s="41"/>
      <c r="D867" s="218" t="s">
        <v>146</v>
      </c>
      <c r="E867" s="41"/>
      <c r="F867" s="219" t="s">
        <v>1119</v>
      </c>
      <c r="G867" s="41"/>
      <c r="H867" s="41"/>
      <c r="I867" s="220"/>
      <c r="J867" s="41"/>
      <c r="K867" s="41"/>
      <c r="L867" s="45"/>
      <c r="M867" s="221"/>
      <c r="N867" s="222"/>
      <c r="O867" s="85"/>
      <c r="P867" s="85"/>
      <c r="Q867" s="85"/>
      <c r="R867" s="85"/>
      <c r="S867" s="85"/>
      <c r="T867" s="86"/>
      <c r="U867" s="39"/>
      <c r="V867" s="39"/>
      <c r="W867" s="39"/>
      <c r="X867" s="39"/>
      <c r="Y867" s="39"/>
      <c r="Z867" s="39"/>
      <c r="AA867" s="39"/>
      <c r="AB867" s="39"/>
      <c r="AC867" s="39"/>
      <c r="AD867" s="39"/>
      <c r="AE867" s="39"/>
      <c r="AT867" s="18" t="s">
        <v>146</v>
      </c>
      <c r="AU867" s="18" t="s">
        <v>79</v>
      </c>
    </row>
    <row r="868" s="2" customFormat="1">
      <c r="A868" s="39"/>
      <c r="B868" s="40"/>
      <c r="C868" s="41"/>
      <c r="D868" s="225" t="s">
        <v>333</v>
      </c>
      <c r="E868" s="41"/>
      <c r="F868" s="277" t="s">
        <v>1120</v>
      </c>
      <c r="G868" s="41"/>
      <c r="H868" s="41"/>
      <c r="I868" s="220"/>
      <c r="J868" s="41"/>
      <c r="K868" s="41"/>
      <c r="L868" s="45"/>
      <c r="M868" s="279"/>
      <c r="N868" s="280"/>
      <c r="O868" s="281"/>
      <c r="P868" s="281"/>
      <c r="Q868" s="281"/>
      <c r="R868" s="281"/>
      <c r="S868" s="281"/>
      <c r="T868" s="282"/>
      <c r="U868" s="39"/>
      <c r="V868" s="39"/>
      <c r="W868" s="39"/>
      <c r="X868" s="39"/>
      <c r="Y868" s="39"/>
      <c r="Z868" s="39"/>
      <c r="AA868" s="39"/>
      <c r="AB868" s="39"/>
      <c r="AC868" s="39"/>
      <c r="AD868" s="39"/>
      <c r="AE868" s="39"/>
      <c r="AT868" s="18" t="s">
        <v>333</v>
      </c>
      <c r="AU868" s="18" t="s">
        <v>79</v>
      </c>
    </row>
    <row r="869" s="2" customFormat="1" ht="6.96" customHeight="1">
      <c r="A869" s="39"/>
      <c r="B869" s="60"/>
      <c r="C869" s="61"/>
      <c r="D869" s="61"/>
      <c r="E869" s="61"/>
      <c r="F869" s="61"/>
      <c r="G869" s="61"/>
      <c r="H869" s="61"/>
      <c r="I869" s="61"/>
      <c r="J869" s="61"/>
      <c r="K869" s="61"/>
      <c r="L869" s="45"/>
      <c r="M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  <c r="Y869" s="39"/>
      <c r="Z869" s="39"/>
      <c r="AA869" s="39"/>
      <c r="AB869" s="39"/>
      <c r="AC869" s="39"/>
      <c r="AD869" s="39"/>
      <c r="AE869" s="39"/>
    </row>
  </sheetData>
  <sheetProtection sheet="1" autoFilter="0" formatColumns="0" formatRows="0" objects="1" scenarios="1" spinCount="100000" saltValue="5hkTBQ242IRm73uUfol7htmOEHSs1Ev62ORWsLO3b35HZWwvf2mz0UXQ5CLOhjPzMfdR1JJ+F9JU8XqfDcGKYg==" hashValue="kU1KdkdJcQnn7IThnzMRztJaMA7USPgIiYcV13aHpReGbaaq//a+P86Fnn+g7IHsFYDvmJsmiqVOaQb+PsAUXQ==" algorithmName="SHA-512" password="C14C"/>
  <autoFilter ref="C96:K868"/>
  <mergeCells count="9">
    <mergeCell ref="E7:H7"/>
    <mergeCell ref="E9:H9"/>
    <mergeCell ref="E18:H18"/>
    <mergeCell ref="E27:H27"/>
    <mergeCell ref="E48:H48"/>
    <mergeCell ref="E50:H50"/>
    <mergeCell ref="E87:H87"/>
    <mergeCell ref="E89:H89"/>
    <mergeCell ref="L2:V2"/>
  </mergeCells>
  <hyperlinks>
    <hyperlink ref="F101" r:id="rId1" display="https://podminky.urs.cz/item/CS_URS_2025_01/132212131"/>
    <hyperlink ref="F105" r:id="rId2" display="https://podminky.urs.cz/item/CS_URS_2025_01/162211311"/>
    <hyperlink ref="F107" r:id="rId3" display="https://podminky.urs.cz/item/CS_URS_2025_01/162211319"/>
    <hyperlink ref="F110" r:id="rId4" display="https://podminky.urs.cz/item/CS_URS_2025_01/171251201"/>
    <hyperlink ref="F112" r:id="rId5" display="https://podminky.urs.cz/item/CS_URS_2025_01/175151101"/>
    <hyperlink ref="F118" r:id="rId6" display="https://podminky.urs.cz/item/CS_URS_2025_01/319202122"/>
    <hyperlink ref="F122" r:id="rId7" display="https://podminky.urs.cz/item/CS_URS_2025_01/319202124"/>
    <hyperlink ref="F129" r:id="rId8" display="https://podminky.urs.cz/item/CS_URS_2025_01/319202125"/>
    <hyperlink ref="F137" r:id="rId9" display="https://podminky.urs.cz/item/CS_URS_2025_01/611131121"/>
    <hyperlink ref="F139" r:id="rId10" display="https://podminky.urs.cz/item/CS_URS_2025_01/611142001"/>
    <hyperlink ref="F141" r:id="rId11" display="https://podminky.urs.cz/item/CS_URS_2025_01/611311131"/>
    <hyperlink ref="F143" r:id="rId12" display="https://podminky.urs.cz/item/CS_URS_2025_01/611315411"/>
    <hyperlink ref="F152" r:id="rId13" display="https://podminky.urs.cz/item/CS_URS_2025_01/611315421"/>
    <hyperlink ref="F163" r:id="rId14" display="https://podminky.urs.cz/item/CS_URS_2025_01/612131101"/>
    <hyperlink ref="F165" r:id="rId15" display="https://podminky.urs.cz/item/CS_URS_2025_01/612131121"/>
    <hyperlink ref="F167" r:id="rId16" display="https://podminky.urs.cz/item/CS_URS_2025_01/612135101"/>
    <hyperlink ref="F173" r:id="rId17" display="https://podminky.urs.cz/item/CS_URS_2025_01/612142001"/>
    <hyperlink ref="F175" r:id="rId18" display="https://podminky.urs.cz/item/CS_URS_2025_01/612311131"/>
    <hyperlink ref="F177" r:id="rId19" display="https://podminky.urs.cz/item/CS_URS_2025_01/612315121"/>
    <hyperlink ref="F181" r:id="rId20" display="https://podminky.urs.cz/item/CS_URS_2025_01/612315122"/>
    <hyperlink ref="F185" r:id="rId21" display="https://podminky.urs.cz/item/CS_URS_2025_01/612315412"/>
    <hyperlink ref="F198" r:id="rId22" display="https://podminky.urs.cz/item/CS_URS_2025_01/612315422"/>
    <hyperlink ref="F217" r:id="rId23" display="https://podminky.urs.cz/item/CS_URS_2025_01/612315452"/>
    <hyperlink ref="F220" r:id="rId24" display="https://podminky.urs.cz/item/CS_URS_2025_01/612325223"/>
    <hyperlink ref="F224" r:id="rId25" display="https://podminky.urs.cz/item/CS_URS_2025_01/612325225"/>
    <hyperlink ref="F236" r:id="rId26" display="https://podminky.urs.cz/item/CS_URS_2025_01/612331121"/>
    <hyperlink ref="F252" r:id="rId27" display="https://podminky.urs.cz/item/CS_URS_2025_01/612331191"/>
    <hyperlink ref="F254" r:id="rId28" display="https://podminky.urs.cz/item/CS_URS_2025_01/622143003"/>
    <hyperlink ref="F265" r:id="rId29" display="https://podminky.urs.cz/item/CS_URS_2025_01/631311131"/>
    <hyperlink ref="F269" r:id="rId30" display="https://podminky.urs.cz/item/CS_URS_2025_01/632451252"/>
    <hyperlink ref="F273" r:id="rId31" display="https://podminky.urs.cz/item/CS_URS_2025_01/632451254.1"/>
    <hyperlink ref="F285" r:id="rId32" display="https://podminky.urs.cz/item/CS_URS_2025_01/632451293"/>
    <hyperlink ref="F287" r:id="rId33" display="https://podminky.urs.cz/item/CS_URS_2025_01/632451451"/>
    <hyperlink ref="F291" r:id="rId34" display="https://podminky.urs.cz/item/CS_URS_2025_01/632902221"/>
    <hyperlink ref="F294" r:id="rId35" display="https://podminky.urs.cz/item/CS_URS_2025_01/633811111"/>
    <hyperlink ref="F296" r:id="rId36" display="https://podminky.urs.cz/item/CS_URS_2025_01/642944121"/>
    <hyperlink ref="F302" r:id="rId37" display="https://podminky.urs.cz/item/CS_URS_2025_01/642944221"/>
    <hyperlink ref="F312" r:id="rId38" display="https://podminky.urs.cz/item/CS_URS_2025_01/949101111"/>
    <hyperlink ref="F314" r:id="rId39" display="https://podminky.urs.cz/item/CS_URS_2025_01/952901111"/>
    <hyperlink ref="F319" r:id="rId40" display="https://podminky.urs.cz/item/CS_URS_2025_01/965043321"/>
    <hyperlink ref="F325" r:id="rId41" display="https://podminky.urs.cz/item/CS_URS_2025_01/965043341"/>
    <hyperlink ref="F337" r:id="rId42" display="https://podminky.urs.cz/item/CS_URS_2025_01/965081333"/>
    <hyperlink ref="F349" r:id="rId43" display="https://podminky.urs.cz/item/CS_URS_2025_01/967023693"/>
    <hyperlink ref="F362" r:id="rId44" display="https://podminky.urs.cz/item/CS_URS_2025_01/968062455"/>
    <hyperlink ref="F366" r:id="rId45" display="https://podminky.urs.cz/item/CS_URS_2025_01/968062746"/>
    <hyperlink ref="F370" r:id="rId46" display="https://podminky.urs.cz/item/CS_URS_2025_01/968072455"/>
    <hyperlink ref="F373" r:id="rId47" display="https://podminky.urs.cz/item/CS_URS_2025_01/968072456"/>
    <hyperlink ref="F376" r:id="rId48" display="https://podminky.urs.cz/item/CS_URS_2025_01/974031154"/>
    <hyperlink ref="F380" r:id="rId49" display="https://podminky.urs.cz/item/CS_URS_2025_01/974031165"/>
    <hyperlink ref="F384" r:id="rId50" display="https://podminky.urs.cz/item/CS_URS_2025_01/974042577"/>
    <hyperlink ref="F388" r:id="rId51" display="https://podminky.urs.cz/item/CS_URS_2025_01/974042579"/>
    <hyperlink ref="F391" r:id="rId52" display="https://podminky.urs.cz/item/CS_URS_2025_01/977311114"/>
    <hyperlink ref="F395" r:id="rId53" display="https://podminky.urs.cz/item/CS_URS_2025_01/978011121"/>
    <hyperlink ref="F407" r:id="rId54" display="https://podminky.urs.cz/item/CS_URS_2025_01/978013141"/>
    <hyperlink ref="F434" r:id="rId55" display="https://podminky.urs.cz/item/CS_URS_2025_01/978013191"/>
    <hyperlink ref="F445" r:id="rId56" display="https://podminky.urs.cz/item/CS_URS_2025_01/978059541"/>
    <hyperlink ref="F459" r:id="rId57" display="https://podminky.urs.cz/item/CS_URS_2025_01/997013153"/>
    <hyperlink ref="F461" r:id="rId58" display="https://podminky.urs.cz/item/CS_URS_2025_01/997013311"/>
    <hyperlink ref="F463" r:id="rId59" display="https://podminky.urs.cz/item/CS_URS_2025_01/997013321"/>
    <hyperlink ref="F466" r:id="rId60" display="https://podminky.urs.cz/item/CS_URS_2025_01/997013501"/>
    <hyperlink ref="F468" r:id="rId61" display="https://podminky.urs.cz/item/CS_URS_2025_01/997013509"/>
    <hyperlink ref="F471" r:id="rId62" display="https://podminky.urs.cz/item/CS_URS_2025_01/997013871"/>
    <hyperlink ref="F473" r:id="rId63" display="https://podminky.urs.cz/item/CS_URS_2025_01/997221611"/>
    <hyperlink ref="F476" r:id="rId64" display="https://podminky.urs.cz/item/CS_URS_2025_01/998018002"/>
    <hyperlink ref="F480" r:id="rId65" display="https://podminky.urs.cz/item/CS_URS_2025_01/711111001"/>
    <hyperlink ref="F487" r:id="rId66" display="https://podminky.urs.cz/item/CS_URS_2025_01/711741567"/>
    <hyperlink ref="F493" r:id="rId67" display="https://podminky.urs.cz/item/CS_URS_2025_01/998711202"/>
    <hyperlink ref="F496" r:id="rId68" display="https://podminky.urs.cz/item/CS_URS_2025_01/763131411"/>
    <hyperlink ref="F503" r:id="rId69" display="https://podminky.urs.cz/item/CS_URS_2025_01/763131451"/>
    <hyperlink ref="F510" r:id="rId70" display="https://podminky.urs.cz/item/CS_URS_2025_01/763131714"/>
    <hyperlink ref="F513" r:id="rId71" display="https://podminky.urs.cz/item/CS_URS_2025_01/763131761"/>
    <hyperlink ref="F516" r:id="rId72" display="https://podminky.urs.cz/item/CS_URS_2025_01/763182314"/>
    <hyperlink ref="F520" r:id="rId73" display="https://podminky.urs.cz/item/CS_URS_2025_01/998763201"/>
    <hyperlink ref="F523" r:id="rId74" display="https://podminky.urs.cz/item/CS_URS_2025_01/766411811"/>
    <hyperlink ref="F527" r:id="rId75" display="https://podminky.urs.cz/item/CS_URS_2025_01/766411822"/>
    <hyperlink ref="F529" r:id="rId76" display="https://podminky.urs.cz/item/CS_URS_2025_01/766660001"/>
    <hyperlink ref="F547" r:id="rId77" display="https://podminky.urs.cz/item/CS_URS_2025_01/766660011"/>
    <hyperlink ref="F552" r:id="rId78" display="https://podminky.urs.cz/item/CS_URS_2025_01/766660021"/>
    <hyperlink ref="F560" r:id="rId79" display="https://podminky.urs.cz/item/CS_URS_2025_01/766660031"/>
    <hyperlink ref="F568" r:id="rId80" display="https://podminky.urs.cz/item/CS_URS_2025_01/766660717"/>
    <hyperlink ref="F572" r:id="rId81" display="https://podminky.urs.cz/item/CS_URS_2025_01/766660728"/>
    <hyperlink ref="F578" r:id="rId82" display="https://podminky.urs.cz/item/CS_URS_2025_01/766691914"/>
    <hyperlink ref="F587" r:id="rId83" display="https://podminky.urs.cz/item/CS_URS_2025_01/766695213"/>
    <hyperlink ref="F591" r:id="rId84" display="https://podminky.urs.cz/item/CS_URS_2025_01/766695233"/>
    <hyperlink ref="F595" r:id="rId85" display="https://podminky.urs.cz/item/CS_URS_2025_01/998766202"/>
    <hyperlink ref="F598" r:id="rId86" display="https://podminky.urs.cz/item/CS_URS_2025_01/771121011"/>
    <hyperlink ref="F610" r:id="rId87" display="https://podminky.urs.cz/item/CS_URS_2025_01/771151021"/>
    <hyperlink ref="F612" r:id="rId88" display="https://podminky.urs.cz/item/CS_URS_2025_01/771574416"/>
    <hyperlink ref="F628" r:id="rId89" display="https://podminky.urs.cz/item/CS_URS_2025_01/771591112"/>
    <hyperlink ref="F631" r:id="rId90" display="https://podminky.urs.cz/item/CS_URS_2025_01/771591241"/>
    <hyperlink ref="F634" r:id="rId91" display="https://podminky.urs.cz/item/CS_URS_2025_01/771591242"/>
    <hyperlink ref="F637" r:id="rId92" display="https://podminky.urs.cz/item/CS_URS_2025_01/771591264"/>
    <hyperlink ref="F648" r:id="rId93" display="https://podminky.urs.cz/item/CS_URS_2025_01/998771202"/>
    <hyperlink ref="F651" r:id="rId94" display="https://podminky.urs.cz/item/CS_URS_2025_01/776111116"/>
    <hyperlink ref="F654" r:id="rId95" display="https://podminky.urs.cz/item/CS_URS_2025_01/776121321"/>
    <hyperlink ref="F656" r:id="rId96" display="https://podminky.urs.cz/item/CS_URS_2025_01/776141121"/>
    <hyperlink ref="F658" r:id="rId97" display="https://podminky.urs.cz/item/CS_URS_2025_01/776201814"/>
    <hyperlink ref="F670" r:id="rId98" display="https://podminky.urs.cz/item/CS_URS_2025_01/776221111"/>
    <hyperlink ref="F684" r:id="rId99" display="https://podminky.urs.cz/item/CS_URS_2025_01/776223111"/>
    <hyperlink ref="F687" r:id="rId100" display="https://podminky.urs.cz/item/CS_URS_2025_01/776410811"/>
    <hyperlink ref="F689" r:id="rId101" display="https://podminky.urs.cz/item/CS_URS_2025_01/776411111"/>
    <hyperlink ref="F702" r:id="rId102" display="https://podminky.urs.cz/item/CS_URS_2025_01/998776202"/>
    <hyperlink ref="F705" r:id="rId103" display="https://podminky.urs.cz/item/CS_URS_2025_01/781121011"/>
    <hyperlink ref="F719" r:id="rId104" display="https://podminky.urs.cz/item/CS_URS_2025_01/781131112"/>
    <hyperlink ref="F732" r:id="rId105" display="https://podminky.urs.cz/item/CS_URS_2025_01/781131264"/>
    <hyperlink ref="F739" r:id="rId106" display="https://podminky.urs.cz/item/CS_URS_2025_01/781472215"/>
    <hyperlink ref="F768" r:id="rId107" display="https://podminky.urs.cz/item/CS_URS_2025_01/781571141"/>
    <hyperlink ref="F793" r:id="rId108" display="https://podminky.urs.cz/item/CS_URS_2025_01/998781202"/>
    <hyperlink ref="F811" r:id="rId109" display="https://podminky.urs.cz/item/CS_URS_2025_01/784121001.1"/>
    <hyperlink ref="F835" r:id="rId110" display="https://podminky.urs.cz/item/CS_URS_2025_01/784121011"/>
    <hyperlink ref="F837" r:id="rId111" display="https://podminky.urs.cz/item/CS_URS_2025_01/784181001"/>
    <hyperlink ref="F845" r:id="rId112" display="https://podminky.urs.cz/item/CS_URS_2025_01/784181101"/>
    <hyperlink ref="F847" r:id="rId113" display="https://podminky.urs.cz/item/CS_URS_2025_01/784221101"/>
    <hyperlink ref="F854" r:id="rId114" display="https://podminky.urs.cz/item/CS_URS_2025_01/784321031"/>
    <hyperlink ref="F864" r:id="rId115" display="https://podminky.urs.cz/item/CS_URS_2025_01/094103000"/>
    <hyperlink ref="F867" r:id="rId116" display="https://podminky.urs.cz/item/CS_URS_2025_01/HZS130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17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84</v>
      </c>
    </row>
    <row r="3" hidden="1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81</v>
      </c>
    </row>
    <row r="4" hidden="1" s="1" customFormat="1" ht="24.96" customHeight="1">
      <c r="B4" s="21"/>
      <c r="D4" s="131" t="s">
        <v>97</v>
      </c>
      <c r="L4" s="21"/>
      <c r="M4" s="132" t="s">
        <v>10</v>
      </c>
      <c r="AT4" s="18" t="s">
        <v>4</v>
      </c>
    </row>
    <row r="5" hidden="1" s="1" customFormat="1" ht="6.96" customHeight="1">
      <c r="B5" s="21"/>
      <c r="L5" s="21"/>
    </row>
    <row r="6" hidden="1" s="1" customFormat="1" ht="12" customHeight="1">
      <c r="B6" s="21"/>
      <c r="D6" s="133" t="s">
        <v>16</v>
      </c>
      <c r="L6" s="21"/>
    </row>
    <row r="7" hidden="1" s="1" customFormat="1" ht="16.5" customHeight="1">
      <c r="B7" s="21"/>
      <c r="E7" s="134" t="str">
        <f>'Rekapitulace stavby'!K6</f>
        <v>Mateřská škola Životice u Nového Jičína</v>
      </c>
      <c r="F7" s="133"/>
      <c r="G7" s="133"/>
      <c r="H7" s="133"/>
      <c r="L7" s="21"/>
    </row>
    <row r="8" hidden="1" s="2" customFormat="1" ht="12" customHeight="1">
      <c r="A8" s="39"/>
      <c r="B8" s="45"/>
      <c r="C8" s="39"/>
      <c r="D8" s="133" t="s">
        <v>98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hidden="1" s="2" customFormat="1" ht="16.5" customHeight="1">
      <c r="A9" s="39"/>
      <c r="B9" s="45"/>
      <c r="C9" s="39"/>
      <c r="D9" s="39"/>
      <c r="E9" s="136" t="s">
        <v>1121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hidden="1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hidden="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hidden="1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13. 5. 2025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hidden="1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hidden="1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19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hidden="1" s="2" customFormat="1" ht="18" customHeight="1">
      <c r="A15" s="39"/>
      <c r="B15" s="45"/>
      <c r="C15" s="39"/>
      <c r="D15" s="39"/>
      <c r="E15" s="137" t="s">
        <v>27</v>
      </c>
      <c r="F15" s="39"/>
      <c r="G15" s="39"/>
      <c r="H15" s="39"/>
      <c r="I15" s="133" t="s">
        <v>28</v>
      </c>
      <c r="J15" s="137" t="s">
        <v>19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hidden="1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hidden="1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hidden="1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hidden="1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hidden="1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tr">
        <f>IF('Rekapitulace stavby'!AN16="","",'Rekapitulace stavby'!AN16)</f>
        <v/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hidden="1" s="2" customFormat="1" ht="18" customHeight="1">
      <c r="A21" s="39"/>
      <c r="B21" s="45"/>
      <c r="C21" s="39"/>
      <c r="D21" s="39"/>
      <c r="E21" s="137" t="str">
        <f>IF('Rekapitulace stavby'!E17="","",'Rekapitulace stavby'!E17)</f>
        <v xml:space="preserve"> </v>
      </c>
      <c r="F21" s="39"/>
      <c r="G21" s="39"/>
      <c r="H21" s="39"/>
      <c r="I21" s="133" t="s">
        <v>28</v>
      </c>
      <c r="J21" s="137" t="str">
        <f>IF('Rekapitulace stavby'!AN17="","",'Rekapitulace stavby'!AN17)</f>
        <v/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hidden="1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hidden="1" s="2" customFormat="1" ht="12" customHeight="1">
      <c r="A23" s="39"/>
      <c r="B23" s="45"/>
      <c r="C23" s="39"/>
      <c r="D23" s="133" t="s">
        <v>34</v>
      </c>
      <c r="E23" s="39"/>
      <c r="F23" s="39"/>
      <c r="G23" s="39"/>
      <c r="H23" s="39"/>
      <c r="I23" s="133" t="s">
        <v>26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hidden="1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28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hidden="1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hidden="1" s="2" customFormat="1" ht="12" customHeight="1">
      <c r="A26" s="39"/>
      <c r="B26" s="45"/>
      <c r="C26" s="39"/>
      <c r="D26" s="133" t="s">
        <v>35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hidden="1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hidden="1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hidden="1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hidden="1" s="2" customFormat="1" ht="25.44" customHeight="1">
      <c r="A30" s="39"/>
      <c r="B30" s="45"/>
      <c r="C30" s="39"/>
      <c r="D30" s="144" t="s">
        <v>37</v>
      </c>
      <c r="E30" s="39"/>
      <c r="F30" s="39"/>
      <c r="G30" s="39"/>
      <c r="H30" s="39"/>
      <c r="I30" s="39"/>
      <c r="J30" s="145">
        <f>ROUND(J83,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hidden="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hidden="1" s="2" customFormat="1" ht="14.4" customHeight="1">
      <c r="A32" s="39"/>
      <c r="B32" s="45"/>
      <c r="C32" s="39"/>
      <c r="D32" s="39"/>
      <c r="E32" s="39"/>
      <c r="F32" s="146" t="s">
        <v>39</v>
      </c>
      <c r="G32" s="39"/>
      <c r="H32" s="39"/>
      <c r="I32" s="146" t="s">
        <v>38</v>
      </c>
      <c r="J32" s="146" t="s">
        <v>40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14.4" customHeight="1">
      <c r="A33" s="39"/>
      <c r="B33" s="45"/>
      <c r="C33" s="39"/>
      <c r="D33" s="147" t="s">
        <v>41</v>
      </c>
      <c r="E33" s="133" t="s">
        <v>42</v>
      </c>
      <c r="F33" s="148">
        <f>ROUND((SUM(BE83:BE139)),  2)</f>
        <v>0</v>
      </c>
      <c r="G33" s="39"/>
      <c r="H33" s="39"/>
      <c r="I33" s="149">
        <v>0.20999999999999999</v>
      </c>
      <c r="J33" s="148">
        <f>ROUND(((SUM(BE83:BE139))*I33),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133" t="s">
        <v>43</v>
      </c>
      <c r="F34" s="148">
        <f>ROUND((SUM(BF83:BF139)),  2)</f>
        <v>0</v>
      </c>
      <c r="G34" s="39"/>
      <c r="H34" s="39"/>
      <c r="I34" s="149">
        <v>0.12</v>
      </c>
      <c r="J34" s="148">
        <f>ROUND(((SUM(BF83:BF139))*I34),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44</v>
      </c>
      <c r="F35" s="148">
        <f>ROUND((SUM(BG83:BG139)),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45</v>
      </c>
      <c r="F36" s="148">
        <f>ROUND((SUM(BH83:BH139)),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46</v>
      </c>
      <c r="F37" s="148">
        <f>ROUND((SUM(BI83:BI139)),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25.44" customHeight="1">
      <c r="A39" s="39"/>
      <c r="B39" s="45"/>
      <c r="C39" s="150"/>
      <c r="D39" s="151" t="s">
        <v>47</v>
      </c>
      <c r="E39" s="152"/>
      <c r="F39" s="152"/>
      <c r="G39" s="153" t="s">
        <v>48</v>
      </c>
      <c r="H39" s="154" t="s">
        <v>49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/>
    <row r="42" hidden="1"/>
    <row r="43" hidden="1"/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100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Mateřská škola Životice u Nového Jičína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98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04 - Přípojka kanalizace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Životice u Nového Jičína</v>
      </c>
      <c r="G52" s="41"/>
      <c r="H52" s="41"/>
      <c r="I52" s="33" t="s">
        <v>23</v>
      </c>
      <c r="J52" s="73" t="str">
        <f>IF(J12="","",J12)</f>
        <v>13. 5. 2025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Základní škola a Mateřská škola Životice u NJ</v>
      </c>
      <c r="G54" s="41"/>
      <c r="H54" s="41"/>
      <c r="I54" s="33" t="s">
        <v>31</v>
      </c>
      <c r="J54" s="37" t="str">
        <f>E21</f>
        <v xml:space="preserve"> 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101</v>
      </c>
      <c r="D57" s="163"/>
      <c r="E57" s="163"/>
      <c r="F57" s="163"/>
      <c r="G57" s="163"/>
      <c r="H57" s="163"/>
      <c r="I57" s="163"/>
      <c r="J57" s="164" t="s">
        <v>102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69</v>
      </c>
      <c r="D59" s="41"/>
      <c r="E59" s="41"/>
      <c r="F59" s="41"/>
      <c r="G59" s="41"/>
      <c r="H59" s="41"/>
      <c r="I59" s="41"/>
      <c r="J59" s="103">
        <f>J83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103</v>
      </c>
    </row>
    <row r="60" s="9" customFormat="1" ht="24.96" customHeight="1">
      <c r="A60" s="9"/>
      <c r="B60" s="166"/>
      <c r="C60" s="167"/>
      <c r="D60" s="168" t="s">
        <v>1122</v>
      </c>
      <c r="E60" s="169"/>
      <c r="F60" s="169"/>
      <c r="G60" s="169"/>
      <c r="H60" s="169"/>
      <c r="I60" s="169"/>
      <c r="J60" s="170">
        <f>J84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1123</v>
      </c>
      <c r="E61" s="175"/>
      <c r="F61" s="175"/>
      <c r="G61" s="175"/>
      <c r="H61" s="175"/>
      <c r="I61" s="175"/>
      <c r="J61" s="176">
        <f>J85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1124</v>
      </c>
      <c r="E62" s="175"/>
      <c r="F62" s="175"/>
      <c r="G62" s="175"/>
      <c r="H62" s="175"/>
      <c r="I62" s="175"/>
      <c r="J62" s="176">
        <f>J114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111</v>
      </c>
      <c r="E63" s="175"/>
      <c r="F63" s="175"/>
      <c r="G63" s="175"/>
      <c r="H63" s="175"/>
      <c r="I63" s="175"/>
      <c r="J63" s="176">
        <f>J137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39"/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135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5" s="2" customFormat="1" ht="6.96" customHeight="1">
      <c r="A65" s="39"/>
      <c r="B65" s="60"/>
      <c r="C65" s="61"/>
      <c r="D65" s="61"/>
      <c r="E65" s="61"/>
      <c r="F65" s="61"/>
      <c r="G65" s="61"/>
      <c r="H65" s="61"/>
      <c r="I65" s="61"/>
      <c r="J65" s="61"/>
      <c r="K65" s="61"/>
      <c r="L65" s="13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9" s="2" customFormat="1" ht="6.96" customHeight="1">
      <c r="A69" s="39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24.96" customHeight="1">
      <c r="A70" s="39"/>
      <c r="B70" s="40"/>
      <c r="C70" s="24" t="s">
        <v>122</v>
      </c>
      <c r="D70" s="41"/>
      <c r="E70" s="41"/>
      <c r="F70" s="41"/>
      <c r="G70" s="41"/>
      <c r="H70" s="41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16</v>
      </c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161" t="str">
        <f>E7</f>
        <v>Mateřská škola Životice u Nového Jičína</v>
      </c>
      <c r="F73" s="33"/>
      <c r="G73" s="33"/>
      <c r="H73" s="33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98</v>
      </c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41"/>
      <c r="D75" s="41"/>
      <c r="E75" s="70" t="str">
        <f>E9</f>
        <v>04 - Přípojka kanalizace</v>
      </c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21</v>
      </c>
      <c r="D77" s="41"/>
      <c r="E77" s="41"/>
      <c r="F77" s="28" t="str">
        <f>F12</f>
        <v>Životice u Nového Jičína</v>
      </c>
      <c r="G77" s="41"/>
      <c r="H77" s="41"/>
      <c r="I77" s="33" t="s">
        <v>23</v>
      </c>
      <c r="J77" s="73" t="str">
        <f>IF(J12="","",J12)</f>
        <v>13. 5. 2025</v>
      </c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5.15" customHeight="1">
      <c r="A79" s="39"/>
      <c r="B79" s="40"/>
      <c r="C79" s="33" t="s">
        <v>25</v>
      </c>
      <c r="D79" s="41"/>
      <c r="E79" s="41"/>
      <c r="F79" s="28" t="str">
        <f>E15</f>
        <v>Základní škola a Mateřská škola Životice u NJ</v>
      </c>
      <c r="G79" s="41"/>
      <c r="H79" s="41"/>
      <c r="I79" s="33" t="s">
        <v>31</v>
      </c>
      <c r="J79" s="37" t="str">
        <f>E21</f>
        <v xml:space="preserve"> </v>
      </c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29</v>
      </c>
      <c r="D80" s="41"/>
      <c r="E80" s="41"/>
      <c r="F80" s="28" t="str">
        <f>IF(E18="","",E18)</f>
        <v>Vyplň údaj</v>
      </c>
      <c r="G80" s="41"/>
      <c r="H80" s="41"/>
      <c r="I80" s="33" t="s">
        <v>34</v>
      </c>
      <c r="J80" s="37" t="str">
        <f>E24</f>
        <v xml:space="preserve"> </v>
      </c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0.32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11" customFormat="1" ht="29.28" customHeight="1">
      <c r="A82" s="178"/>
      <c r="B82" s="179"/>
      <c r="C82" s="180" t="s">
        <v>123</v>
      </c>
      <c r="D82" s="181" t="s">
        <v>56</v>
      </c>
      <c r="E82" s="181" t="s">
        <v>52</v>
      </c>
      <c r="F82" s="181" t="s">
        <v>53</v>
      </c>
      <c r="G82" s="181" t="s">
        <v>124</v>
      </c>
      <c r="H82" s="181" t="s">
        <v>125</v>
      </c>
      <c r="I82" s="181" t="s">
        <v>126</v>
      </c>
      <c r="J82" s="181" t="s">
        <v>102</v>
      </c>
      <c r="K82" s="182" t="s">
        <v>127</v>
      </c>
      <c r="L82" s="183"/>
      <c r="M82" s="93" t="s">
        <v>19</v>
      </c>
      <c r="N82" s="94" t="s">
        <v>41</v>
      </c>
      <c r="O82" s="94" t="s">
        <v>128</v>
      </c>
      <c r="P82" s="94" t="s">
        <v>129</v>
      </c>
      <c r="Q82" s="94" t="s">
        <v>130</v>
      </c>
      <c r="R82" s="94" t="s">
        <v>131</v>
      </c>
      <c r="S82" s="94" t="s">
        <v>132</v>
      </c>
      <c r="T82" s="95" t="s">
        <v>133</v>
      </c>
      <c r="U82" s="178"/>
      <c r="V82" s="178"/>
      <c r="W82" s="178"/>
      <c r="X82" s="178"/>
      <c r="Y82" s="178"/>
      <c r="Z82" s="178"/>
      <c r="AA82" s="178"/>
      <c r="AB82" s="178"/>
      <c r="AC82" s="178"/>
      <c r="AD82" s="178"/>
      <c r="AE82" s="178"/>
    </row>
    <row r="83" s="2" customFormat="1" ht="22.8" customHeight="1">
      <c r="A83" s="39"/>
      <c r="B83" s="40"/>
      <c r="C83" s="100" t="s">
        <v>134</v>
      </c>
      <c r="D83" s="41"/>
      <c r="E83" s="41"/>
      <c r="F83" s="41"/>
      <c r="G83" s="41"/>
      <c r="H83" s="41"/>
      <c r="I83" s="41"/>
      <c r="J83" s="184">
        <f>BK83</f>
        <v>0</v>
      </c>
      <c r="K83" s="41"/>
      <c r="L83" s="45"/>
      <c r="M83" s="96"/>
      <c r="N83" s="185"/>
      <c r="O83" s="97"/>
      <c r="P83" s="186">
        <f>P84</f>
        <v>0</v>
      </c>
      <c r="Q83" s="97"/>
      <c r="R83" s="186">
        <f>R84</f>
        <v>10.4156008</v>
      </c>
      <c r="S83" s="97"/>
      <c r="T83" s="187">
        <f>T84</f>
        <v>0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T83" s="18" t="s">
        <v>70</v>
      </c>
      <c r="AU83" s="18" t="s">
        <v>103</v>
      </c>
      <c r="BK83" s="188">
        <f>BK84</f>
        <v>0</v>
      </c>
    </row>
    <row r="84" s="12" customFormat="1" ht="25.92" customHeight="1">
      <c r="A84" s="12"/>
      <c r="B84" s="189"/>
      <c r="C84" s="190"/>
      <c r="D84" s="191" t="s">
        <v>70</v>
      </c>
      <c r="E84" s="192" t="s">
        <v>135</v>
      </c>
      <c r="F84" s="192" t="s">
        <v>1125</v>
      </c>
      <c r="G84" s="190"/>
      <c r="H84" s="190"/>
      <c r="I84" s="193"/>
      <c r="J84" s="194">
        <f>BK84</f>
        <v>0</v>
      </c>
      <c r="K84" s="190"/>
      <c r="L84" s="195"/>
      <c r="M84" s="196"/>
      <c r="N84" s="197"/>
      <c r="O84" s="197"/>
      <c r="P84" s="198">
        <f>P85+P114+P137</f>
        <v>0</v>
      </c>
      <c r="Q84" s="197"/>
      <c r="R84" s="198">
        <f>R85+R114+R137</f>
        <v>10.4156008</v>
      </c>
      <c r="S84" s="197"/>
      <c r="T84" s="199">
        <f>T85+T114+T137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0" t="s">
        <v>79</v>
      </c>
      <c r="AT84" s="201" t="s">
        <v>70</v>
      </c>
      <c r="AU84" s="201" t="s">
        <v>71</v>
      </c>
      <c r="AY84" s="200" t="s">
        <v>137</v>
      </c>
      <c r="BK84" s="202">
        <f>BK85+BK114+BK137</f>
        <v>0</v>
      </c>
    </row>
    <row r="85" s="12" customFormat="1" ht="22.8" customHeight="1">
      <c r="A85" s="12"/>
      <c r="B85" s="189"/>
      <c r="C85" s="190"/>
      <c r="D85" s="191" t="s">
        <v>70</v>
      </c>
      <c r="E85" s="203" t="s">
        <v>79</v>
      </c>
      <c r="F85" s="203" t="s">
        <v>1126</v>
      </c>
      <c r="G85" s="190"/>
      <c r="H85" s="190"/>
      <c r="I85" s="193"/>
      <c r="J85" s="204">
        <f>BK85</f>
        <v>0</v>
      </c>
      <c r="K85" s="190"/>
      <c r="L85" s="195"/>
      <c r="M85" s="196"/>
      <c r="N85" s="197"/>
      <c r="O85" s="197"/>
      <c r="P85" s="198">
        <f>SUM(P86:P113)</f>
        <v>0</v>
      </c>
      <c r="Q85" s="197"/>
      <c r="R85" s="198">
        <f>SUM(R86:R113)</f>
        <v>10.170719999999999</v>
      </c>
      <c r="S85" s="197"/>
      <c r="T85" s="199">
        <f>SUM(T86:T113)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0" t="s">
        <v>79</v>
      </c>
      <c r="AT85" s="201" t="s">
        <v>70</v>
      </c>
      <c r="AU85" s="201" t="s">
        <v>79</v>
      </c>
      <c r="AY85" s="200" t="s">
        <v>137</v>
      </c>
      <c r="BK85" s="202">
        <f>SUM(BK86:BK113)</f>
        <v>0</v>
      </c>
    </row>
    <row r="86" s="2" customFormat="1" ht="37.8" customHeight="1">
      <c r="A86" s="39"/>
      <c r="B86" s="40"/>
      <c r="C86" s="205" t="s">
        <v>79</v>
      </c>
      <c r="D86" s="205" t="s">
        <v>139</v>
      </c>
      <c r="E86" s="206" t="s">
        <v>1127</v>
      </c>
      <c r="F86" s="207" t="s">
        <v>1128</v>
      </c>
      <c r="G86" s="208" t="s">
        <v>183</v>
      </c>
      <c r="H86" s="209">
        <v>96</v>
      </c>
      <c r="I86" s="210"/>
      <c r="J86" s="211">
        <f>ROUND(I86*H86,2)</f>
        <v>0</v>
      </c>
      <c r="K86" s="207" t="s">
        <v>143</v>
      </c>
      <c r="L86" s="45"/>
      <c r="M86" s="212" t="s">
        <v>19</v>
      </c>
      <c r="N86" s="213" t="s">
        <v>42</v>
      </c>
      <c r="O86" s="85"/>
      <c r="P86" s="214">
        <f>O86*H86</f>
        <v>0</v>
      </c>
      <c r="Q86" s="214">
        <v>0.00042000000000000002</v>
      </c>
      <c r="R86" s="214">
        <f>Q86*H86</f>
        <v>0.040320000000000002</v>
      </c>
      <c r="S86" s="214">
        <v>0</v>
      </c>
      <c r="T86" s="215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216" t="s">
        <v>144</v>
      </c>
      <c r="AT86" s="216" t="s">
        <v>139</v>
      </c>
      <c r="AU86" s="216" t="s">
        <v>81</v>
      </c>
      <c r="AY86" s="18" t="s">
        <v>137</v>
      </c>
      <c r="BE86" s="217">
        <f>IF(N86="základní",J86,0)</f>
        <v>0</v>
      </c>
      <c r="BF86" s="217">
        <f>IF(N86="snížená",J86,0)</f>
        <v>0</v>
      </c>
      <c r="BG86" s="217">
        <f>IF(N86="zákl. přenesená",J86,0)</f>
        <v>0</v>
      </c>
      <c r="BH86" s="217">
        <f>IF(N86="sníž. přenesená",J86,0)</f>
        <v>0</v>
      </c>
      <c r="BI86" s="217">
        <f>IF(N86="nulová",J86,0)</f>
        <v>0</v>
      </c>
      <c r="BJ86" s="18" t="s">
        <v>79</v>
      </c>
      <c r="BK86" s="217">
        <f>ROUND(I86*H86,2)</f>
        <v>0</v>
      </c>
      <c r="BL86" s="18" t="s">
        <v>144</v>
      </c>
      <c r="BM86" s="216" t="s">
        <v>1129</v>
      </c>
    </row>
    <row r="87" s="2" customFormat="1">
      <c r="A87" s="39"/>
      <c r="B87" s="40"/>
      <c r="C87" s="41"/>
      <c r="D87" s="218" t="s">
        <v>146</v>
      </c>
      <c r="E87" s="41"/>
      <c r="F87" s="219" t="s">
        <v>1130</v>
      </c>
      <c r="G87" s="41"/>
      <c r="H87" s="41"/>
      <c r="I87" s="220"/>
      <c r="J87" s="41"/>
      <c r="K87" s="41"/>
      <c r="L87" s="45"/>
      <c r="M87" s="221"/>
      <c r="N87" s="222"/>
      <c r="O87" s="85"/>
      <c r="P87" s="85"/>
      <c r="Q87" s="85"/>
      <c r="R87" s="85"/>
      <c r="S87" s="85"/>
      <c r="T87" s="86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146</v>
      </c>
      <c r="AU87" s="18" t="s">
        <v>81</v>
      </c>
    </row>
    <row r="88" s="2" customFormat="1" ht="44.25" customHeight="1">
      <c r="A88" s="39"/>
      <c r="B88" s="40"/>
      <c r="C88" s="205" t="s">
        <v>81</v>
      </c>
      <c r="D88" s="205" t="s">
        <v>139</v>
      </c>
      <c r="E88" s="206" t="s">
        <v>1131</v>
      </c>
      <c r="F88" s="207" t="s">
        <v>1132</v>
      </c>
      <c r="G88" s="208" t="s">
        <v>183</v>
      </c>
      <c r="H88" s="209">
        <v>96</v>
      </c>
      <c r="I88" s="210"/>
      <c r="J88" s="211">
        <f>ROUND(I88*H88,2)</f>
        <v>0</v>
      </c>
      <c r="K88" s="207" t="s">
        <v>143</v>
      </c>
      <c r="L88" s="45"/>
      <c r="M88" s="212" t="s">
        <v>19</v>
      </c>
      <c r="N88" s="213" t="s">
        <v>42</v>
      </c>
      <c r="O88" s="85"/>
      <c r="P88" s="214">
        <f>O88*H88</f>
        <v>0</v>
      </c>
      <c r="Q88" s="214">
        <v>0</v>
      </c>
      <c r="R88" s="214">
        <f>Q88*H88</f>
        <v>0</v>
      </c>
      <c r="S88" s="214">
        <v>0</v>
      </c>
      <c r="T88" s="215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16" t="s">
        <v>144</v>
      </c>
      <c r="AT88" s="216" t="s">
        <v>139</v>
      </c>
      <c r="AU88" s="216" t="s">
        <v>81</v>
      </c>
      <c r="AY88" s="18" t="s">
        <v>137</v>
      </c>
      <c r="BE88" s="217">
        <f>IF(N88="základní",J88,0)</f>
        <v>0</v>
      </c>
      <c r="BF88" s="217">
        <f>IF(N88="snížená",J88,0)</f>
        <v>0</v>
      </c>
      <c r="BG88" s="217">
        <f>IF(N88="zákl. přenesená",J88,0)</f>
        <v>0</v>
      </c>
      <c r="BH88" s="217">
        <f>IF(N88="sníž. přenesená",J88,0)</f>
        <v>0</v>
      </c>
      <c r="BI88" s="217">
        <f>IF(N88="nulová",J88,0)</f>
        <v>0</v>
      </c>
      <c r="BJ88" s="18" t="s">
        <v>79</v>
      </c>
      <c r="BK88" s="217">
        <f>ROUND(I88*H88,2)</f>
        <v>0</v>
      </c>
      <c r="BL88" s="18" t="s">
        <v>144</v>
      </c>
      <c r="BM88" s="216" t="s">
        <v>1133</v>
      </c>
    </row>
    <row r="89" s="2" customFormat="1">
      <c r="A89" s="39"/>
      <c r="B89" s="40"/>
      <c r="C89" s="41"/>
      <c r="D89" s="218" t="s">
        <v>146</v>
      </c>
      <c r="E89" s="41"/>
      <c r="F89" s="219" t="s">
        <v>1134</v>
      </c>
      <c r="G89" s="41"/>
      <c r="H89" s="41"/>
      <c r="I89" s="220"/>
      <c r="J89" s="41"/>
      <c r="K89" s="41"/>
      <c r="L89" s="45"/>
      <c r="M89" s="221"/>
      <c r="N89" s="222"/>
      <c r="O89" s="85"/>
      <c r="P89" s="85"/>
      <c r="Q89" s="85"/>
      <c r="R89" s="85"/>
      <c r="S89" s="85"/>
      <c r="T89" s="86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146</v>
      </c>
      <c r="AU89" s="18" t="s">
        <v>81</v>
      </c>
    </row>
    <row r="90" s="2" customFormat="1" ht="24.15" customHeight="1">
      <c r="A90" s="39"/>
      <c r="B90" s="40"/>
      <c r="C90" s="205" t="s">
        <v>155</v>
      </c>
      <c r="D90" s="205" t="s">
        <v>139</v>
      </c>
      <c r="E90" s="206" t="s">
        <v>1135</v>
      </c>
      <c r="F90" s="207" t="s">
        <v>1136</v>
      </c>
      <c r="G90" s="208" t="s">
        <v>183</v>
      </c>
      <c r="H90" s="209">
        <v>4</v>
      </c>
      <c r="I90" s="210"/>
      <c r="J90" s="211">
        <f>ROUND(I90*H90,2)</f>
        <v>0</v>
      </c>
      <c r="K90" s="207" t="s">
        <v>143</v>
      </c>
      <c r="L90" s="45"/>
      <c r="M90" s="212" t="s">
        <v>19</v>
      </c>
      <c r="N90" s="213" t="s">
        <v>42</v>
      </c>
      <c r="O90" s="85"/>
      <c r="P90" s="214">
        <f>O90*H90</f>
        <v>0</v>
      </c>
      <c r="Q90" s="214">
        <v>0.00046999999999999999</v>
      </c>
      <c r="R90" s="214">
        <f>Q90*H90</f>
        <v>0.0018799999999999999</v>
      </c>
      <c r="S90" s="214">
        <v>0</v>
      </c>
      <c r="T90" s="215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16" t="s">
        <v>144</v>
      </c>
      <c r="AT90" s="216" t="s">
        <v>139</v>
      </c>
      <c r="AU90" s="216" t="s">
        <v>81</v>
      </c>
      <c r="AY90" s="18" t="s">
        <v>137</v>
      </c>
      <c r="BE90" s="217">
        <f>IF(N90="základní",J90,0)</f>
        <v>0</v>
      </c>
      <c r="BF90" s="217">
        <f>IF(N90="snížená",J90,0)</f>
        <v>0</v>
      </c>
      <c r="BG90" s="217">
        <f>IF(N90="zákl. přenesená",J90,0)</f>
        <v>0</v>
      </c>
      <c r="BH90" s="217">
        <f>IF(N90="sníž. přenesená",J90,0)</f>
        <v>0</v>
      </c>
      <c r="BI90" s="217">
        <f>IF(N90="nulová",J90,0)</f>
        <v>0</v>
      </c>
      <c r="BJ90" s="18" t="s">
        <v>79</v>
      </c>
      <c r="BK90" s="217">
        <f>ROUND(I90*H90,2)</f>
        <v>0</v>
      </c>
      <c r="BL90" s="18" t="s">
        <v>144</v>
      </c>
      <c r="BM90" s="216" t="s">
        <v>1137</v>
      </c>
    </row>
    <row r="91" s="2" customFormat="1">
      <c r="A91" s="39"/>
      <c r="B91" s="40"/>
      <c r="C91" s="41"/>
      <c r="D91" s="218" t="s">
        <v>146</v>
      </c>
      <c r="E91" s="41"/>
      <c r="F91" s="219" t="s">
        <v>1138</v>
      </c>
      <c r="G91" s="41"/>
      <c r="H91" s="41"/>
      <c r="I91" s="220"/>
      <c r="J91" s="41"/>
      <c r="K91" s="41"/>
      <c r="L91" s="45"/>
      <c r="M91" s="221"/>
      <c r="N91" s="222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146</v>
      </c>
      <c r="AU91" s="18" t="s">
        <v>81</v>
      </c>
    </row>
    <row r="92" s="2" customFormat="1" ht="24.15" customHeight="1">
      <c r="A92" s="39"/>
      <c r="B92" s="40"/>
      <c r="C92" s="205" t="s">
        <v>144</v>
      </c>
      <c r="D92" s="205" t="s">
        <v>139</v>
      </c>
      <c r="E92" s="206" t="s">
        <v>1139</v>
      </c>
      <c r="F92" s="207" t="s">
        <v>1140</v>
      </c>
      <c r="G92" s="208" t="s">
        <v>213</v>
      </c>
      <c r="H92" s="209">
        <v>55</v>
      </c>
      <c r="I92" s="210"/>
      <c r="J92" s="211">
        <f>ROUND(I92*H92,2)</f>
        <v>0</v>
      </c>
      <c r="K92" s="207" t="s">
        <v>143</v>
      </c>
      <c r="L92" s="45"/>
      <c r="M92" s="212" t="s">
        <v>19</v>
      </c>
      <c r="N92" s="213" t="s">
        <v>42</v>
      </c>
      <c r="O92" s="85"/>
      <c r="P92" s="214">
        <f>O92*H92</f>
        <v>0</v>
      </c>
      <c r="Q92" s="214">
        <v>0</v>
      </c>
      <c r="R92" s="214">
        <f>Q92*H92</f>
        <v>0</v>
      </c>
      <c r="S92" s="214">
        <v>0</v>
      </c>
      <c r="T92" s="215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16" t="s">
        <v>144</v>
      </c>
      <c r="AT92" s="216" t="s">
        <v>139</v>
      </c>
      <c r="AU92" s="216" t="s">
        <v>81</v>
      </c>
      <c r="AY92" s="18" t="s">
        <v>137</v>
      </c>
      <c r="BE92" s="217">
        <f>IF(N92="základní",J92,0)</f>
        <v>0</v>
      </c>
      <c r="BF92" s="217">
        <f>IF(N92="snížená",J92,0)</f>
        <v>0</v>
      </c>
      <c r="BG92" s="217">
        <f>IF(N92="zákl. přenesená",J92,0)</f>
        <v>0</v>
      </c>
      <c r="BH92" s="217">
        <f>IF(N92="sníž. přenesená",J92,0)</f>
        <v>0</v>
      </c>
      <c r="BI92" s="217">
        <f>IF(N92="nulová",J92,0)</f>
        <v>0</v>
      </c>
      <c r="BJ92" s="18" t="s">
        <v>79</v>
      </c>
      <c r="BK92" s="217">
        <f>ROUND(I92*H92,2)</f>
        <v>0</v>
      </c>
      <c r="BL92" s="18" t="s">
        <v>144</v>
      </c>
      <c r="BM92" s="216" t="s">
        <v>1141</v>
      </c>
    </row>
    <row r="93" s="2" customFormat="1">
      <c r="A93" s="39"/>
      <c r="B93" s="40"/>
      <c r="C93" s="41"/>
      <c r="D93" s="218" t="s">
        <v>146</v>
      </c>
      <c r="E93" s="41"/>
      <c r="F93" s="219" t="s">
        <v>1142</v>
      </c>
      <c r="G93" s="41"/>
      <c r="H93" s="41"/>
      <c r="I93" s="220"/>
      <c r="J93" s="41"/>
      <c r="K93" s="41"/>
      <c r="L93" s="45"/>
      <c r="M93" s="221"/>
      <c r="N93" s="222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146</v>
      </c>
      <c r="AU93" s="18" t="s">
        <v>81</v>
      </c>
    </row>
    <row r="94" s="2" customFormat="1" ht="49.05" customHeight="1">
      <c r="A94" s="39"/>
      <c r="B94" s="40"/>
      <c r="C94" s="205" t="s">
        <v>165</v>
      </c>
      <c r="D94" s="205" t="s">
        <v>139</v>
      </c>
      <c r="E94" s="206" t="s">
        <v>1143</v>
      </c>
      <c r="F94" s="207" t="s">
        <v>1144</v>
      </c>
      <c r="G94" s="208" t="s">
        <v>142</v>
      </c>
      <c r="H94" s="209">
        <v>3.1000000000000001</v>
      </c>
      <c r="I94" s="210"/>
      <c r="J94" s="211">
        <f>ROUND(I94*H94,2)</f>
        <v>0</v>
      </c>
      <c r="K94" s="207" t="s">
        <v>143</v>
      </c>
      <c r="L94" s="45"/>
      <c r="M94" s="212" t="s">
        <v>19</v>
      </c>
      <c r="N94" s="213" t="s">
        <v>42</v>
      </c>
      <c r="O94" s="85"/>
      <c r="P94" s="214">
        <f>O94*H94</f>
        <v>0</v>
      </c>
      <c r="Q94" s="214">
        <v>0</v>
      </c>
      <c r="R94" s="214">
        <f>Q94*H94</f>
        <v>0</v>
      </c>
      <c r="S94" s="214">
        <v>0</v>
      </c>
      <c r="T94" s="215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16" t="s">
        <v>144</v>
      </c>
      <c r="AT94" s="216" t="s">
        <v>139</v>
      </c>
      <c r="AU94" s="216" t="s">
        <v>81</v>
      </c>
      <c r="AY94" s="18" t="s">
        <v>137</v>
      </c>
      <c r="BE94" s="217">
        <f>IF(N94="základní",J94,0)</f>
        <v>0</v>
      </c>
      <c r="BF94" s="217">
        <f>IF(N94="snížená",J94,0)</f>
        <v>0</v>
      </c>
      <c r="BG94" s="217">
        <f>IF(N94="zákl. přenesená",J94,0)</f>
        <v>0</v>
      </c>
      <c r="BH94" s="217">
        <f>IF(N94="sníž. přenesená",J94,0)</f>
        <v>0</v>
      </c>
      <c r="BI94" s="217">
        <f>IF(N94="nulová",J94,0)</f>
        <v>0</v>
      </c>
      <c r="BJ94" s="18" t="s">
        <v>79</v>
      </c>
      <c r="BK94" s="217">
        <f>ROUND(I94*H94,2)</f>
        <v>0</v>
      </c>
      <c r="BL94" s="18" t="s">
        <v>144</v>
      </c>
      <c r="BM94" s="216" t="s">
        <v>1145</v>
      </c>
    </row>
    <row r="95" s="2" customFormat="1">
      <c r="A95" s="39"/>
      <c r="B95" s="40"/>
      <c r="C95" s="41"/>
      <c r="D95" s="218" t="s">
        <v>146</v>
      </c>
      <c r="E95" s="41"/>
      <c r="F95" s="219" t="s">
        <v>1146</v>
      </c>
      <c r="G95" s="41"/>
      <c r="H95" s="41"/>
      <c r="I95" s="220"/>
      <c r="J95" s="41"/>
      <c r="K95" s="41"/>
      <c r="L95" s="45"/>
      <c r="M95" s="221"/>
      <c r="N95" s="222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146</v>
      </c>
      <c r="AU95" s="18" t="s">
        <v>81</v>
      </c>
    </row>
    <row r="96" s="2" customFormat="1" ht="66.75" customHeight="1">
      <c r="A96" s="39"/>
      <c r="B96" s="40"/>
      <c r="C96" s="205" t="s">
        <v>171</v>
      </c>
      <c r="D96" s="205" t="s">
        <v>139</v>
      </c>
      <c r="E96" s="206" t="s">
        <v>1147</v>
      </c>
      <c r="F96" s="207" t="s">
        <v>1148</v>
      </c>
      <c r="G96" s="208" t="s">
        <v>142</v>
      </c>
      <c r="H96" s="209">
        <v>49.799999999999997</v>
      </c>
      <c r="I96" s="210"/>
      <c r="J96" s="211">
        <f>ROUND(I96*H96,2)</f>
        <v>0</v>
      </c>
      <c r="K96" s="207" t="s">
        <v>143</v>
      </c>
      <c r="L96" s="45"/>
      <c r="M96" s="212" t="s">
        <v>19</v>
      </c>
      <c r="N96" s="213" t="s">
        <v>42</v>
      </c>
      <c r="O96" s="85"/>
      <c r="P96" s="214">
        <f>O96*H96</f>
        <v>0</v>
      </c>
      <c r="Q96" s="214">
        <v>0</v>
      </c>
      <c r="R96" s="214">
        <f>Q96*H96</f>
        <v>0</v>
      </c>
      <c r="S96" s="214">
        <v>0</v>
      </c>
      <c r="T96" s="215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16" t="s">
        <v>144</v>
      </c>
      <c r="AT96" s="216" t="s">
        <v>139</v>
      </c>
      <c r="AU96" s="216" t="s">
        <v>81</v>
      </c>
      <c r="AY96" s="18" t="s">
        <v>137</v>
      </c>
      <c r="BE96" s="217">
        <f>IF(N96="základní",J96,0)</f>
        <v>0</v>
      </c>
      <c r="BF96" s="217">
        <f>IF(N96="snížená",J96,0)</f>
        <v>0</v>
      </c>
      <c r="BG96" s="217">
        <f>IF(N96="zákl. přenesená",J96,0)</f>
        <v>0</v>
      </c>
      <c r="BH96" s="217">
        <f>IF(N96="sníž. přenesená",J96,0)</f>
        <v>0</v>
      </c>
      <c r="BI96" s="217">
        <f>IF(N96="nulová",J96,0)</f>
        <v>0</v>
      </c>
      <c r="BJ96" s="18" t="s">
        <v>79</v>
      </c>
      <c r="BK96" s="217">
        <f>ROUND(I96*H96,2)</f>
        <v>0</v>
      </c>
      <c r="BL96" s="18" t="s">
        <v>144</v>
      </c>
      <c r="BM96" s="216" t="s">
        <v>1149</v>
      </c>
    </row>
    <row r="97" s="2" customFormat="1">
      <c r="A97" s="39"/>
      <c r="B97" s="40"/>
      <c r="C97" s="41"/>
      <c r="D97" s="218" t="s">
        <v>146</v>
      </c>
      <c r="E97" s="41"/>
      <c r="F97" s="219" t="s">
        <v>1150</v>
      </c>
      <c r="G97" s="41"/>
      <c r="H97" s="41"/>
      <c r="I97" s="220"/>
      <c r="J97" s="41"/>
      <c r="K97" s="41"/>
      <c r="L97" s="45"/>
      <c r="M97" s="221"/>
      <c r="N97" s="222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146</v>
      </c>
      <c r="AU97" s="18" t="s">
        <v>81</v>
      </c>
    </row>
    <row r="98" s="2" customFormat="1" ht="37.8" customHeight="1">
      <c r="A98" s="39"/>
      <c r="B98" s="40"/>
      <c r="C98" s="205" t="s">
        <v>180</v>
      </c>
      <c r="D98" s="205" t="s">
        <v>139</v>
      </c>
      <c r="E98" s="206" t="s">
        <v>1151</v>
      </c>
      <c r="F98" s="207" t="s">
        <v>1152</v>
      </c>
      <c r="G98" s="208" t="s">
        <v>213</v>
      </c>
      <c r="H98" s="209">
        <v>153</v>
      </c>
      <c r="I98" s="210"/>
      <c r="J98" s="211">
        <f>ROUND(I98*H98,2)</f>
        <v>0</v>
      </c>
      <c r="K98" s="207" t="s">
        <v>143</v>
      </c>
      <c r="L98" s="45"/>
      <c r="M98" s="212" t="s">
        <v>19</v>
      </c>
      <c r="N98" s="213" t="s">
        <v>42</v>
      </c>
      <c r="O98" s="85"/>
      <c r="P98" s="214">
        <f>O98*H98</f>
        <v>0</v>
      </c>
      <c r="Q98" s="214">
        <v>0.00084000000000000003</v>
      </c>
      <c r="R98" s="214">
        <f>Q98*H98</f>
        <v>0.12852</v>
      </c>
      <c r="S98" s="214">
        <v>0</v>
      </c>
      <c r="T98" s="215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16" t="s">
        <v>144</v>
      </c>
      <c r="AT98" s="216" t="s">
        <v>139</v>
      </c>
      <c r="AU98" s="216" t="s">
        <v>81</v>
      </c>
      <c r="AY98" s="18" t="s">
        <v>137</v>
      </c>
      <c r="BE98" s="217">
        <f>IF(N98="základní",J98,0)</f>
        <v>0</v>
      </c>
      <c r="BF98" s="217">
        <f>IF(N98="snížená",J98,0)</f>
        <v>0</v>
      </c>
      <c r="BG98" s="217">
        <f>IF(N98="zákl. přenesená",J98,0)</f>
        <v>0</v>
      </c>
      <c r="BH98" s="217">
        <f>IF(N98="sníž. přenesená",J98,0)</f>
        <v>0</v>
      </c>
      <c r="BI98" s="217">
        <f>IF(N98="nulová",J98,0)</f>
        <v>0</v>
      </c>
      <c r="BJ98" s="18" t="s">
        <v>79</v>
      </c>
      <c r="BK98" s="217">
        <f>ROUND(I98*H98,2)</f>
        <v>0</v>
      </c>
      <c r="BL98" s="18" t="s">
        <v>144</v>
      </c>
      <c r="BM98" s="216" t="s">
        <v>1153</v>
      </c>
    </row>
    <row r="99" s="2" customFormat="1">
      <c r="A99" s="39"/>
      <c r="B99" s="40"/>
      <c r="C99" s="41"/>
      <c r="D99" s="218" t="s">
        <v>146</v>
      </c>
      <c r="E99" s="41"/>
      <c r="F99" s="219" t="s">
        <v>1154</v>
      </c>
      <c r="G99" s="41"/>
      <c r="H99" s="41"/>
      <c r="I99" s="220"/>
      <c r="J99" s="41"/>
      <c r="K99" s="41"/>
      <c r="L99" s="45"/>
      <c r="M99" s="221"/>
      <c r="N99" s="222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146</v>
      </c>
      <c r="AU99" s="18" t="s">
        <v>81</v>
      </c>
    </row>
    <row r="100" s="2" customFormat="1" ht="44.25" customHeight="1">
      <c r="A100" s="39"/>
      <c r="B100" s="40"/>
      <c r="C100" s="205" t="s">
        <v>176</v>
      </c>
      <c r="D100" s="205" t="s">
        <v>139</v>
      </c>
      <c r="E100" s="206" t="s">
        <v>1155</v>
      </c>
      <c r="F100" s="207" t="s">
        <v>1156</v>
      </c>
      <c r="G100" s="208" t="s">
        <v>213</v>
      </c>
      <c r="H100" s="209">
        <v>153</v>
      </c>
      <c r="I100" s="210"/>
      <c r="J100" s="211">
        <f>ROUND(I100*H100,2)</f>
        <v>0</v>
      </c>
      <c r="K100" s="207" t="s">
        <v>143</v>
      </c>
      <c r="L100" s="45"/>
      <c r="M100" s="212" t="s">
        <v>19</v>
      </c>
      <c r="N100" s="213" t="s">
        <v>42</v>
      </c>
      <c r="O100" s="85"/>
      <c r="P100" s="214">
        <f>O100*H100</f>
        <v>0</v>
      </c>
      <c r="Q100" s="214">
        <v>0</v>
      </c>
      <c r="R100" s="214">
        <f>Q100*H100</f>
        <v>0</v>
      </c>
      <c r="S100" s="214">
        <v>0</v>
      </c>
      <c r="T100" s="215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16" t="s">
        <v>144</v>
      </c>
      <c r="AT100" s="216" t="s">
        <v>139</v>
      </c>
      <c r="AU100" s="216" t="s">
        <v>81</v>
      </c>
      <c r="AY100" s="18" t="s">
        <v>137</v>
      </c>
      <c r="BE100" s="217">
        <f>IF(N100="základní",J100,0)</f>
        <v>0</v>
      </c>
      <c r="BF100" s="217">
        <f>IF(N100="snížená",J100,0)</f>
        <v>0</v>
      </c>
      <c r="BG100" s="217">
        <f>IF(N100="zákl. přenesená",J100,0)</f>
        <v>0</v>
      </c>
      <c r="BH100" s="217">
        <f>IF(N100="sníž. přenesená",J100,0)</f>
        <v>0</v>
      </c>
      <c r="BI100" s="217">
        <f>IF(N100="nulová",J100,0)</f>
        <v>0</v>
      </c>
      <c r="BJ100" s="18" t="s">
        <v>79</v>
      </c>
      <c r="BK100" s="217">
        <f>ROUND(I100*H100,2)</f>
        <v>0</v>
      </c>
      <c r="BL100" s="18" t="s">
        <v>144</v>
      </c>
      <c r="BM100" s="216" t="s">
        <v>1157</v>
      </c>
    </row>
    <row r="101" s="2" customFormat="1">
      <c r="A101" s="39"/>
      <c r="B101" s="40"/>
      <c r="C101" s="41"/>
      <c r="D101" s="218" t="s">
        <v>146</v>
      </c>
      <c r="E101" s="41"/>
      <c r="F101" s="219" t="s">
        <v>1158</v>
      </c>
      <c r="G101" s="41"/>
      <c r="H101" s="41"/>
      <c r="I101" s="220"/>
      <c r="J101" s="41"/>
      <c r="K101" s="41"/>
      <c r="L101" s="45"/>
      <c r="M101" s="221"/>
      <c r="N101" s="222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146</v>
      </c>
      <c r="AU101" s="18" t="s">
        <v>81</v>
      </c>
    </row>
    <row r="102" s="2" customFormat="1" ht="37.8" customHeight="1">
      <c r="A102" s="39"/>
      <c r="B102" s="40"/>
      <c r="C102" s="205" t="s">
        <v>196</v>
      </c>
      <c r="D102" s="205" t="s">
        <v>139</v>
      </c>
      <c r="E102" s="206" t="s">
        <v>161</v>
      </c>
      <c r="F102" s="207" t="s">
        <v>162</v>
      </c>
      <c r="G102" s="208" t="s">
        <v>142</v>
      </c>
      <c r="H102" s="209">
        <v>53</v>
      </c>
      <c r="I102" s="210"/>
      <c r="J102" s="211">
        <f>ROUND(I102*H102,2)</f>
        <v>0</v>
      </c>
      <c r="K102" s="207" t="s">
        <v>143</v>
      </c>
      <c r="L102" s="45"/>
      <c r="M102" s="212" t="s">
        <v>19</v>
      </c>
      <c r="N102" s="213" t="s">
        <v>42</v>
      </c>
      <c r="O102" s="85"/>
      <c r="P102" s="214">
        <f>O102*H102</f>
        <v>0</v>
      </c>
      <c r="Q102" s="214">
        <v>0</v>
      </c>
      <c r="R102" s="214">
        <f>Q102*H102</f>
        <v>0</v>
      </c>
      <c r="S102" s="214">
        <v>0</v>
      </c>
      <c r="T102" s="215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16" t="s">
        <v>144</v>
      </c>
      <c r="AT102" s="216" t="s">
        <v>139</v>
      </c>
      <c r="AU102" s="216" t="s">
        <v>81</v>
      </c>
      <c r="AY102" s="18" t="s">
        <v>137</v>
      </c>
      <c r="BE102" s="217">
        <f>IF(N102="základní",J102,0)</f>
        <v>0</v>
      </c>
      <c r="BF102" s="217">
        <f>IF(N102="snížená",J102,0)</f>
        <v>0</v>
      </c>
      <c r="BG102" s="217">
        <f>IF(N102="zákl. přenesená",J102,0)</f>
        <v>0</v>
      </c>
      <c r="BH102" s="217">
        <f>IF(N102="sníž. přenesená",J102,0)</f>
        <v>0</v>
      </c>
      <c r="BI102" s="217">
        <f>IF(N102="nulová",J102,0)</f>
        <v>0</v>
      </c>
      <c r="BJ102" s="18" t="s">
        <v>79</v>
      </c>
      <c r="BK102" s="217">
        <f>ROUND(I102*H102,2)</f>
        <v>0</v>
      </c>
      <c r="BL102" s="18" t="s">
        <v>144</v>
      </c>
      <c r="BM102" s="216" t="s">
        <v>1159</v>
      </c>
    </row>
    <row r="103" s="2" customFormat="1">
      <c r="A103" s="39"/>
      <c r="B103" s="40"/>
      <c r="C103" s="41"/>
      <c r="D103" s="218" t="s">
        <v>146</v>
      </c>
      <c r="E103" s="41"/>
      <c r="F103" s="219" t="s">
        <v>164</v>
      </c>
      <c r="G103" s="41"/>
      <c r="H103" s="41"/>
      <c r="I103" s="220"/>
      <c r="J103" s="41"/>
      <c r="K103" s="41"/>
      <c r="L103" s="45"/>
      <c r="M103" s="221"/>
      <c r="N103" s="222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146</v>
      </c>
      <c r="AU103" s="18" t="s">
        <v>81</v>
      </c>
    </row>
    <row r="104" s="2" customFormat="1" ht="44.25" customHeight="1">
      <c r="A104" s="39"/>
      <c r="B104" s="40"/>
      <c r="C104" s="205" t="s">
        <v>204</v>
      </c>
      <c r="D104" s="205" t="s">
        <v>139</v>
      </c>
      <c r="E104" s="206" t="s">
        <v>1160</v>
      </c>
      <c r="F104" s="207" t="s">
        <v>1161</v>
      </c>
      <c r="G104" s="208" t="s">
        <v>142</v>
      </c>
      <c r="H104" s="209">
        <v>42</v>
      </c>
      <c r="I104" s="210"/>
      <c r="J104" s="211">
        <f>ROUND(I104*H104,2)</f>
        <v>0</v>
      </c>
      <c r="K104" s="207" t="s">
        <v>143</v>
      </c>
      <c r="L104" s="45"/>
      <c r="M104" s="212" t="s">
        <v>19</v>
      </c>
      <c r="N104" s="213" t="s">
        <v>42</v>
      </c>
      <c r="O104" s="85"/>
      <c r="P104" s="214">
        <f>O104*H104</f>
        <v>0</v>
      </c>
      <c r="Q104" s="214">
        <v>0</v>
      </c>
      <c r="R104" s="214">
        <f>Q104*H104</f>
        <v>0</v>
      </c>
      <c r="S104" s="214">
        <v>0</v>
      </c>
      <c r="T104" s="215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16" t="s">
        <v>144</v>
      </c>
      <c r="AT104" s="216" t="s">
        <v>139</v>
      </c>
      <c r="AU104" s="216" t="s">
        <v>81</v>
      </c>
      <c r="AY104" s="18" t="s">
        <v>137</v>
      </c>
      <c r="BE104" s="217">
        <f>IF(N104="základní",J104,0)</f>
        <v>0</v>
      </c>
      <c r="BF104" s="217">
        <f>IF(N104="snížená",J104,0)</f>
        <v>0</v>
      </c>
      <c r="BG104" s="217">
        <f>IF(N104="zákl. přenesená",J104,0)</f>
        <v>0</v>
      </c>
      <c r="BH104" s="217">
        <f>IF(N104="sníž. přenesená",J104,0)</f>
        <v>0</v>
      </c>
      <c r="BI104" s="217">
        <f>IF(N104="nulová",J104,0)</f>
        <v>0</v>
      </c>
      <c r="BJ104" s="18" t="s">
        <v>79</v>
      </c>
      <c r="BK104" s="217">
        <f>ROUND(I104*H104,2)</f>
        <v>0</v>
      </c>
      <c r="BL104" s="18" t="s">
        <v>144</v>
      </c>
      <c r="BM104" s="216" t="s">
        <v>1162</v>
      </c>
    </row>
    <row r="105" s="2" customFormat="1">
      <c r="A105" s="39"/>
      <c r="B105" s="40"/>
      <c r="C105" s="41"/>
      <c r="D105" s="218" t="s">
        <v>146</v>
      </c>
      <c r="E105" s="41"/>
      <c r="F105" s="219" t="s">
        <v>1163</v>
      </c>
      <c r="G105" s="41"/>
      <c r="H105" s="41"/>
      <c r="I105" s="220"/>
      <c r="J105" s="41"/>
      <c r="K105" s="41"/>
      <c r="L105" s="45"/>
      <c r="M105" s="221"/>
      <c r="N105" s="222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146</v>
      </c>
      <c r="AU105" s="18" t="s">
        <v>81</v>
      </c>
    </row>
    <row r="106" s="2" customFormat="1" ht="21.75" customHeight="1">
      <c r="A106" s="39"/>
      <c r="B106" s="40"/>
      <c r="C106" s="245" t="s">
        <v>210</v>
      </c>
      <c r="D106" s="245" t="s">
        <v>172</v>
      </c>
      <c r="E106" s="246" t="s">
        <v>1164</v>
      </c>
      <c r="F106" s="247" t="s">
        <v>1165</v>
      </c>
      <c r="G106" s="248" t="s">
        <v>1166</v>
      </c>
      <c r="H106" s="249">
        <v>10000</v>
      </c>
      <c r="I106" s="250"/>
      <c r="J106" s="251">
        <f>ROUND(I106*H106,2)</f>
        <v>0</v>
      </c>
      <c r="K106" s="247" t="s">
        <v>143</v>
      </c>
      <c r="L106" s="252"/>
      <c r="M106" s="253" t="s">
        <v>19</v>
      </c>
      <c r="N106" s="254" t="s">
        <v>42</v>
      </c>
      <c r="O106" s="85"/>
      <c r="P106" s="214">
        <f>O106*H106</f>
        <v>0</v>
      </c>
      <c r="Q106" s="214">
        <v>0.001</v>
      </c>
      <c r="R106" s="214">
        <f>Q106*H106</f>
        <v>10</v>
      </c>
      <c r="S106" s="214">
        <v>0</v>
      </c>
      <c r="T106" s="215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16" t="s">
        <v>176</v>
      </c>
      <c r="AT106" s="216" t="s">
        <v>172</v>
      </c>
      <c r="AU106" s="216" t="s">
        <v>81</v>
      </c>
      <c r="AY106" s="18" t="s">
        <v>137</v>
      </c>
      <c r="BE106" s="217">
        <f>IF(N106="základní",J106,0)</f>
        <v>0</v>
      </c>
      <c r="BF106" s="217">
        <f>IF(N106="snížená",J106,0)</f>
        <v>0</v>
      </c>
      <c r="BG106" s="217">
        <f>IF(N106="zákl. přenesená",J106,0)</f>
        <v>0</v>
      </c>
      <c r="BH106" s="217">
        <f>IF(N106="sníž. přenesená",J106,0)</f>
        <v>0</v>
      </c>
      <c r="BI106" s="217">
        <f>IF(N106="nulová",J106,0)</f>
        <v>0</v>
      </c>
      <c r="BJ106" s="18" t="s">
        <v>79</v>
      </c>
      <c r="BK106" s="217">
        <f>ROUND(I106*H106,2)</f>
        <v>0</v>
      </c>
      <c r="BL106" s="18" t="s">
        <v>144</v>
      </c>
      <c r="BM106" s="216" t="s">
        <v>1167</v>
      </c>
    </row>
    <row r="107" s="2" customFormat="1" ht="66.75" customHeight="1">
      <c r="A107" s="39"/>
      <c r="B107" s="40"/>
      <c r="C107" s="205" t="s">
        <v>8</v>
      </c>
      <c r="D107" s="205" t="s">
        <v>139</v>
      </c>
      <c r="E107" s="206" t="s">
        <v>1168</v>
      </c>
      <c r="F107" s="207" t="s">
        <v>1169</v>
      </c>
      <c r="G107" s="208" t="s">
        <v>142</v>
      </c>
      <c r="H107" s="209">
        <v>11</v>
      </c>
      <c r="I107" s="210"/>
      <c r="J107" s="211">
        <f>ROUND(I107*H107,2)</f>
        <v>0</v>
      </c>
      <c r="K107" s="207" t="s">
        <v>143</v>
      </c>
      <c r="L107" s="45"/>
      <c r="M107" s="212" t="s">
        <v>19</v>
      </c>
      <c r="N107" s="213" t="s">
        <v>42</v>
      </c>
      <c r="O107" s="85"/>
      <c r="P107" s="214">
        <f>O107*H107</f>
        <v>0</v>
      </c>
      <c r="Q107" s="214">
        <v>0</v>
      </c>
      <c r="R107" s="214">
        <f>Q107*H107</f>
        <v>0</v>
      </c>
      <c r="S107" s="214">
        <v>0</v>
      </c>
      <c r="T107" s="215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16" t="s">
        <v>144</v>
      </c>
      <c r="AT107" s="216" t="s">
        <v>139</v>
      </c>
      <c r="AU107" s="216" t="s">
        <v>81</v>
      </c>
      <c r="AY107" s="18" t="s">
        <v>137</v>
      </c>
      <c r="BE107" s="217">
        <f>IF(N107="základní",J107,0)</f>
        <v>0</v>
      </c>
      <c r="BF107" s="217">
        <f>IF(N107="snížená",J107,0)</f>
        <v>0</v>
      </c>
      <c r="BG107" s="217">
        <f>IF(N107="zákl. přenesená",J107,0)</f>
        <v>0</v>
      </c>
      <c r="BH107" s="217">
        <f>IF(N107="sníž. přenesená",J107,0)</f>
        <v>0</v>
      </c>
      <c r="BI107" s="217">
        <f>IF(N107="nulová",J107,0)</f>
        <v>0</v>
      </c>
      <c r="BJ107" s="18" t="s">
        <v>79</v>
      </c>
      <c r="BK107" s="217">
        <f>ROUND(I107*H107,2)</f>
        <v>0</v>
      </c>
      <c r="BL107" s="18" t="s">
        <v>144</v>
      </c>
      <c r="BM107" s="216" t="s">
        <v>1170</v>
      </c>
    </row>
    <row r="108" s="2" customFormat="1">
      <c r="A108" s="39"/>
      <c r="B108" s="40"/>
      <c r="C108" s="41"/>
      <c r="D108" s="218" t="s">
        <v>146</v>
      </c>
      <c r="E108" s="41"/>
      <c r="F108" s="219" t="s">
        <v>1171</v>
      </c>
      <c r="G108" s="41"/>
      <c r="H108" s="41"/>
      <c r="I108" s="220"/>
      <c r="J108" s="41"/>
      <c r="K108" s="41"/>
      <c r="L108" s="45"/>
      <c r="M108" s="221"/>
      <c r="N108" s="222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146</v>
      </c>
      <c r="AU108" s="18" t="s">
        <v>81</v>
      </c>
    </row>
    <row r="109" s="2" customFormat="1" ht="66.75" customHeight="1">
      <c r="A109" s="39"/>
      <c r="B109" s="40"/>
      <c r="C109" s="205" t="s">
        <v>220</v>
      </c>
      <c r="D109" s="205" t="s">
        <v>139</v>
      </c>
      <c r="E109" s="206" t="s">
        <v>1172</v>
      </c>
      <c r="F109" s="207" t="s">
        <v>1173</v>
      </c>
      <c r="G109" s="208" t="s">
        <v>142</v>
      </c>
      <c r="H109" s="209">
        <v>11</v>
      </c>
      <c r="I109" s="210"/>
      <c r="J109" s="211">
        <f>ROUND(I109*H109,2)</f>
        <v>0</v>
      </c>
      <c r="K109" s="207" t="s">
        <v>143</v>
      </c>
      <c r="L109" s="45"/>
      <c r="M109" s="212" t="s">
        <v>19</v>
      </c>
      <c r="N109" s="213" t="s">
        <v>42</v>
      </c>
      <c r="O109" s="85"/>
      <c r="P109" s="214">
        <f>O109*H109</f>
        <v>0</v>
      </c>
      <c r="Q109" s="214">
        <v>0</v>
      </c>
      <c r="R109" s="214">
        <f>Q109*H109</f>
        <v>0</v>
      </c>
      <c r="S109" s="214">
        <v>0</v>
      </c>
      <c r="T109" s="215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16" t="s">
        <v>144</v>
      </c>
      <c r="AT109" s="216" t="s">
        <v>139</v>
      </c>
      <c r="AU109" s="216" t="s">
        <v>81</v>
      </c>
      <c r="AY109" s="18" t="s">
        <v>137</v>
      </c>
      <c r="BE109" s="217">
        <f>IF(N109="základní",J109,0)</f>
        <v>0</v>
      </c>
      <c r="BF109" s="217">
        <f>IF(N109="snížená",J109,0)</f>
        <v>0</v>
      </c>
      <c r="BG109" s="217">
        <f>IF(N109="zákl. přenesená",J109,0)</f>
        <v>0</v>
      </c>
      <c r="BH109" s="217">
        <f>IF(N109="sníž. přenesená",J109,0)</f>
        <v>0</v>
      </c>
      <c r="BI109" s="217">
        <f>IF(N109="nulová",J109,0)</f>
        <v>0</v>
      </c>
      <c r="BJ109" s="18" t="s">
        <v>79</v>
      </c>
      <c r="BK109" s="217">
        <f>ROUND(I109*H109,2)</f>
        <v>0</v>
      </c>
      <c r="BL109" s="18" t="s">
        <v>144</v>
      </c>
      <c r="BM109" s="216" t="s">
        <v>1174</v>
      </c>
    </row>
    <row r="110" s="2" customFormat="1">
      <c r="A110" s="39"/>
      <c r="B110" s="40"/>
      <c r="C110" s="41"/>
      <c r="D110" s="218" t="s">
        <v>146</v>
      </c>
      <c r="E110" s="41"/>
      <c r="F110" s="219" t="s">
        <v>1175</v>
      </c>
      <c r="G110" s="41"/>
      <c r="H110" s="41"/>
      <c r="I110" s="220"/>
      <c r="J110" s="41"/>
      <c r="K110" s="41"/>
      <c r="L110" s="45"/>
      <c r="M110" s="221"/>
      <c r="N110" s="222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146</v>
      </c>
      <c r="AU110" s="18" t="s">
        <v>81</v>
      </c>
    </row>
    <row r="111" s="2" customFormat="1" ht="37.8" customHeight="1">
      <c r="A111" s="39"/>
      <c r="B111" s="40"/>
      <c r="C111" s="205" t="s">
        <v>225</v>
      </c>
      <c r="D111" s="205" t="s">
        <v>139</v>
      </c>
      <c r="E111" s="206" t="s">
        <v>1176</v>
      </c>
      <c r="F111" s="207" t="s">
        <v>1177</v>
      </c>
      <c r="G111" s="208" t="s">
        <v>213</v>
      </c>
      <c r="H111" s="209">
        <v>90</v>
      </c>
      <c r="I111" s="210"/>
      <c r="J111" s="211">
        <f>ROUND(I111*H111,2)</f>
        <v>0</v>
      </c>
      <c r="K111" s="207" t="s">
        <v>143</v>
      </c>
      <c r="L111" s="45"/>
      <c r="M111" s="212" t="s">
        <v>19</v>
      </c>
      <c r="N111" s="213" t="s">
        <v>42</v>
      </c>
      <c r="O111" s="85"/>
      <c r="P111" s="214">
        <f>O111*H111</f>
        <v>0</v>
      </c>
      <c r="Q111" s="214">
        <v>0</v>
      </c>
      <c r="R111" s="214">
        <f>Q111*H111</f>
        <v>0</v>
      </c>
      <c r="S111" s="214">
        <v>0</v>
      </c>
      <c r="T111" s="215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16" t="s">
        <v>144</v>
      </c>
      <c r="AT111" s="216" t="s">
        <v>139</v>
      </c>
      <c r="AU111" s="216" t="s">
        <v>81</v>
      </c>
      <c r="AY111" s="18" t="s">
        <v>137</v>
      </c>
      <c r="BE111" s="217">
        <f>IF(N111="základní",J111,0)</f>
        <v>0</v>
      </c>
      <c r="BF111" s="217">
        <f>IF(N111="snížená",J111,0)</f>
        <v>0</v>
      </c>
      <c r="BG111" s="217">
        <f>IF(N111="zákl. přenesená",J111,0)</f>
        <v>0</v>
      </c>
      <c r="BH111" s="217">
        <f>IF(N111="sníž. přenesená",J111,0)</f>
        <v>0</v>
      </c>
      <c r="BI111" s="217">
        <f>IF(N111="nulová",J111,0)</f>
        <v>0</v>
      </c>
      <c r="BJ111" s="18" t="s">
        <v>79</v>
      </c>
      <c r="BK111" s="217">
        <f>ROUND(I111*H111,2)</f>
        <v>0</v>
      </c>
      <c r="BL111" s="18" t="s">
        <v>144</v>
      </c>
      <c r="BM111" s="216" t="s">
        <v>1178</v>
      </c>
    </row>
    <row r="112" s="2" customFormat="1">
      <c r="A112" s="39"/>
      <c r="B112" s="40"/>
      <c r="C112" s="41"/>
      <c r="D112" s="218" t="s">
        <v>146</v>
      </c>
      <c r="E112" s="41"/>
      <c r="F112" s="219" t="s">
        <v>1179</v>
      </c>
      <c r="G112" s="41"/>
      <c r="H112" s="41"/>
      <c r="I112" s="220"/>
      <c r="J112" s="41"/>
      <c r="K112" s="41"/>
      <c r="L112" s="45"/>
      <c r="M112" s="221"/>
      <c r="N112" s="222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146</v>
      </c>
      <c r="AU112" s="18" t="s">
        <v>81</v>
      </c>
    </row>
    <row r="113" s="2" customFormat="1" ht="16.5" customHeight="1">
      <c r="A113" s="39"/>
      <c r="B113" s="40"/>
      <c r="C113" s="205" t="s">
        <v>236</v>
      </c>
      <c r="D113" s="205" t="s">
        <v>139</v>
      </c>
      <c r="E113" s="206" t="s">
        <v>1180</v>
      </c>
      <c r="F113" s="207" t="s">
        <v>1181</v>
      </c>
      <c r="G113" s="208" t="s">
        <v>213</v>
      </c>
      <c r="H113" s="209">
        <v>110</v>
      </c>
      <c r="I113" s="210"/>
      <c r="J113" s="211">
        <f>ROUND(I113*H113,2)</f>
        <v>0</v>
      </c>
      <c r="K113" s="207" t="s">
        <v>19</v>
      </c>
      <c r="L113" s="45"/>
      <c r="M113" s="212" t="s">
        <v>19</v>
      </c>
      <c r="N113" s="213" t="s">
        <v>42</v>
      </c>
      <c r="O113" s="85"/>
      <c r="P113" s="214">
        <f>O113*H113</f>
        <v>0</v>
      </c>
      <c r="Q113" s="214">
        <v>0</v>
      </c>
      <c r="R113" s="214">
        <f>Q113*H113</f>
        <v>0</v>
      </c>
      <c r="S113" s="214">
        <v>0</v>
      </c>
      <c r="T113" s="215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16" t="s">
        <v>144</v>
      </c>
      <c r="AT113" s="216" t="s">
        <v>139</v>
      </c>
      <c r="AU113" s="216" t="s">
        <v>81</v>
      </c>
      <c r="AY113" s="18" t="s">
        <v>137</v>
      </c>
      <c r="BE113" s="217">
        <f>IF(N113="základní",J113,0)</f>
        <v>0</v>
      </c>
      <c r="BF113" s="217">
        <f>IF(N113="snížená",J113,0)</f>
        <v>0</v>
      </c>
      <c r="BG113" s="217">
        <f>IF(N113="zákl. přenesená",J113,0)</f>
        <v>0</v>
      </c>
      <c r="BH113" s="217">
        <f>IF(N113="sníž. přenesená",J113,0)</f>
        <v>0</v>
      </c>
      <c r="BI113" s="217">
        <f>IF(N113="nulová",J113,0)</f>
        <v>0</v>
      </c>
      <c r="BJ113" s="18" t="s">
        <v>79</v>
      </c>
      <c r="BK113" s="217">
        <f>ROUND(I113*H113,2)</f>
        <v>0</v>
      </c>
      <c r="BL113" s="18" t="s">
        <v>144</v>
      </c>
      <c r="BM113" s="216" t="s">
        <v>1182</v>
      </c>
    </row>
    <row r="114" s="12" customFormat="1" ht="22.8" customHeight="1">
      <c r="A114" s="12"/>
      <c r="B114" s="189"/>
      <c r="C114" s="190"/>
      <c r="D114" s="191" t="s">
        <v>70</v>
      </c>
      <c r="E114" s="203" t="s">
        <v>176</v>
      </c>
      <c r="F114" s="203" t="s">
        <v>1183</v>
      </c>
      <c r="G114" s="190"/>
      <c r="H114" s="190"/>
      <c r="I114" s="193"/>
      <c r="J114" s="204">
        <f>BK114</f>
        <v>0</v>
      </c>
      <c r="K114" s="190"/>
      <c r="L114" s="195"/>
      <c r="M114" s="196"/>
      <c r="N114" s="197"/>
      <c r="O114" s="197"/>
      <c r="P114" s="198">
        <f>SUM(P115:P136)</f>
        <v>0</v>
      </c>
      <c r="Q114" s="197"/>
      <c r="R114" s="198">
        <f>SUM(R115:R136)</f>
        <v>0.24488080000000001</v>
      </c>
      <c r="S114" s="197"/>
      <c r="T114" s="199">
        <f>SUM(T115:T136)</f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200" t="s">
        <v>79</v>
      </c>
      <c r="AT114" s="201" t="s">
        <v>70</v>
      </c>
      <c r="AU114" s="201" t="s">
        <v>79</v>
      </c>
      <c r="AY114" s="200" t="s">
        <v>137</v>
      </c>
      <c r="BK114" s="202">
        <f>SUM(BK115:BK136)</f>
        <v>0</v>
      </c>
    </row>
    <row r="115" s="2" customFormat="1" ht="44.25" customHeight="1">
      <c r="A115" s="39"/>
      <c r="B115" s="40"/>
      <c r="C115" s="205" t="s">
        <v>246</v>
      </c>
      <c r="D115" s="205" t="s">
        <v>139</v>
      </c>
      <c r="E115" s="206" t="s">
        <v>1184</v>
      </c>
      <c r="F115" s="207" t="s">
        <v>1185</v>
      </c>
      <c r="G115" s="208" t="s">
        <v>183</v>
      </c>
      <c r="H115" s="209">
        <v>9</v>
      </c>
      <c r="I115" s="210"/>
      <c r="J115" s="211">
        <f>ROUND(I115*H115,2)</f>
        <v>0</v>
      </c>
      <c r="K115" s="207" t="s">
        <v>143</v>
      </c>
      <c r="L115" s="45"/>
      <c r="M115" s="212" t="s">
        <v>19</v>
      </c>
      <c r="N115" s="213" t="s">
        <v>42</v>
      </c>
      <c r="O115" s="85"/>
      <c r="P115" s="214">
        <f>O115*H115</f>
        <v>0</v>
      </c>
      <c r="Q115" s="214">
        <v>0</v>
      </c>
      <c r="R115" s="214">
        <f>Q115*H115</f>
        <v>0</v>
      </c>
      <c r="S115" s="214">
        <v>0</v>
      </c>
      <c r="T115" s="215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16" t="s">
        <v>144</v>
      </c>
      <c r="AT115" s="216" t="s">
        <v>139</v>
      </c>
      <c r="AU115" s="216" t="s">
        <v>81</v>
      </c>
      <c r="AY115" s="18" t="s">
        <v>137</v>
      </c>
      <c r="BE115" s="217">
        <f>IF(N115="základní",J115,0)</f>
        <v>0</v>
      </c>
      <c r="BF115" s="217">
        <f>IF(N115="snížená",J115,0)</f>
        <v>0</v>
      </c>
      <c r="BG115" s="217">
        <f>IF(N115="zákl. přenesená",J115,0)</f>
        <v>0</v>
      </c>
      <c r="BH115" s="217">
        <f>IF(N115="sníž. přenesená",J115,0)</f>
        <v>0</v>
      </c>
      <c r="BI115" s="217">
        <f>IF(N115="nulová",J115,0)</f>
        <v>0</v>
      </c>
      <c r="BJ115" s="18" t="s">
        <v>79</v>
      </c>
      <c r="BK115" s="217">
        <f>ROUND(I115*H115,2)</f>
        <v>0</v>
      </c>
      <c r="BL115" s="18" t="s">
        <v>144</v>
      </c>
      <c r="BM115" s="216" t="s">
        <v>1186</v>
      </c>
    </row>
    <row r="116" s="2" customFormat="1">
      <c r="A116" s="39"/>
      <c r="B116" s="40"/>
      <c r="C116" s="41"/>
      <c r="D116" s="218" t="s">
        <v>146</v>
      </c>
      <c r="E116" s="41"/>
      <c r="F116" s="219" t="s">
        <v>1187</v>
      </c>
      <c r="G116" s="41"/>
      <c r="H116" s="41"/>
      <c r="I116" s="220"/>
      <c r="J116" s="41"/>
      <c r="K116" s="41"/>
      <c r="L116" s="45"/>
      <c r="M116" s="221"/>
      <c r="N116" s="222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146</v>
      </c>
      <c r="AU116" s="18" t="s">
        <v>81</v>
      </c>
    </row>
    <row r="117" s="2" customFormat="1" ht="24.15" customHeight="1">
      <c r="A117" s="39"/>
      <c r="B117" s="40"/>
      <c r="C117" s="245" t="s">
        <v>251</v>
      </c>
      <c r="D117" s="245" t="s">
        <v>172</v>
      </c>
      <c r="E117" s="246" t="s">
        <v>1188</v>
      </c>
      <c r="F117" s="247" t="s">
        <v>1189</v>
      </c>
      <c r="G117" s="248" t="s">
        <v>183</v>
      </c>
      <c r="H117" s="249">
        <v>9.1349999999999998</v>
      </c>
      <c r="I117" s="250"/>
      <c r="J117" s="251">
        <f>ROUND(I117*H117,2)</f>
        <v>0</v>
      </c>
      <c r="K117" s="247" t="s">
        <v>143</v>
      </c>
      <c r="L117" s="252"/>
      <c r="M117" s="253" t="s">
        <v>19</v>
      </c>
      <c r="N117" s="254" t="s">
        <v>42</v>
      </c>
      <c r="O117" s="85"/>
      <c r="P117" s="214">
        <f>O117*H117</f>
        <v>0</v>
      </c>
      <c r="Q117" s="214">
        <v>0.0040800000000000003</v>
      </c>
      <c r="R117" s="214">
        <f>Q117*H117</f>
        <v>0.0372708</v>
      </c>
      <c r="S117" s="214">
        <v>0</v>
      </c>
      <c r="T117" s="215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16" t="s">
        <v>176</v>
      </c>
      <c r="AT117" s="216" t="s">
        <v>172</v>
      </c>
      <c r="AU117" s="216" t="s">
        <v>81</v>
      </c>
      <c r="AY117" s="18" t="s">
        <v>137</v>
      </c>
      <c r="BE117" s="217">
        <f>IF(N117="základní",J117,0)</f>
        <v>0</v>
      </c>
      <c r="BF117" s="217">
        <f>IF(N117="snížená",J117,0)</f>
        <v>0</v>
      </c>
      <c r="BG117" s="217">
        <f>IF(N117="zákl. přenesená",J117,0)</f>
        <v>0</v>
      </c>
      <c r="BH117" s="217">
        <f>IF(N117="sníž. přenesená",J117,0)</f>
        <v>0</v>
      </c>
      <c r="BI117" s="217">
        <f>IF(N117="nulová",J117,0)</f>
        <v>0</v>
      </c>
      <c r="BJ117" s="18" t="s">
        <v>79</v>
      </c>
      <c r="BK117" s="217">
        <f>ROUND(I117*H117,2)</f>
        <v>0</v>
      </c>
      <c r="BL117" s="18" t="s">
        <v>144</v>
      </c>
      <c r="BM117" s="216" t="s">
        <v>1190</v>
      </c>
    </row>
    <row r="118" s="14" customFormat="1">
      <c r="A118" s="14"/>
      <c r="B118" s="234"/>
      <c r="C118" s="235"/>
      <c r="D118" s="225" t="s">
        <v>148</v>
      </c>
      <c r="E118" s="236" t="s">
        <v>19</v>
      </c>
      <c r="F118" s="237" t="s">
        <v>196</v>
      </c>
      <c r="G118" s="235"/>
      <c r="H118" s="238">
        <v>9</v>
      </c>
      <c r="I118" s="239"/>
      <c r="J118" s="235"/>
      <c r="K118" s="235"/>
      <c r="L118" s="240"/>
      <c r="M118" s="241"/>
      <c r="N118" s="242"/>
      <c r="O118" s="242"/>
      <c r="P118" s="242"/>
      <c r="Q118" s="242"/>
      <c r="R118" s="242"/>
      <c r="S118" s="242"/>
      <c r="T118" s="243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4" t="s">
        <v>148</v>
      </c>
      <c r="AU118" s="244" t="s">
        <v>81</v>
      </c>
      <c r="AV118" s="14" t="s">
        <v>81</v>
      </c>
      <c r="AW118" s="14" t="s">
        <v>33</v>
      </c>
      <c r="AX118" s="14" t="s">
        <v>79</v>
      </c>
      <c r="AY118" s="244" t="s">
        <v>137</v>
      </c>
    </row>
    <row r="119" s="14" customFormat="1">
      <c r="A119" s="14"/>
      <c r="B119" s="234"/>
      <c r="C119" s="235"/>
      <c r="D119" s="225" t="s">
        <v>148</v>
      </c>
      <c r="E119" s="235"/>
      <c r="F119" s="237" t="s">
        <v>1191</v>
      </c>
      <c r="G119" s="235"/>
      <c r="H119" s="238">
        <v>9.1349999999999998</v>
      </c>
      <c r="I119" s="239"/>
      <c r="J119" s="235"/>
      <c r="K119" s="235"/>
      <c r="L119" s="240"/>
      <c r="M119" s="241"/>
      <c r="N119" s="242"/>
      <c r="O119" s="242"/>
      <c r="P119" s="242"/>
      <c r="Q119" s="242"/>
      <c r="R119" s="242"/>
      <c r="S119" s="242"/>
      <c r="T119" s="243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4" t="s">
        <v>148</v>
      </c>
      <c r="AU119" s="244" t="s">
        <v>81</v>
      </c>
      <c r="AV119" s="14" t="s">
        <v>81</v>
      </c>
      <c r="AW119" s="14" t="s">
        <v>4</v>
      </c>
      <c r="AX119" s="14" t="s">
        <v>79</v>
      </c>
      <c r="AY119" s="244" t="s">
        <v>137</v>
      </c>
    </row>
    <row r="120" s="2" customFormat="1" ht="24.15" customHeight="1">
      <c r="A120" s="39"/>
      <c r="B120" s="40"/>
      <c r="C120" s="205" t="s">
        <v>256</v>
      </c>
      <c r="D120" s="205" t="s">
        <v>139</v>
      </c>
      <c r="E120" s="206" t="s">
        <v>1192</v>
      </c>
      <c r="F120" s="207" t="s">
        <v>1193</v>
      </c>
      <c r="G120" s="208" t="s">
        <v>183</v>
      </c>
      <c r="H120" s="209">
        <v>40</v>
      </c>
      <c r="I120" s="210"/>
      <c r="J120" s="211">
        <f>ROUND(I120*H120,2)</f>
        <v>0</v>
      </c>
      <c r="K120" s="207" t="s">
        <v>143</v>
      </c>
      <c r="L120" s="45"/>
      <c r="M120" s="212" t="s">
        <v>19</v>
      </c>
      <c r="N120" s="213" t="s">
        <v>42</v>
      </c>
      <c r="O120" s="85"/>
      <c r="P120" s="214">
        <f>O120*H120</f>
        <v>0</v>
      </c>
      <c r="Q120" s="214">
        <v>1.0000000000000001E-05</v>
      </c>
      <c r="R120" s="214">
        <f>Q120*H120</f>
        <v>0.00040000000000000002</v>
      </c>
      <c r="S120" s="214">
        <v>0</v>
      </c>
      <c r="T120" s="215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16" t="s">
        <v>144</v>
      </c>
      <c r="AT120" s="216" t="s">
        <v>139</v>
      </c>
      <c r="AU120" s="216" t="s">
        <v>81</v>
      </c>
      <c r="AY120" s="18" t="s">
        <v>137</v>
      </c>
      <c r="BE120" s="217">
        <f>IF(N120="základní",J120,0)</f>
        <v>0</v>
      </c>
      <c r="BF120" s="217">
        <f>IF(N120="snížená",J120,0)</f>
        <v>0</v>
      </c>
      <c r="BG120" s="217">
        <f>IF(N120="zákl. přenesená",J120,0)</f>
        <v>0</v>
      </c>
      <c r="BH120" s="217">
        <f>IF(N120="sníž. přenesená",J120,0)</f>
        <v>0</v>
      </c>
      <c r="BI120" s="217">
        <f>IF(N120="nulová",J120,0)</f>
        <v>0</v>
      </c>
      <c r="BJ120" s="18" t="s">
        <v>79</v>
      </c>
      <c r="BK120" s="217">
        <f>ROUND(I120*H120,2)</f>
        <v>0</v>
      </c>
      <c r="BL120" s="18" t="s">
        <v>144</v>
      </c>
      <c r="BM120" s="216" t="s">
        <v>1194</v>
      </c>
    </row>
    <row r="121" s="2" customFormat="1">
      <c r="A121" s="39"/>
      <c r="B121" s="40"/>
      <c r="C121" s="41"/>
      <c r="D121" s="218" t="s">
        <v>146</v>
      </c>
      <c r="E121" s="41"/>
      <c r="F121" s="219" t="s">
        <v>1195</v>
      </c>
      <c r="G121" s="41"/>
      <c r="H121" s="41"/>
      <c r="I121" s="220"/>
      <c r="J121" s="41"/>
      <c r="K121" s="41"/>
      <c r="L121" s="45"/>
      <c r="M121" s="221"/>
      <c r="N121" s="222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146</v>
      </c>
      <c r="AU121" s="18" t="s">
        <v>81</v>
      </c>
    </row>
    <row r="122" s="2" customFormat="1" ht="16.5" customHeight="1">
      <c r="A122" s="39"/>
      <c r="B122" s="40"/>
      <c r="C122" s="245" t="s">
        <v>263</v>
      </c>
      <c r="D122" s="245" t="s">
        <v>172</v>
      </c>
      <c r="E122" s="246" t="s">
        <v>1196</v>
      </c>
      <c r="F122" s="247" t="s">
        <v>1197</v>
      </c>
      <c r="G122" s="248" t="s">
        <v>183</v>
      </c>
      <c r="H122" s="249">
        <v>40</v>
      </c>
      <c r="I122" s="250"/>
      <c r="J122" s="251">
        <f>ROUND(I122*H122,2)</f>
        <v>0</v>
      </c>
      <c r="K122" s="247" t="s">
        <v>143</v>
      </c>
      <c r="L122" s="252"/>
      <c r="M122" s="253" t="s">
        <v>19</v>
      </c>
      <c r="N122" s="254" t="s">
        <v>42</v>
      </c>
      <c r="O122" s="85"/>
      <c r="P122" s="214">
        <f>O122*H122</f>
        <v>0</v>
      </c>
      <c r="Q122" s="214">
        <v>0.0027000000000000001</v>
      </c>
      <c r="R122" s="214">
        <f>Q122*H122</f>
        <v>0.10800000000000001</v>
      </c>
      <c r="S122" s="214">
        <v>0</v>
      </c>
      <c r="T122" s="215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16" t="s">
        <v>176</v>
      </c>
      <c r="AT122" s="216" t="s">
        <v>172</v>
      </c>
      <c r="AU122" s="216" t="s">
        <v>81</v>
      </c>
      <c r="AY122" s="18" t="s">
        <v>137</v>
      </c>
      <c r="BE122" s="217">
        <f>IF(N122="základní",J122,0)</f>
        <v>0</v>
      </c>
      <c r="BF122" s="217">
        <f>IF(N122="snížená",J122,0)</f>
        <v>0</v>
      </c>
      <c r="BG122" s="217">
        <f>IF(N122="zákl. přenesená",J122,0)</f>
        <v>0</v>
      </c>
      <c r="BH122" s="217">
        <f>IF(N122="sníž. přenesená",J122,0)</f>
        <v>0</v>
      </c>
      <c r="BI122" s="217">
        <f>IF(N122="nulová",J122,0)</f>
        <v>0</v>
      </c>
      <c r="BJ122" s="18" t="s">
        <v>79</v>
      </c>
      <c r="BK122" s="217">
        <f>ROUND(I122*H122,2)</f>
        <v>0</v>
      </c>
      <c r="BL122" s="18" t="s">
        <v>144</v>
      </c>
      <c r="BM122" s="216" t="s">
        <v>1198</v>
      </c>
    </row>
    <row r="123" s="14" customFormat="1">
      <c r="A123" s="14"/>
      <c r="B123" s="234"/>
      <c r="C123" s="235"/>
      <c r="D123" s="225" t="s">
        <v>148</v>
      </c>
      <c r="E123" s="235"/>
      <c r="F123" s="237" t="s">
        <v>1199</v>
      </c>
      <c r="G123" s="235"/>
      <c r="H123" s="238">
        <v>40</v>
      </c>
      <c r="I123" s="239"/>
      <c r="J123" s="235"/>
      <c r="K123" s="235"/>
      <c r="L123" s="240"/>
      <c r="M123" s="241"/>
      <c r="N123" s="242"/>
      <c r="O123" s="242"/>
      <c r="P123" s="242"/>
      <c r="Q123" s="242"/>
      <c r="R123" s="242"/>
      <c r="S123" s="242"/>
      <c r="T123" s="243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4" t="s">
        <v>148</v>
      </c>
      <c r="AU123" s="244" t="s">
        <v>81</v>
      </c>
      <c r="AV123" s="14" t="s">
        <v>81</v>
      </c>
      <c r="AW123" s="14" t="s">
        <v>4</v>
      </c>
      <c r="AX123" s="14" t="s">
        <v>79</v>
      </c>
      <c r="AY123" s="244" t="s">
        <v>137</v>
      </c>
    </row>
    <row r="124" s="2" customFormat="1" ht="37.8" customHeight="1">
      <c r="A124" s="39"/>
      <c r="B124" s="40"/>
      <c r="C124" s="205" t="s">
        <v>268</v>
      </c>
      <c r="D124" s="205" t="s">
        <v>139</v>
      </c>
      <c r="E124" s="206" t="s">
        <v>1200</v>
      </c>
      <c r="F124" s="207" t="s">
        <v>1201</v>
      </c>
      <c r="G124" s="208" t="s">
        <v>319</v>
      </c>
      <c r="H124" s="209">
        <v>1</v>
      </c>
      <c r="I124" s="210"/>
      <c r="J124" s="211">
        <f>ROUND(I124*H124,2)</f>
        <v>0</v>
      </c>
      <c r="K124" s="207" t="s">
        <v>143</v>
      </c>
      <c r="L124" s="45"/>
      <c r="M124" s="212" t="s">
        <v>19</v>
      </c>
      <c r="N124" s="213" t="s">
        <v>42</v>
      </c>
      <c r="O124" s="85"/>
      <c r="P124" s="214">
        <f>O124*H124</f>
        <v>0</v>
      </c>
      <c r="Q124" s="214">
        <v>0</v>
      </c>
      <c r="R124" s="214">
        <f>Q124*H124</f>
        <v>0</v>
      </c>
      <c r="S124" s="214">
        <v>0</v>
      </c>
      <c r="T124" s="215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16" t="s">
        <v>144</v>
      </c>
      <c r="AT124" s="216" t="s">
        <v>139</v>
      </c>
      <c r="AU124" s="216" t="s">
        <v>81</v>
      </c>
      <c r="AY124" s="18" t="s">
        <v>137</v>
      </c>
      <c r="BE124" s="217">
        <f>IF(N124="základní",J124,0)</f>
        <v>0</v>
      </c>
      <c r="BF124" s="217">
        <f>IF(N124="snížená",J124,0)</f>
        <v>0</v>
      </c>
      <c r="BG124" s="217">
        <f>IF(N124="zákl. přenesená",J124,0)</f>
        <v>0</v>
      </c>
      <c r="BH124" s="217">
        <f>IF(N124="sníž. přenesená",J124,0)</f>
        <v>0</v>
      </c>
      <c r="BI124" s="217">
        <f>IF(N124="nulová",J124,0)</f>
        <v>0</v>
      </c>
      <c r="BJ124" s="18" t="s">
        <v>79</v>
      </c>
      <c r="BK124" s="217">
        <f>ROUND(I124*H124,2)</f>
        <v>0</v>
      </c>
      <c r="BL124" s="18" t="s">
        <v>144</v>
      </c>
      <c r="BM124" s="216" t="s">
        <v>1202</v>
      </c>
    </row>
    <row r="125" s="2" customFormat="1">
      <c r="A125" s="39"/>
      <c r="B125" s="40"/>
      <c r="C125" s="41"/>
      <c r="D125" s="218" t="s">
        <v>146</v>
      </c>
      <c r="E125" s="41"/>
      <c r="F125" s="219" t="s">
        <v>1203</v>
      </c>
      <c r="G125" s="41"/>
      <c r="H125" s="41"/>
      <c r="I125" s="220"/>
      <c r="J125" s="41"/>
      <c r="K125" s="41"/>
      <c r="L125" s="45"/>
      <c r="M125" s="221"/>
      <c r="N125" s="222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146</v>
      </c>
      <c r="AU125" s="18" t="s">
        <v>81</v>
      </c>
    </row>
    <row r="126" s="2" customFormat="1" ht="16.5" customHeight="1">
      <c r="A126" s="39"/>
      <c r="B126" s="40"/>
      <c r="C126" s="245" t="s">
        <v>7</v>
      </c>
      <c r="D126" s="245" t="s">
        <v>172</v>
      </c>
      <c r="E126" s="246" t="s">
        <v>1204</v>
      </c>
      <c r="F126" s="247" t="s">
        <v>1205</v>
      </c>
      <c r="G126" s="248" t="s">
        <v>319</v>
      </c>
      <c r="H126" s="249">
        <v>1</v>
      </c>
      <c r="I126" s="250"/>
      <c r="J126" s="251">
        <f>ROUND(I126*H126,2)</f>
        <v>0</v>
      </c>
      <c r="K126" s="247" t="s">
        <v>143</v>
      </c>
      <c r="L126" s="252"/>
      <c r="M126" s="253" t="s">
        <v>19</v>
      </c>
      <c r="N126" s="254" t="s">
        <v>42</v>
      </c>
      <c r="O126" s="85"/>
      <c r="P126" s="214">
        <f>O126*H126</f>
        <v>0</v>
      </c>
      <c r="Q126" s="214">
        <v>0.00040999999999999999</v>
      </c>
      <c r="R126" s="214">
        <f>Q126*H126</f>
        <v>0.00040999999999999999</v>
      </c>
      <c r="S126" s="214">
        <v>0</v>
      </c>
      <c r="T126" s="215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16" t="s">
        <v>176</v>
      </c>
      <c r="AT126" s="216" t="s">
        <v>172</v>
      </c>
      <c r="AU126" s="216" t="s">
        <v>81</v>
      </c>
      <c r="AY126" s="18" t="s">
        <v>137</v>
      </c>
      <c r="BE126" s="217">
        <f>IF(N126="základní",J126,0)</f>
        <v>0</v>
      </c>
      <c r="BF126" s="217">
        <f>IF(N126="snížená",J126,0)</f>
        <v>0</v>
      </c>
      <c r="BG126" s="217">
        <f>IF(N126="zákl. přenesená",J126,0)</f>
        <v>0</v>
      </c>
      <c r="BH126" s="217">
        <f>IF(N126="sníž. přenesená",J126,0)</f>
        <v>0</v>
      </c>
      <c r="BI126" s="217">
        <f>IF(N126="nulová",J126,0)</f>
        <v>0</v>
      </c>
      <c r="BJ126" s="18" t="s">
        <v>79</v>
      </c>
      <c r="BK126" s="217">
        <f>ROUND(I126*H126,2)</f>
        <v>0</v>
      </c>
      <c r="BL126" s="18" t="s">
        <v>144</v>
      </c>
      <c r="BM126" s="216" t="s">
        <v>1206</v>
      </c>
    </row>
    <row r="127" s="2" customFormat="1" ht="37.8" customHeight="1">
      <c r="A127" s="39"/>
      <c r="B127" s="40"/>
      <c r="C127" s="205" t="s">
        <v>277</v>
      </c>
      <c r="D127" s="205" t="s">
        <v>139</v>
      </c>
      <c r="E127" s="206" t="s">
        <v>1200</v>
      </c>
      <c r="F127" s="207" t="s">
        <v>1201</v>
      </c>
      <c r="G127" s="208" t="s">
        <v>319</v>
      </c>
      <c r="H127" s="209">
        <v>5</v>
      </c>
      <c r="I127" s="210"/>
      <c r="J127" s="211">
        <f>ROUND(I127*H127,2)</f>
        <v>0</v>
      </c>
      <c r="K127" s="207" t="s">
        <v>143</v>
      </c>
      <c r="L127" s="45"/>
      <c r="M127" s="212" t="s">
        <v>19</v>
      </c>
      <c r="N127" s="213" t="s">
        <v>42</v>
      </c>
      <c r="O127" s="85"/>
      <c r="P127" s="214">
        <f>O127*H127</f>
        <v>0</v>
      </c>
      <c r="Q127" s="214">
        <v>0</v>
      </c>
      <c r="R127" s="214">
        <f>Q127*H127</f>
        <v>0</v>
      </c>
      <c r="S127" s="214">
        <v>0</v>
      </c>
      <c r="T127" s="215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16" t="s">
        <v>144</v>
      </c>
      <c r="AT127" s="216" t="s">
        <v>139</v>
      </c>
      <c r="AU127" s="216" t="s">
        <v>81</v>
      </c>
      <c r="AY127" s="18" t="s">
        <v>137</v>
      </c>
      <c r="BE127" s="217">
        <f>IF(N127="základní",J127,0)</f>
        <v>0</v>
      </c>
      <c r="BF127" s="217">
        <f>IF(N127="snížená",J127,0)</f>
        <v>0</v>
      </c>
      <c r="BG127" s="217">
        <f>IF(N127="zákl. přenesená",J127,0)</f>
        <v>0</v>
      </c>
      <c r="BH127" s="217">
        <f>IF(N127="sníž. přenesená",J127,0)</f>
        <v>0</v>
      </c>
      <c r="BI127" s="217">
        <f>IF(N127="nulová",J127,0)</f>
        <v>0</v>
      </c>
      <c r="BJ127" s="18" t="s">
        <v>79</v>
      </c>
      <c r="BK127" s="217">
        <f>ROUND(I127*H127,2)</f>
        <v>0</v>
      </c>
      <c r="BL127" s="18" t="s">
        <v>144</v>
      </c>
      <c r="BM127" s="216" t="s">
        <v>1207</v>
      </c>
    </row>
    <row r="128" s="2" customFormat="1">
      <c r="A128" s="39"/>
      <c r="B128" s="40"/>
      <c r="C128" s="41"/>
      <c r="D128" s="218" t="s">
        <v>146</v>
      </c>
      <c r="E128" s="41"/>
      <c r="F128" s="219" t="s">
        <v>1203</v>
      </c>
      <c r="G128" s="41"/>
      <c r="H128" s="41"/>
      <c r="I128" s="220"/>
      <c r="J128" s="41"/>
      <c r="K128" s="41"/>
      <c r="L128" s="45"/>
      <c r="M128" s="221"/>
      <c r="N128" s="222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146</v>
      </c>
      <c r="AU128" s="18" t="s">
        <v>81</v>
      </c>
    </row>
    <row r="129" s="2" customFormat="1" ht="16.5" customHeight="1">
      <c r="A129" s="39"/>
      <c r="B129" s="40"/>
      <c r="C129" s="245" t="s">
        <v>282</v>
      </c>
      <c r="D129" s="245" t="s">
        <v>172</v>
      </c>
      <c r="E129" s="246" t="s">
        <v>1208</v>
      </c>
      <c r="F129" s="247" t="s">
        <v>1209</v>
      </c>
      <c r="G129" s="248" t="s">
        <v>319</v>
      </c>
      <c r="H129" s="249">
        <v>5</v>
      </c>
      <c r="I129" s="250"/>
      <c r="J129" s="251">
        <f>ROUND(I129*H129,2)</f>
        <v>0</v>
      </c>
      <c r="K129" s="247" t="s">
        <v>143</v>
      </c>
      <c r="L129" s="252"/>
      <c r="M129" s="253" t="s">
        <v>19</v>
      </c>
      <c r="N129" s="254" t="s">
        <v>42</v>
      </c>
      <c r="O129" s="85"/>
      <c r="P129" s="214">
        <f>O129*H129</f>
        <v>0</v>
      </c>
      <c r="Q129" s="214">
        <v>0.00080000000000000004</v>
      </c>
      <c r="R129" s="214">
        <f>Q129*H129</f>
        <v>0.0040000000000000001</v>
      </c>
      <c r="S129" s="214">
        <v>0</v>
      </c>
      <c r="T129" s="215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16" t="s">
        <v>176</v>
      </c>
      <c r="AT129" s="216" t="s">
        <v>172</v>
      </c>
      <c r="AU129" s="216" t="s">
        <v>81</v>
      </c>
      <c r="AY129" s="18" t="s">
        <v>137</v>
      </c>
      <c r="BE129" s="217">
        <f>IF(N129="základní",J129,0)</f>
        <v>0</v>
      </c>
      <c r="BF129" s="217">
        <f>IF(N129="snížená",J129,0)</f>
        <v>0</v>
      </c>
      <c r="BG129" s="217">
        <f>IF(N129="zákl. přenesená",J129,0)</f>
        <v>0</v>
      </c>
      <c r="BH129" s="217">
        <f>IF(N129="sníž. přenesená",J129,0)</f>
        <v>0</v>
      </c>
      <c r="BI129" s="217">
        <f>IF(N129="nulová",J129,0)</f>
        <v>0</v>
      </c>
      <c r="BJ129" s="18" t="s">
        <v>79</v>
      </c>
      <c r="BK129" s="217">
        <f>ROUND(I129*H129,2)</f>
        <v>0</v>
      </c>
      <c r="BL129" s="18" t="s">
        <v>144</v>
      </c>
      <c r="BM129" s="216" t="s">
        <v>1210</v>
      </c>
    </row>
    <row r="130" s="2" customFormat="1" ht="44.25" customHeight="1">
      <c r="A130" s="39"/>
      <c r="B130" s="40"/>
      <c r="C130" s="205" t="s">
        <v>294</v>
      </c>
      <c r="D130" s="205" t="s">
        <v>139</v>
      </c>
      <c r="E130" s="206" t="s">
        <v>1211</v>
      </c>
      <c r="F130" s="207" t="s">
        <v>1212</v>
      </c>
      <c r="G130" s="208" t="s">
        <v>319</v>
      </c>
      <c r="H130" s="209">
        <v>1</v>
      </c>
      <c r="I130" s="210"/>
      <c r="J130" s="211">
        <f>ROUND(I130*H130,2)</f>
        <v>0</v>
      </c>
      <c r="K130" s="207" t="s">
        <v>143</v>
      </c>
      <c r="L130" s="45"/>
      <c r="M130" s="212" t="s">
        <v>19</v>
      </c>
      <c r="N130" s="213" t="s">
        <v>42</v>
      </c>
      <c r="O130" s="85"/>
      <c r="P130" s="214">
        <f>O130*H130</f>
        <v>0</v>
      </c>
      <c r="Q130" s="214">
        <v>0.02639</v>
      </c>
      <c r="R130" s="214">
        <f>Q130*H130</f>
        <v>0.02639</v>
      </c>
      <c r="S130" s="214">
        <v>0</v>
      </c>
      <c r="T130" s="215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16" t="s">
        <v>144</v>
      </c>
      <c r="AT130" s="216" t="s">
        <v>139</v>
      </c>
      <c r="AU130" s="216" t="s">
        <v>81</v>
      </c>
      <c r="AY130" s="18" t="s">
        <v>137</v>
      </c>
      <c r="BE130" s="217">
        <f>IF(N130="základní",J130,0)</f>
        <v>0</v>
      </c>
      <c r="BF130" s="217">
        <f>IF(N130="snížená",J130,0)</f>
        <v>0</v>
      </c>
      <c r="BG130" s="217">
        <f>IF(N130="zákl. přenesená",J130,0)</f>
        <v>0</v>
      </c>
      <c r="BH130" s="217">
        <f>IF(N130="sníž. přenesená",J130,0)</f>
        <v>0</v>
      </c>
      <c r="BI130" s="217">
        <f>IF(N130="nulová",J130,0)</f>
        <v>0</v>
      </c>
      <c r="BJ130" s="18" t="s">
        <v>79</v>
      </c>
      <c r="BK130" s="217">
        <f>ROUND(I130*H130,2)</f>
        <v>0</v>
      </c>
      <c r="BL130" s="18" t="s">
        <v>144</v>
      </c>
      <c r="BM130" s="216" t="s">
        <v>1213</v>
      </c>
    </row>
    <row r="131" s="2" customFormat="1">
      <c r="A131" s="39"/>
      <c r="B131" s="40"/>
      <c r="C131" s="41"/>
      <c r="D131" s="218" t="s">
        <v>146</v>
      </c>
      <c r="E131" s="41"/>
      <c r="F131" s="219" t="s">
        <v>1214</v>
      </c>
      <c r="G131" s="41"/>
      <c r="H131" s="41"/>
      <c r="I131" s="220"/>
      <c r="J131" s="41"/>
      <c r="K131" s="41"/>
      <c r="L131" s="45"/>
      <c r="M131" s="221"/>
      <c r="N131" s="222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146</v>
      </c>
      <c r="AU131" s="18" t="s">
        <v>81</v>
      </c>
    </row>
    <row r="132" s="2" customFormat="1" ht="44.25" customHeight="1">
      <c r="A132" s="39"/>
      <c r="B132" s="40"/>
      <c r="C132" s="205" t="s">
        <v>310</v>
      </c>
      <c r="D132" s="205" t="s">
        <v>139</v>
      </c>
      <c r="E132" s="206" t="s">
        <v>1215</v>
      </c>
      <c r="F132" s="207" t="s">
        <v>1216</v>
      </c>
      <c r="G132" s="208" t="s">
        <v>319</v>
      </c>
      <c r="H132" s="209">
        <v>1</v>
      </c>
      <c r="I132" s="210"/>
      <c r="J132" s="211">
        <f>ROUND(I132*H132,2)</f>
        <v>0</v>
      </c>
      <c r="K132" s="207" t="s">
        <v>143</v>
      </c>
      <c r="L132" s="45"/>
      <c r="M132" s="212" t="s">
        <v>19</v>
      </c>
      <c r="N132" s="213" t="s">
        <v>42</v>
      </c>
      <c r="O132" s="85"/>
      <c r="P132" s="214">
        <f>O132*H132</f>
        <v>0</v>
      </c>
      <c r="Q132" s="214">
        <v>0.026679999999999999</v>
      </c>
      <c r="R132" s="214">
        <f>Q132*H132</f>
        <v>0.026679999999999999</v>
      </c>
      <c r="S132" s="214">
        <v>0</v>
      </c>
      <c r="T132" s="215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16" t="s">
        <v>144</v>
      </c>
      <c r="AT132" s="216" t="s">
        <v>139</v>
      </c>
      <c r="AU132" s="216" t="s">
        <v>81</v>
      </c>
      <c r="AY132" s="18" t="s">
        <v>137</v>
      </c>
      <c r="BE132" s="217">
        <f>IF(N132="základní",J132,0)</f>
        <v>0</v>
      </c>
      <c r="BF132" s="217">
        <f>IF(N132="snížená",J132,0)</f>
        <v>0</v>
      </c>
      <c r="BG132" s="217">
        <f>IF(N132="zákl. přenesená",J132,0)</f>
        <v>0</v>
      </c>
      <c r="BH132" s="217">
        <f>IF(N132="sníž. přenesená",J132,0)</f>
        <v>0</v>
      </c>
      <c r="BI132" s="217">
        <f>IF(N132="nulová",J132,0)</f>
        <v>0</v>
      </c>
      <c r="BJ132" s="18" t="s">
        <v>79</v>
      </c>
      <c r="BK132" s="217">
        <f>ROUND(I132*H132,2)</f>
        <v>0</v>
      </c>
      <c r="BL132" s="18" t="s">
        <v>144</v>
      </c>
      <c r="BM132" s="216" t="s">
        <v>1217</v>
      </c>
    </row>
    <row r="133" s="2" customFormat="1">
      <c r="A133" s="39"/>
      <c r="B133" s="40"/>
      <c r="C133" s="41"/>
      <c r="D133" s="218" t="s">
        <v>146</v>
      </c>
      <c r="E133" s="41"/>
      <c r="F133" s="219" t="s">
        <v>1218</v>
      </c>
      <c r="G133" s="41"/>
      <c r="H133" s="41"/>
      <c r="I133" s="220"/>
      <c r="J133" s="41"/>
      <c r="K133" s="41"/>
      <c r="L133" s="45"/>
      <c r="M133" s="221"/>
      <c r="N133" s="222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146</v>
      </c>
      <c r="AU133" s="18" t="s">
        <v>81</v>
      </c>
    </row>
    <row r="134" s="2" customFormat="1" ht="49.05" customHeight="1">
      <c r="A134" s="39"/>
      <c r="B134" s="40"/>
      <c r="C134" s="205" t="s">
        <v>316</v>
      </c>
      <c r="D134" s="205" t="s">
        <v>139</v>
      </c>
      <c r="E134" s="206" t="s">
        <v>1219</v>
      </c>
      <c r="F134" s="207" t="s">
        <v>1220</v>
      </c>
      <c r="G134" s="208" t="s">
        <v>319</v>
      </c>
      <c r="H134" s="209">
        <v>1</v>
      </c>
      <c r="I134" s="210"/>
      <c r="J134" s="211">
        <f>ROUND(I134*H134,2)</f>
        <v>0</v>
      </c>
      <c r="K134" s="207" t="s">
        <v>143</v>
      </c>
      <c r="L134" s="45"/>
      <c r="M134" s="212" t="s">
        <v>19</v>
      </c>
      <c r="N134" s="213" t="s">
        <v>42</v>
      </c>
      <c r="O134" s="85"/>
      <c r="P134" s="214">
        <f>O134*H134</f>
        <v>0</v>
      </c>
      <c r="Q134" s="214">
        <v>0.041730000000000003</v>
      </c>
      <c r="R134" s="214">
        <f>Q134*H134</f>
        <v>0.041730000000000003</v>
      </c>
      <c r="S134" s="214">
        <v>0</v>
      </c>
      <c r="T134" s="215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16" t="s">
        <v>144</v>
      </c>
      <c r="AT134" s="216" t="s">
        <v>139</v>
      </c>
      <c r="AU134" s="216" t="s">
        <v>81</v>
      </c>
      <c r="AY134" s="18" t="s">
        <v>137</v>
      </c>
      <c r="BE134" s="217">
        <f>IF(N134="základní",J134,0)</f>
        <v>0</v>
      </c>
      <c r="BF134" s="217">
        <f>IF(N134="snížená",J134,0)</f>
        <v>0</v>
      </c>
      <c r="BG134" s="217">
        <f>IF(N134="zákl. přenesená",J134,0)</f>
        <v>0</v>
      </c>
      <c r="BH134" s="217">
        <f>IF(N134="sníž. přenesená",J134,0)</f>
        <v>0</v>
      </c>
      <c r="BI134" s="217">
        <f>IF(N134="nulová",J134,0)</f>
        <v>0</v>
      </c>
      <c r="BJ134" s="18" t="s">
        <v>79</v>
      </c>
      <c r="BK134" s="217">
        <f>ROUND(I134*H134,2)</f>
        <v>0</v>
      </c>
      <c r="BL134" s="18" t="s">
        <v>144</v>
      </c>
      <c r="BM134" s="216" t="s">
        <v>1221</v>
      </c>
    </row>
    <row r="135" s="2" customFormat="1">
      <c r="A135" s="39"/>
      <c r="B135" s="40"/>
      <c r="C135" s="41"/>
      <c r="D135" s="218" t="s">
        <v>146</v>
      </c>
      <c r="E135" s="41"/>
      <c r="F135" s="219" t="s">
        <v>1222</v>
      </c>
      <c r="G135" s="41"/>
      <c r="H135" s="41"/>
      <c r="I135" s="220"/>
      <c r="J135" s="41"/>
      <c r="K135" s="41"/>
      <c r="L135" s="45"/>
      <c r="M135" s="221"/>
      <c r="N135" s="222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146</v>
      </c>
      <c r="AU135" s="18" t="s">
        <v>81</v>
      </c>
    </row>
    <row r="136" s="2" customFormat="1" ht="24.15" customHeight="1">
      <c r="A136" s="39"/>
      <c r="B136" s="40"/>
      <c r="C136" s="205" t="s">
        <v>324</v>
      </c>
      <c r="D136" s="205" t="s">
        <v>139</v>
      </c>
      <c r="E136" s="206" t="s">
        <v>1223</v>
      </c>
      <c r="F136" s="207" t="s">
        <v>1224</v>
      </c>
      <c r="G136" s="208" t="s">
        <v>183</v>
      </c>
      <c r="H136" s="209">
        <v>49</v>
      </c>
      <c r="I136" s="210"/>
      <c r="J136" s="211">
        <f>ROUND(I136*H136,2)</f>
        <v>0</v>
      </c>
      <c r="K136" s="207" t="s">
        <v>19</v>
      </c>
      <c r="L136" s="45"/>
      <c r="M136" s="212" t="s">
        <v>19</v>
      </c>
      <c r="N136" s="213" t="s">
        <v>42</v>
      </c>
      <c r="O136" s="85"/>
      <c r="P136" s="214">
        <f>O136*H136</f>
        <v>0</v>
      </c>
      <c r="Q136" s="214">
        <v>0</v>
      </c>
      <c r="R136" s="214">
        <f>Q136*H136</f>
        <v>0</v>
      </c>
      <c r="S136" s="214">
        <v>0</v>
      </c>
      <c r="T136" s="215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16" t="s">
        <v>144</v>
      </c>
      <c r="AT136" s="216" t="s">
        <v>139</v>
      </c>
      <c r="AU136" s="216" t="s">
        <v>81</v>
      </c>
      <c r="AY136" s="18" t="s">
        <v>137</v>
      </c>
      <c r="BE136" s="217">
        <f>IF(N136="základní",J136,0)</f>
        <v>0</v>
      </c>
      <c r="BF136" s="217">
        <f>IF(N136="snížená",J136,0)</f>
        <v>0</v>
      </c>
      <c r="BG136" s="217">
        <f>IF(N136="zákl. přenesená",J136,0)</f>
        <v>0</v>
      </c>
      <c r="BH136" s="217">
        <f>IF(N136="sníž. přenesená",J136,0)</f>
        <v>0</v>
      </c>
      <c r="BI136" s="217">
        <f>IF(N136="nulová",J136,0)</f>
        <v>0</v>
      </c>
      <c r="BJ136" s="18" t="s">
        <v>79</v>
      </c>
      <c r="BK136" s="217">
        <f>ROUND(I136*H136,2)</f>
        <v>0</v>
      </c>
      <c r="BL136" s="18" t="s">
        <v>144</v>
      </c>
      <c r="BM136" s="216" t="s">
        <v>1225</v>
      </c>
    </row>
    <row r="137" s="12" customFormat="1" ht="22.8" customHeight="1">
      <c r="A137" s="12"/>
      <c r="B137" s="189"/>
      <c r="C137" s="190"/>
      <c r="D137" s="191" t="s">
        <v>70</v>
      </c>
      <c r="E137" s="203" t="s">
        <v>609</v>
      </c>
      <c r="F137" s="203" t="s">
        <v>610</v>
      </c>
      <c r="G137" s="190"/>
      <c r="H137" s="190"/>
      <c r="I137" s="193"/>
      <c r="J137" s="204">
        <f>BK137</f>
        <v>0</v>
      </c>
      <c r="K137" s="190"/>
      <c r="L137" s="195"/>
      <c r="M137" s="196"/>
      <c r="N137" s="197"/>
      <c r="O137" s="197"/>
      <c r="P137" s="198">
        <f>SUM(P138:P139)</f>
        <v>0</v>
      </c>
      <c r="Q137" s="197"/>
      <c r="R137" s="198">
        <f>SUM(R138:R139)</f>
        <v>0</v>
      </c>
      <c r="S137" s="197"/>
      <c r="T137" s="199">
        <f>SUM(T138:T139)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00" t="s">
        <v>79</v>
      </c>
      <c r="AT137" s="201" t="s">
        <v>70</v>
      </c>
      <c r="AU137" s="201" t="s">
        <v>79</v>
      </c>
      <c r="AY137" s="200" t="s">
        <v>137</v>
      </c>
      <c r="BK137" s="202">
        <f>SUM(BK138:BK139)</f>
        <v>0</v>
      </c>
    </row>
    <row r="138" s="2" customFormat="1" ht="49.05" customHeight="1">
      <c r="A138" s="39"/>
      <c r="B138" s="40"/>
      <c r="C138" s="205" t="s">
        <v>329</v>
      </c>
      <c r="D138" s="205" t="s">
        <v>139</v>
      </c>
      <c r="E138" s="206" t="s">
        <v>1226</v>
      </c>
      <c r="F138" s="207" t="s">
        <v>1227</v>
      </c>
      <c r="G138" s="208" t="s">
        <v>175</v>
      </c>
      <c r="H138" s="209">
        <v>10.416</v>
      </c>
      <c r="I138" s="210"/>
      <c r="J138" s="211">
        <f>ROUND(I138*H138,2)</f>
        <v>0</v>
      </c>
      <c r="K138" s="207" t="s">
        <v>143</v>
      </c>
      <c r="L138" s="45"/>
      <c r="M138" s="212" t="s">
        <v>19</v>
      </c>
      <c r="N138" s="213" t="s">
        <v>42</v>
      </c>
      <c r="O138" s="85"/>
      <c r="P138" s="214">
        <f>O138*H138</f>
        <v>0</v>
      </c>
      <c r="Q138" s="214">
        <v>0</v>
      </c>
      <c r="R138" s="214">
        <f>Q138*H138</f>
        <v>0</v>
      </c>
      <c r="S138" s="214">
        <v>0</v>
      </c>
      <c r="T138" s="215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16" t="s">
        <v>144</v>
      </c>
      <c r="AT138" s="216" t="s">
        <v>139</v>
      </c>
      <c r="AU138" s="216" t="s">
        <v>81</v>
      </c>
      <c r="AY138" s="18" t="s">
        <v>137</v>
      </c>
      <c r="BE138" s="217">
        <f>IF(N138="základní",J138,0)</f>
        <v>0</v>
      </c>
      <c r="BF138" s="217">
        <f>IF(N138="snížená",J138,0)</f>
        <v>0</v>
      </c>
      <c r="BG138" s="217">
        <f>IF(N138="zákl. přenesená",J138,0)</f>
        <v>0</v>
      </c>
      <c r="BH138" s="217">
        <f>IF(N138="sníž. přenesená",J138,0)</f>
        <v>0</v>
      </c>
      <c r="BI138" s="217">
        <f>IF(N138="nulová",J138,0)</f>
        <v>0</v>
      </c>
      <c r="BJ138" s="18" t="s">
        <v>79</v>
      </c>
      <c r="BK138" s="217">
        <f>ROUND(I138*H138,2)</f>
        <v>0</v>
      </c>
      <c r="BL138" s="18" t="s">
        <v>144</v>
      </c>
      <c r="BM138" s="216" t="s">
        <v>1228</v>
      </c>
    </row>
    <row r="139" s="2" customFormat="1">
      <c r="A139" s="39"/>
      <c r="B139" s="40"/>
      <c r="C139" s="41"/>
      <c r="D139" s="218" t="s">
        <v>146</v>
      </c>
      <c r="E139" s="41"/>
      <c r="F139" s="219" t="s">
        <v>1229</v>
      </c>
      <c r="G139" s="41"/>
      <c r="H139" s="41"/>
      <c r="I139" s="220"/>
      <c r="J139" s="41"/>
      <c r="K139" s="41"/>
      <c r="L139" s="45"/>
      <c r="M139" s="279"/>
      <c r="N139" s="280"/>
      <c r="O139" s="281"/>
      <c r="P139" s="281"/>
      <c r="Q139" s="281"/>
      <c r="R139" s="281"/>
      <c r="S139" s="281"/>
      <c r="T139" s="282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146</v>
      </c>
      <c r="AU139" s="18" t="s">
        <v>81</v>
      </c>
    </row>
    <row r="140" s="2" customFormat="1" ht="6.96" customHeight="1">
      <c r="A140" s="39"/>
      <c r="B140" s="60"/>
      <c r="C140" s="61"/>
      <c r="D140" s="61"/>
      <c r="E140" s="61"/>
      <c r="F140" s="61"/>
      <c r="G140" s="61"/>
      <c r="H140" s="61"/>
      <c r="I140" s="61"/>
      <c r="J140" s="61"/>
      <c r="K140" s="61"/>
      <c r="L140" s="45"/>
      <c r="M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</row>
  </sheetData>
  <sheetProtection sheet="1" autoFilter="0" formatColumns="0" formatRows="0" objects="1" scenarios="1" spinCount="100000" saltValue="qMeVvnunKI5DTgFGKJ1I6xE2aBZDySmjqiWVQkimWIlQsXWZPHN69hGpHeXKbhhB+PGX6cQPjPu7KPsitWRUgw==" hashValue="J+3Tbyf0dOhJ4A5q5qUR1l9cjDT6y8eZ5VDcICwV+WB65A0xoDI8ZD7jQi2rQi3MSRQhfAgtsLgoeS22iRFy9w==" algorithmName="SHA-512" password="C14C"/>
  <autoFilter ref="C82:K139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7" r:id="rId1" display="https://podminky.urs.cz/item/CS_URS_2025_01/119003211"/>
    <hyperlink ref="F89" r:id="rId2" display="https://podminky.urs.cz/item/CS_URS_2025_01/119003212"/>
    <hyperlink ref="F91" r:id="rId3" display="https://podminky.urs.cz/item/CS_URS_2025_01/119004111"/>
    <hyperlink ref="F93" r:id="rId4" display="https://podminky.urs.cz/item/CS_URS_2025_01/121151103"/>
    <hyperlink ref="F95" r:id="rId5" display="https://podminky.urs.cz/item/CS_URS_2025_01/132212121"/>
    <hyperlink ref="F97" r:id="rId6" display="https://podminky.urs.cz/item/CS_URS_2025_01/132551102"/>
    <hyperlink ref="F99" r:id="rId7" display="https://podminky.urs.cz/item/CS_URS_2025_01/151101101"/>
    <hyperlink ref="F101" r:id="rId8" display="https://podminky.urs.cz/item/CS_URS_2025_01/151101111"/>
    <hyperlink ref="F103" r:id="rId9" display="https://podminky.urs.cz/item/CS_URS_2025_01/171251201"/>
    <hyperlink ref="F105" r:id="rId10" display="https://podminky.urs.cz/item/CS_URS_2025_01/174111101"/>
    <hyperlink ref="F108" r:id="rId11" display="https://podminky.urs.cz/item/CS_URS_2025_01/175111101"/>
    <hyperlink ref="F110" r:id="rId12" display="https://podminky.urs.cz/item/CS_URS_2025_01/175111109"/>
    <hyperlink ref="F112" r:id="rId13" display="https://podminky.urs.cz/item/CS_URS_2025_01/181311103"/>
    <hyperlink ref="F116" r:id="rId14" display="https://podminky.urs.cz/item/CS_URS_2025_01/871274201"/>
    <hyperlink ref="F121" r:id="rId15" display="https://podminky.urs.cz/item/CS_URS_2025_01/871313120"/>
    <hyperlink ref="F125" r:id="rId16" display="https://podminky.urs.cz/item/CS_URS_2025_01/877310330"/>
    <hyperlink ref="F128" r:id="rId17" display="https://podminky.urs.cz/item/CS_URS_2025_01/877310330"/>
    <hyperlink ref="F131" r:id="rId18" display="https://podminky.urs.cz/item/CS_URS_2025_01/894811113"/>
    <hyperlink ref="F133" r:id="rId19" display="https://podminky.urs.cz/item/CS_URS_2025_01/894811213"/>
    <hyperlink ref="F135" r:id="rId20" display="https://podminky.urs.cz/item/CS_URS_2025_01/894811245"/>
    <hyperlink ref="F139" r:id="rId21" display="https://podminky.urs.cz/item/CS_URS_2025_01/998276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2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87</v>
      </c>
    </row>
    <row r="3" hidden="1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81</v>
      </c>
    </row>
    <row r="4" hidden="1" s="1" customFormat="1" ht="24.96" customHeight="1">
      <c r="B4" s="21"/>
      <c r="D4" s="131" t="s">
        <v>97</v>
      </c>
      <c r="L4" s="21"/>
      <c r="M4" s="132" t="s">
        <v>10</v>
      </c>
      <c r="AT4" s="18" t="s">
        <v>4</v>
      </c>
    </row>
    <row r="5" hidden="1" s="1" customFormat="1" ht="6.96" customHeight="1">
      <c r="B5" s="21"/>
      <c r="L5" s="21"/>
    </row>
    <row r="6" hidden="1" s="1" customFormat="1" ht="12" customHeight="1">
      <c r="B6" s="21"/>
      <c r="D6" s="133" t="s">
        <v>16</v>
      </c>
      <c r="L6" s="21"/>
    </row>
    <row r="7" hidden="1" s="1" customFormat="1" ht="16.5" customHeight="1">
      <c r="B7" s="21"/>
      <c r="E7" s="134" t="str">
        <f>'Rekapitulace stavby'!K6</f>
        <v>Mateřská škola Životice u Nového Jičína</v>
      </c>
      <c r="F7" s="133"/>
      <c r="G7" s="133"/>
      <c r="H7" s="133"/>
      <c r="L7" s="21"/>
    </row>
    <row r="8" hidden="1" s="2" customFormat="1" ht="12" customHeight="1">
      <c r="A8" s="39"/>
      <c r="B8" s="45"/>
      <c r="C8" s="39"/>
      <c r="D8" s="133" t="s">
        <v>98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hidden="1" s="2" customFormat="1" ht="16.5" customHeight="1">
      <c r="A9" s="39"/>
      <c r="B9" s="45"/>
      <c r="C9" s="39"/>
      <c r="D9" s="39"/>
      <c r="E9" s="136" t="s">
        <v>1230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hidden="1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hidden="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hidden="1" s="2" customFormat="1" ht="12" customHeight="1">
      <c r="A12" s="39"/>
      <c r="B12" s="45"/>
      <c r="C12" s="39"/>
      <c r="D12" s="133" t="s">
        <v>21</v>
      </c>
      <c r="E12" s="39"/>
      <c r="F12" s="137" t="s">
        <v>32</v>
      </c>
      <c r="G12" s="39"/>
      <c r="H12" s="39"/>
      <c r="I12" s="133" t="s">
        <v>23</v>
      </c>
      <c r="J12" s="138" t="str">
        <f>'Rekapitulace stavby'!AN8</f>
        <v>13. 5. 2025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hidden="1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hidden="1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tr">
        <f>IF('Rekapitulace stavby'!AN10="","",'Rekapitulace stavby'!AN10)</f>
        <v/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hidden="1" s="2" customFormat="1" ht="18" customHeight="1">
      <c r="A15" s="39"/>
      <c r="B15" s="45"/>
      <c r="C15" s="39"/>
      <c r="D15" s="39"/>
      <c r="E15" s="137" t="str">
        <f>IF('Rekapitulace stavby'!E11="","",'Rekapitulace stavby'!E11)</f>
        <v>Základní škola a Mateřská škola Životice u NJ</v>
      </c>
      <c r="F15" s="39"/>
      <c r="G15" s="39"/>
      <c r="H15" s="39"/>
      <c r="I15" s="133" t="s">
        <v>28</v>
      </c>
      <c r="J15" s="137" t="str">
        <f>IF('Rekapitulace stavby'!AN11="","",'Rekapitulace stavby'!AN11)</f>
        <v/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hidden="1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hidden="1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hidden="1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hidden="1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hidden="1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tr">
        <f>IF('Rekapitulace stavby'!AN16="","",'Rekapitulace stavby'!AN16)</f>
        <v/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hidden="1" s="2" customFormat="1" ht="18" customHeight="1">
      <c r="A21" s="39"/>
      <c r="B21" s="45"/>
      <c r="C21" s="39"/>
      <c r="D21" s="39"/>
      <c r="E21" s="137" t="str">
        <f>IF('Rekapitulace stavby'!E17="","",'Rekapitulace stavby'!E17)</f>
        <v xml:space="preserve"> </v>
      </c>
      <c r="F21" s="39"/>
      <c r="G21" s="39"/>
      <c r="H21" s="39"/>
      <c r="I21" s="133" t="s">
        <v>28</v>
      </c>
      <c r="J21" s="137" t="str">
        <f>IF('Rekapitulace stavby'!AN17="","",'Rekapitulace stavby'!AN17)</f>
        <v/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hidden="1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hidden="1" s="2" customFormat="1" ht="12" customHeight="1">
      <c r="A23" s="39"/>
      <c r="B23" s="45"/>
      <c r="C23" s="39"/>
      <c r="D23" s="133" t="s">
        <v>34</v>
      </c>
      <c r="E23" s="39"/>
      <c r="F23" s="39"/>
      <c r="G23" s="39"/>
      <c r="H23" s="39"/>
      <c r="I23" s="133" t="s">
        <v>26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hidden="1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28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hidden="1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hidden="1" s="2" customFormat="1" ht="12" customHeight="1">
      <c r="A26" s="39"/>
      <c r="B26" s="45"/>
      <c r="C26" s="39"/>
      <c r="D26" s="133" t="s">
        <v>35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hidden="1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hidden="1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hidden="1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hidden="1" s="2" customFormat="1" ht="25.44" customHeight="1">
      <c r="A30" s="39"/>
      <c r="B30" s="45"/>
      <c r="C30" s="39"/>
      <c r="D30" s="144" t="s">
        <v>37</v>
      </c>
      <c r="E30" s="39"/>
      <c r="F30" s="39"/>
      <c r="G30" s="39"/>
      <c r="H30" s="39"/>
      <c r="I30" s="39"/>
      <c r="J30" s="145">
        <f>ROUND(J90,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hidden="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hidden="1" s="2" customFormat="1" ht="14.4" customHeight="1">
      <c r="A32" s="39"/>
      <c r="B32" s="45"/>
      <c r="C32" s="39"/>
      <c r="D32" s="39"/>
      <c r="E32" s="39"/>
      <c r="F32" s="146" t="s">
        <v>39</v>
      </c>
      <c r="G32" s="39"/>
      <c r="H32" s="39"/>
      <c r="I32" s="146" t="s">
        <v>38</v>
      </c>
      <c r="J32" s="146" t="s">
        <v>40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14.4" customHeight="1">
      <c r="A33" s="39"/>
      <c r="B33" s="45"/>
      <c r="C33" s="39"/>
      <c r="D33" s="147" t="s">
        <v>41</v>
      </c>
      <c r="E33" s="133" t="s">
        <v>42</v>
      </c>
      <c r="F33" s="148">
        <f>ROUND((SUM(BE90:BE305)),  2)</f>
        <v>0</v>
      </c>
      <c r="G33" s="39"/>
      <c r="H33" s="39"/>
      <c r="I33" s="149">
        <v>0.20999999999999999</v>
      </c>
      <c r="J33" s="148">
        <f>ROUND(((SUM(BE90:BE305))*I33),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133" t="s">
        <v>43</v>
      </c>
      <c r="F34" s="148">
        <f>ROUND((SUM(BF90:BF305)),  2)</f>
        <v>0</v>
      </c>
      <c r="G34" s="39"/>
      <c r="H34" s="39"/>
      <c r="I34" s="149">
        <v>0.12</v>
      </c>
      <c r="J34" s="148">
        <f>ROUND(((SUM(BF90:BF305))*I34),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44</v>
      </c>
      <c r="F35" s="148">
        <f>ROUND((SUM(BG90:BG305)),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45</v>
      </c>
      <c r="F36" s="148">
        <f>ROUND((SUM(BH90:BH305)),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46</v>
      </c>
      <c r="F37" s="148">
        <f>ROUND((SUM(BI90:BI305)),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25.44" customHeight="1">
      <c r="A39" s="39"/>
      <c r="B39" s="45"/>
      <c r="C39" s="150"/>
      <c r="D39" s="151" t="s">
        <v>47</v>
      </c>
      <c r="E39" s="152"/>
      <c r="F39" s="152"/>
      <c r="G39" s="153" t="s">
        <v>48</v>
      </c>
      <c r="H39" s="154" t="s">
        <v>49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/>
    <row r="42" hidden="1"/>
    <row r="43" hidden="1"/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100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Mateřská škola Životice u Nového Jičína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98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05 - ZTI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 </v>
      </c>
      <c r="G52" s="41"/>
      <c r="H52" s="41"/>
      <c r="I52" s="33" t="s">
        <v>23</v>
      </c>
      <c r="J52" s="73" t="str">
        <f>IF(J12="","",J12)</f>
        <v>13. 5. 2025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Základní škola a Mateřská škola Životice u NJ</v>
      </c>
      <c r="G54" s="41"/>
      <c r="H54" s="41"/>
      <c r="I54" s="33" t="s">
        <v>31</v>
      </c>
      <c r="J54" s="37" t="str">
        <f>E21</f>
        <v xml:space="preserve"> 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101</v>
      </c>
      <c r="D57" s="163"/>
      <c r="E57" s="163"/>
      <c r="F57" s="163"/>
      <c r="G57" s="163"/>
      <c r="H57" s="163"/>
      <c r="I57" s="163"/>
      <c r="J57" s="164" t="s">
        <v>102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69</v>
      </c>
      <c r="D59" s="41"/>
      <c r="E59" s="41"/>
      <c r="F59" s="41"/>
      <c r="G59" s="41"/>
      <c r="H59" s="41"/>
      <c r="I59" s="41"/>
      <c r="J59" s="103">
        <f>J90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103</v>
      </c>
    </row>
    <row r="60" s="9" customFormat="1" ht="24.96" customHeight="1">
      <c r="A60" s="9"/>
      <c r="B60" s="166"/>
      <c r="C60" s="167"/>
      <c r="D60" s="168" t="s">
        <v>1122</v>
      </c>
      <c r="E60" s="169"/>
      <c r="F60" s="169"/>
      <c r="G60" s="169"/>
      <c r="H60" s="169"/>
      <c r="I60" s="169"/>
      <c r="J60" s="170">
        <f>J91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110</v>
      </c>
      <c r="E61" s="175"/>
      <c r="F61" s="175"/>
      <c r="G61" s="175"/>
      <c r="H61" s="175"/>
      <c r="I61" s="175"/>
      <c r="J61" s="176">
        <f>J92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66"/>
      <c r="C62" s="167"/>
      <c r="D62" s="168" t="s">
        <v>1231</v>
      </c>
      <c r="E62" s="169"/>
      <c r="F62" s="169"/>
      <c r="G62" s="169"/>
      <c r="H62" s="169"/>
      <c r="I62" s="169"/>
      <c r="J62" s="170">
        <f>J104</f>
        <v>0</v>
      </c>
      <c r="K62" s="167"/>
      <c r="L62" s="171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72"/>
      <c r="C63" s="173"/>
      <c r="D63" s="174" t="s">
        <v>1232</v>
      </c>
      <c r="E63" s="175"/>
      <c r="F63" s="175"/>
      <c r="G63" s="175"/>
      <c r="H63" s="175"/>
      <c r="I63" s="175"/>
      <c r="J63" s="176">
        <f>J105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1233</v>
      </c>
      <c r="E64" s="175"/>
      <c r="F64" s="175"/>
      <c r="G64" s="175"/>
      <c r="H64" s="175"/>
      <c r="I64" s="175"/>
      <c r="J64" s="176">
        <f>J151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2"/>
      <c r="C65" s="173"/>
      <c r="D65" s="174" t="s">
        <v>1234</v>
      </c>
      <c r="E65" s="175"/>
      <c r="F65" s="175"/>
      <c r="G65" s="175"/>
      <c r="H65" s="175"/>
      <c r="I65" s="175"/>
      <c r="J65" s="176">
        <f>J237</f>
        <v>0</v>
      </c>
      <c r="K65" s="173"/>
      <c r="L65" s="17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2"/>
      <c r="C66" s="173"/>
      <c r="D66" s="174" t="s">
        <v>1235</v>
      </c>
      <c r="E66" s="175"/>
      <c r="F66" s="175"/>
      <c r="G66" s="175"/>
      <c r="H66" s="175"/>
      <c r="I66" s="175"/>
      <c r="J66" s="176">
        <f>J239</f>
        <v>0</v>
      </c>
      <c r="K66" s="173"/>
      <c r="L66" s="17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2"/>
      <c r="C67" s="173"/>
      <c r="D67" s="174" t="s">
        <v>1236</v>
      </c>
      <c r="E67" s="175"/>
      <c r="F67" s="175"/>
      <c r="G67" s="175"/>
      <c r="H67" s="175"/>
      <c r="I67" s="175"/>
      <c r="J67" s="176">
        <f>J285</f>
        <v>0</v>
      </c>
      <c r="K67" s="173"/>
      <c r="L67" s="17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2"/>
      <c r="C68" s="173"/>
      <c r="D68" s="174" t="s">
        <v>1237</v>
      </c>
      <c r="E68" s="175"/>
      <c r="F68" s="175"/>
      <c r="G68" s="175"/>
      <c r="H68" s="175"/>
      <c r="I68" s="175"/>
      <c r="J68" s="176">
        <f>J291</f>
        <v>0</v>
      </c>
      <c r="K68" s="173"/>
      <c r="L68" s="17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2"/>
      <c r="C69" s="173"/>
      <c r="D69" s="174" t="s">
        <v>1238</v>
      </c>
      <c r="E69" s="175"/>
      <c r="F69" s="175"/>
      <c r="G69" s="175"/>
      <c r="H69" s="175"/>
      <c r="I69" s="175"/>
      <c r="J69" s="176">
        <f>J293</f>
        <v>0</v>
      </c>
      <c r="K69" s="173"/>
      <c r="L69" s="17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66"/>
      <c r="C70" s="167"/>
      <c r="D70" s="168" t="s">
        <v>1239</v>
      </c>
      <c r="E70" s="169"/>
      <c r="F70" s="169"/>
      <c r="G70" s="169"/>
      <c r="H70" s="169"/>
      <c r="I70" s="169"/>
      <c r="J70" s="170">
        <f>J295</f>
        <v>0</v>
      </c>
      <c r="K70" s="167"/>
      <c r="L70" s="171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2" customFormat="1" ht="21.84" customHeight="1">
      <c r="A71" s="39"/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60"/>
      <c r="C72" s="61"/>
      <c r="D72" s="61"/>
      <c r="E72" s="61"/>
      <c r="F72" s="61"/>
      <c r="G72" s="61"/>
      <c r="H72" s="61"/>
      <c r="I72" s="61"/>
      <c r="J72" s="61"/>
      <c r="K72" s="6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6" s="2" customFormat="1" ht="6.96" customHeight="1">
      <c r="A76" s="39"/>
      <c r="B76" s="62"/>
      <c r="C76" s="63"/>
      <c r="D76" s="63"/>
      <c r="E76" s="63"/>
      <c r="F76" s="63"/>
      <c r="G76" s="63"/>
      <c r="H76" s="63"/>
      <c r="I76" s="63"/>
      <c r="J76" s="63"/>
      <c r="K76" s="63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24.96" customHeight="1">
      <c r="A77" s="39"/>
      <c r="B77" s="40"/>
      <c r="C77" s="24" t="s">
        <v>122</v>
      </c>
      <c r="D77" s="41"/>
      <c r="E77" s="41"/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16</v>
      </c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6.5" customHeight="1">
      <c r="A80" s="39"/>
      <c r="B80" s="40"/>
      <c r="C80" s="41"/>
      <c r="D80" s="41"/>
      <c r="E80" s="161" t="str">
        <f>E7</f>
        <v>Mateřská škola Životice u Nového Jičína</v>
      </c>
      <c r="F80" s="33"/>
      <c r="G80" s="33"/>
      <c r="H80" s="33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98</v>
      </c>
      <c r="D81" s="41"/>
      <c r="E81" s="41"/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6.5" customHeight="1">
      <c r="A82" s="39"/>
      <c r="B82" s="40"/>
      <c r="C82" s="41"/>
      <c r="D82" s="41"/>
      <c r="E82" s="70" t="str">
        <f>E9</f>
        <v>05 - ZTI</v>
      </c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21</v>
      </c>
      <c r="D84" s="41"/>
      <c r="E84" s="41"/>
      <c r="F84" s="28" t="str">
        <f>F12</f>
        <v xml:space="preserve"> </v>
      </c>
      <c r="G84" s="41"/>
      <c r="H84" s="41"/>
      <c r="I84" s="33" t="s">
        <v>23</v>
      </c>
      <c r="J84" s="73" t="str">
        <f>IF(J12="","",J12)</f>
        <v>13. 5. 2025</v>
      </c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6.96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5.15" customHeight="1">
      <c r="A86" s="39"/>
      <c r="B86" s="40"/>
      <c r="C86" s="33" t="s">
        <v>25</v>
      </c>
      <c r="D86" s="41"/>
      <c r="E86" s="41"/>
      <c r="F86" s="28" t="str">
        <f>E15</f>
        <v>Základní škola a Mateřská škola Životice u NJ</v>
      </c>
      <c r="G86" s="41"/>
      <c r="H86" s="41"/>
      <c r="I86" s="33" t="s">
        <v>31</v>
      </c>
      <c r="J86" s="37" t="str">
        <f>E21</f>
        <v xml:space="preserve"> </v>
      </c>
      <c r="K86" s="41"/>
      <c r="L86" s="13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5.15" customHeight="1">
      <c r="A87" s="39"/>
      <c r="B87" s="40"/>
      <c r="C87" s="33" t="s">
        <v>29</v>
      </c>
      <c r="D87" s="41"/>
      <c r="E87" s="41"/>
      <c r="F87" s="28" t="str">
        <f>IF(E18="","",E18)</f>
        <v>Vyplň údaj</v>
      </c>
      <c r="G87" s="41"/>
      <c r="H87" s="41"/>
      <c r="I87" s="33" t="s">
        <v>34</v>
      </c>
      <c r="J87" s="37" t="str">
        <f>E24</f>
        <v xml:space="preserve"> </v>
      </c>
      <c r="K87" s="41"/>
      <c r="L87" s="13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0.32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13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11" customFormat="1" ht="29.28" customHeight="1">
      <c r="A89" s="178"/>
      <c r="B89" s="179"/>
      <c r="C89" s="180" t="s">
        <v>123</v>
      </c>
      <c r="D89" s="181" t="s">
        <v>56</v>
      </c>
      <c r="E89" s="181" t="s">
        <v>52</v>
      </c>
      <c r="F89" s="181" t="s">
        <v>53</v>
      </c>
      <c r="G89" s="181" t="s">
        <v>124</v>
      </c>
      <c r="H89" s="181" t="s">
        <v>125</v>
      </c>
      <c r="I89" s="181" t="s">
        <v>126</v>
      </c>
      <c r="J89" s="181" t="s">
        <v>102</v>
      </c>
      <c r="K89" s="182" t="s">
        <v>127</v>
      </c>
      <c r="L89" s="183"/>
      <c r="M89" s="93" t="s">
        <v>19</v>
      </c>
      <c r="N89" s="94" t="s">
        <v>41</v>
      </c>
      <c r="O89" s="94" t="s">
        <v>128</v>
      </c>
      <c r="P89" s="94" t="s">
        <v>129</v>
      </c>
      <c r="Q89" s="94" t="s">
        <v>130</v>
      </c>
      <c r="R89" s="94" t="s">
        <v>131</v>
      </c>
      <c r="S89" s="94" t="s">
        <v>132</v>
      </c>
      <c r="T89" s="95" t="s">
        <v>133</v>
      </c>
      <c r="U89" s="178"/>
      <c r="V89" s="178"/>
      <c r="W89" s="178"/>
      <c r="X89" s="178"/>
      <c r="Y89" s="178"/>
      <c r="Z89" s="178"/>
      <c r="AA89" s="178"/>
      <c r="AB89" s="178"/>
      <c r="AC89" s="178"/>
      <c r="AD89" s="178"/>
      <c r="AE89" s="178"/>
    </row>
    <row r="90" s="2" customFormat="1" ht="22.8" customHeight="1">
      <c r="A90" s="39"/>
      <c r="B90" s="40"/>
      <c r="C90" s="100" t="s">
        <v>134</v>
      </c>
      <c r="D90" s="41"/>
      <c r="E90" s="41"/>
      <c r="F90" s="41"/>
      <c r="G90" s="41"/>
      <c r="H90" s="41"/>
      <c r="I90" s="41"/>
      <c r="J90" s="184">
        <f>BK90</f>
        <v>0</v>
      </c>
      <c r="K90" s="41"/>
      <c r="L90" s="45"/>
      <c r="M90" s="96"/>
      <c r="N90" s="185"/>
      <c r="O90" s="97"/>
      <c r="P90" s="186">
        <f>P91+P104+P295</f>
        <v>0</v>
      </c>
      <c r="Q90" s="97"/>
      <c r="R90" s="186">
        <f>R91+R104+R295</f>
        <v>1.47085</v>
      </c>
      <c r="S90" s="97"/>
      <c r="T90" s="187">
        <f>T91+T104+T295</f>
        <v>2.0566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70</v>
      </c>
      <c r="AU90" s="18" t="s">
        <v>103</v>
      </c>
      <c r="BK90" s="188">
        <f>BK91+BK104+BK295</f>
        <v>0</v>
      </c>
    </row>
    <row r="91" s="12" customFormat="1" ht="25.92" customHeight="1">
      <c r="A91" s="12"/>
      <c r="B91" s="189"/>
      <c r="C91" s="190"/>
      <c r="D91" s="191" t="s">
        <v>70</v>
      </c>
      <c r="E91" s="192" t="s">
        <v>135</v>
      </c>
      <c r="F91" s="192" t="s">
        <v>1125</v>
      </c>
      <c r="G91" s="190"/>
      <c r="H91" s="190"/>
      <c r="I91" s="193"/>
      <c r="J91" s="194">
        <f>BK91</f>
        <v>0</v>
      </c>
      <c r="K91" s="190"/>
      <c r="L91" s="195"/>
      <c r="M91" s="196"/>
      <c r="N91" s="197"/>
      <c r="O91" s="197"/>
      <c r="P91" s="198">
        <f>P92</f>
        <v>0</v>
      </c>
      <c r="Q91" s="197"/>
      <c r="R91" s="198">
        <f>R92</f>
        <v>0</v>
      </c>
      <c r="S91" s="197"/>
      <c r="T91" s="199">
        <f>T92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0" t="s">
        <v>79</v>
      </c>
      <c r="AT91" s="201" t="s">
        <v>70</v>
      </c>
      <c r="AU91" s="201" t="s">
        <v>71</v>
      </c>
      <c r="AY91" s="200" t="s">
        <v>137</v>
      </c>
      <c r="BK91" s="202">
        <f>BK92</f>
        <v>0</v>
      </c>
    </row>
    <row r="92" s="12" customFormat="1" ht="22.8" customHeight="1">
      <c r="A92" s="12"/>
      <c r="B92" s="189"/>
      <c r="C92" s="190"/>
      <c r="D92" s="191" t="s">
        <v>70</v>
      </c>
      <c r="E92" s="203" t="s">
        <v>570</v>
      </c>
      <c r="F92" s="203" t="s">
        <v>571</v>
      </c>
      <c r="G92" s="190"/>
      <c r="H92" s="190"/>
      <c r="I92" s="193"/>
      <c r="J92" s="204">
        <f>BK92</f>
        <v>0</v>
      </c>
      <c r="K92" s="190"/>
      <c r="L92" s="195"/>
      <c r="M92" s="196"/>
      <c r="N92" s="197"/>
      <c r="O92" s="197"/>
      <c r="P92" s="198">
        <f>SUM(P93:P103)</f>
        <v>0</v>
      </c>
      <c r="Q92" s="197"/>
      <c r="R92" s="198">
        <f>SUM(R93:R103)</f>
        <v>0</v>
      </c>
      <c r="S92" s="197"/>
      <c r="T92" s="199">
        <f>SUM(T93:T103)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0" t="s">
        <v>79</v>
      </c>
      <c r="AT92" s="201" t="s">
        <v>70</v>
      </c>
      <c r="AU92" s="201" t="s">
        <v>79</v>
      </c>
      <c r="AY92" s="200" t="s">
        <v>137</v>
      </c>
      <c r="BK92" s="202">
        <f>SUM(BK93:BK103)</f>
        <v>0</v>
      </c>
    </row>
    <row r="93" s="2" customFormat="1" ht="44.25" customHeight="1">
      <c r="A93" s="39"/>
      <c r="B93" s="40"/>
      <c r="C93" s="205" t="s">
        <v>1013</v>
      </c>
      <c r="D93" s="205" t="s">
        <v>139</v>
      </c>
      <c r="E93" s="206" t="s">
        <v>573</v>
      </c>
      <c r="F93" s="207" t="s">
        <v>574</v>
      </c>
      <c r="G93" s="208" t="s">
        <v>175</v>
      </c>
      <c r="H93" s="209">
        <v>2.0569999999999999</v>
      </c>
      <c r="I93" s="210"/>
      <c r="J93" s="211">
        <f>ROUND(I93*H93,2)</f>
        <v>0</v>
      </c>
      <c r="K93" s="207" t="s">
        <v>143</v>
      </c>
      <c r="L93" s="45"/>
      <c r="M93" s="212" t="s">
        <v>19</v>
      </c>
      <c r="N93" s="213" t="s">
        <v>42</v>
      </c>
      <c r="O93" s="85"/>
      <c r="P93" s="214">
        <f>O93*H93</f>
        <v>0</v>
      </c>
      <c r="Q93" s="214">
        <v>0</v>
      </c>
      <c r="R93" s="214">
        <f>Q93*H93</f>
        <v>0</v>
      </c>
      <c r="S93" s="214">
        <v>0</v>
      </c>
      <c r="T93" s="215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16" t="s">
        <v>144</v>
      </c>
      <c r="AT93" s="216" t="s">
        <v>139</v>
      </c>
      <c r="AU93" s="216" t="s">
        <v>81</v>
      </c>
      <c r="AY93" s="18" t="s">
        <v>137</v>
      </c>
      <c r="BE93" s="217">
        <f>IF(N93="základní",J93,0)</f>
        <v>0</v>
      </c>
      <c r="BF93" s="217">
        <f>IF(N93="snížená",J93,0)</f>
        <v>0</v>
      </c>
      <c r="BG93" s="217">
        <f>IF(N93="zákl. přenesená",J93,0)</f>
        <v>0</v>
      </c>
      <c r="BH93" s="217">
        <f>IF(N93="sníž. přenesená",J93,0)</f>
        <v>0</v>
      </c>
      <c r="BI93" s="217">
        <f>IF(N93="nulová",J93,0)</f>
        <v>0</v>
      </c>
      <c r="BJ93" s="18" t="s">
        <v>79</v>
      </c>
      <c r="BK93" s="217">
        <f>ROUND(I93*H93,2)</f>
        <v>0</v>
      </c>
      <c r="BL93" s="18" t="s">
        <v>144</v>
      </c>
      <c r="BM93" s="216" t="s">
        <v>1240</v>
      </c>
    </row>
    <row r="94" s="2" customFormat="1">
      <c r="A94" s="39"/>
      <c r="B94" s="40"/>
      <c r="C94" s="41"/>
      <c r="D94" s="218" t="s">
        <v>146</v>
      </c>
      <c r="E94" s="41"/>
      <c r="F94" s="219" t="s">
        <v>576</v>
      </c>
      <c r="G94" s="41"/>
      <c r="H94" s="41"/>
      <c r="I94" s="220"/>
      <c r="J94" s="41"/>
      <c r="K94" s="41"/>
      <c r="L94" s="45"/>
      <c r="M94" s="221"/>
      <c r="N94" s="222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146</v>
      </c>
      <c r="AU94" s="18" t="s">
        <v>81</v>
      </c>
    </row>
    <row r="95" s="2" customFormat="1" ht="33" customHeight="1">
      <c r="A95" s="39"/>
      <c r="B95" s="40"/>
      <c r="C95" s="205" t="s">
        <v>1037</v>
      </c>
      <c r="D95" s="205" t="s">
        <v>139</v>
      </c>
      <c r="E95" s="206" t="s">
        <v>589</v>
      </c>
      <c r="F95" s="207" t="s">
        <v>590</v>
      </c>
      <c r="G95" s="208" t="s">
        <v>175</v>
      </c>
      <c r="H95" s="209">
        <v>2.0569999999999999</v>
      </c>
      <c r="I95" s="210"/>
      <c r="J95" s="211">
        <f>ROUND(I95*H95,2)</f>
        <v>0</v>
      </c>
      <c r="K95" s="207" t="s">
        <v>143</v>
      </c>
      <c r="L95" s="45"/>
      <c r="M95" s="212" t="s">
        <v>19</v>
      </c>
      <c r="N95" s="213" t="s">
        <v>42</v>
      </c>
      <c r="O95" s="85"/>
      <c r="P95" s="214">
        <f>O95*H95</f>
        <v>0</v>
      </c>
      <c r="Q95" s="214">
        <v>0</v>
      </c>
      <c r="R95" s="214">
        <f>Q95*H95</f>
        <v>0</v>
      </c>
      <c r="S95" s="214">
        <v>0</v>
      </c>
      <c r="T95" s="215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16" t="s">
        <v>144</v>
      </c>
      <c r="AT95" s="216" t="s">
        <v>139</v>
      </c>
      <c r="AU95" s="216" t="s">
        <v>81</v>
      </c>
      <c r="AY95" s="18" t="s">
        <v>137</v>
      </c>
      <c r="BE95" s="217">
        <f>IF(N95="základní",J95,0)</f>
        <v>0</v>
      </c>
      <c r="BF95" s="217">
        <f>IF(N95="snížená",J95,0)</f>
        <v>0</v>
      </c>
      <c r="BG95" s="217">
        <f>IF(N95="zákl. přenesená",J95,0)</f>
        <v>0</v>
      </c>
      <c r="BH95" s="217">
        <f>IF(N95="sníž. přenesená",J95,0)</f>
        <v>0</v>
      </c>
      <c r="BI95" s="217">
        <f>IF(N95="nulová",J95,0)</f>
        <v>0</v>
      </c>
      <c r="BJ95" s="18" t="s">
        <v>79</v>
      </c>
      <c r="BK95" s="217">
        <f>ROUND(I95*H95,2)</f>
        <v>0</v>
      </c>
      <c r="BL95" s="18" t="s">
        <v>144</v>
      </c>
      <c r="BM95" s="216" t="s">
        <v>1241</v>
      </c>
    </row>
    <row r="96" s="2" customFormat="1">
      <c r="A96" s="39"/>
      <c r="B96" s="40"/>
      <c r="C96" s="41"/>
      <c r="D96" s="218" t="s">
        <v>146</v>
      </c>
      <c r="E96" s="41"/>
      <c r="F96" s="219" t="s">
        <v>592</v>
      </c>
      <c r="G96" s="41"/>
      <c r="H96" s="41"/>
      <c r="I96" s="220"/>
      <c r="J96" s="41"/>
      <c r="K96" s="41"/>
      <c r="L96" s="45"/>
      <c r="M96" s="221"/>
      <c r="N96" s="222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146</v>
      </c>
      <c r="AU96" s="18" t="s">
        <v>81</v>
      </c>
    </row>
    <row r="97" s="2" customFormat="1" ht="44.25" customHeight="1">
      <c r="A97" s="39"/>
      <c r="B97" s="40"/>
      <c r="C97" s="205" t="s">
        <v>1044</v>
      </c>
      <c r="D97" s="205" t="s">
        <v>139</v>
      </c>
      <c r="E97" s="206" t="s">
        <v>594</v>
      </c>
      <c r="F97" s="207" t="s">
        <v>595</v>
      </c>
      <c r="G97" s="208" t="s">
        <v>175</v>
      </c>
      <c r="H97" s="209">
        <v>20.57</v>
      </c>
      <c r="I97" s="210"/>
      <c r="J97" s="211">
        <f>ROUND(I97*H97,2)</f>
        <v>0</v>
      </c>
      <c r="K97" s="207" t="s">
        <v>143</v>
      </c>
      <c r="L97" s="45"/>
      <c r="M97" s="212" t="s">
        <v>19</v>
      </c>
      <c r="N97" s="213" t="s">
        <v>42</v>
      </c>
      <c r="O97" s="85"/>
      <c r="P97" s="214">
        <f>O97*H97</f>
        <v>0</v>
      </c>
      <c r="Q97" s="214">
        <v>0</v>
      </c>
      <c r="R97" s="214">
        <f>Q97*H97</f>
        <v>0</v>
      </c>
      <c r="S97" s="214">
        <v>0</v>
      </c>
      <c r="T97" s="215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16" t="s">
        <v>144</v>
      </c>
      <c r="AT97" s="216" t="s">
        <v>139</v>
      </c>
      <c r="AU97" s="216" t="s">
        <v>81</v>
      </c>
      <c r="AY97" s="18" t="s">
        <v>137</v>
      </c>
      <c r="BE97" s="217">
        <f>IF(N97="základní",J97,0)</f>
        <v>0</v>
      </c>
      <c r="BF97" s="217">
        <f>IF(N97="snížená",J97,0)</f>
        <v>0</v>
      </c>
      <c r="BG97" s="217">
        <f>IF(N97="zákl. přenesená",J97,0)</f>
        <v>0</v>
      </c>
      <c r="BH97" s="217">
        <f>IF(N97="sníž. přenesená",J97,0)</f>
        <v>0</v>
      </c>
      <c r="BI97" s="217">
        <f>IF(N97="nulová",J97,0)</f>
        <v>0</v>
      </c>
      <c r="BJ97" s="18" t="s">
        <v>79</v>
      </c>
      <c r="BK97" s="217">
        <f>ROUND(I97*H97,2)</f>
        <v>0</v>
      </c>
      <c r="BL97" s="18" t="s">
        <v>144</v>
      </c>
      <c r="BM97" s="216" t="s">
        <v>1242</v>
      </c>
    </row>
    <row r="98" s="2" customFormat="1">
      <c r="A98" s="39"/>
      <c r="B98" s="40"/>
      <c r="C98" s="41"/>
      <c r="D98" s="218" t="s">
        <v>146</v>
      </c>
      <c r="E98" s="41"/>
      <c r="F98" s="219" t="s">
        <v>597</v>
      </c>
      <c r="G98" s="41"/>
      <c r="H98" s="41"/>
      <c r="I98" s="220"/>
      <c r="J98" s="41"/>
      <c r="K98" s="41"/>
      <c r="L98" s="45"/>
      <c r="M98" s="221"/>
      <c r="N98" s="222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146</v>
      </c>
      <c r="AU98" s="18" t="s">
        <v>81</v>
      </c>
    </row>
    <row r="99" s="14" customFormat="1">
      <c r="A99" s="14"/>
      <c r="B99" s="234"/>
      <c r="C99" s="235"/>
      <c r="D99" s="225" t="s">
        <v>148</v>
      </c>
      <c r="E99" s="235"/>
      <c r="F99" s="237" t="s">
        <v>1243</v>
      </c>
      <c r="G99" s="235"/>
      <c r="H99" s="238">
        <v>20.57</v>
      </c>
      <c r="I99" s="239"/>
      <c r="J99" s="235"/>
      <c r="K99" s="235"/>
      <c r="L99" s="240"/>
      <c r="M99" s="241"/>
      <c r="N99" s="242"/>
      <c r="O99" s="242"/>
      <c r="P99" s="242"/>
      <c r="Q99" s="242"/>
      <c r="R99" s="242"/>
      <c r="S99" s="242"/>
      <c r="T99" s="243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4" t="s">
        <v>148</v>
      </c>
      <c r="AU99" s="244" t="s">
        <v>81</v>
      </c>
      <c r="AV99" s="14" t="s">
        <v>81</v>
      </c>
      <c r="AW99" s="14" t="s">
        <v>4</v>
      </c>
      <c r="AX99" s="14" t="s">
        <v>79</v>
      </c>
      <c r="AY99" s="244" t="s">
        <v>137</v>
      </c>
    </row>
    <row r="100" s="2" customFormat="1" ht="49.05" customHeight="1">
      <c r="A100" s="39"/>
      <c r="B100" s="40"/>
      <c r="C100" s="205" t="s">
        <v>1050</v>
      </c>
      <c r="D100" s="205" t="s">
        <v>139</v>
      </c>
      <c r="E100" s="206" t="s">
        <v>600</v>
      </c>
      <c r="F100" s="207" t="s">
        <v>601</v>
      </c>
      <c r="G100" s="208" t="s">
        <v>175</v>
      </c>
      <c r="H100" s="209">
        <v>2.0569999999999999</v>
      </c>
      <c r="I100" s="210"/>
      <c r="J100" s="211">
        <f>ROUND(I100*H100,2)</f>
        <v>0</v>
      </c>
      <c r="K100" s="207" t="s">
        <v>143</v>
      </c>
      <c r="L100" s="45"/>
      <c r="M100" s="212" t="s">
        <v>19</v>
      </c>
      <c r="N100" s="213" t="s">
        <v>42</v>
      </c>
      <c r="O100" s="85"/>
      <c r="P100" s="214">
        <f>O100*H100</f>
        <v>0</v>
      </c>
      <c r="Q100" s="214">
        <v>0</v>
      </c>
      <c r="R100" s="214">
        <f>Q100*H100</f>
        <v>0</v>
      </c>
      <c r="S100" s="214">
        <v>0</v>
      </c>
      <c r="T100" s="215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16" t="s">
        <v>144</v>
      </c>
      <c r="AT100" s="216" t="s">
        <v>139</v>
      </c>
      <c r="AU100" s="216" t="s">
        <v>81</v>
      </c>
      <c r="AY100" s="18" t="s">
        <v>137</v>
      </c>
      <c r="BE100" s="217">
        <f>IF(N100="základní",J100,0)</f>
        <v>0</v>
      </c>
      <c r="BF100" s="217">
        <f>IF(N100="snížená",J100,0)</f>
        <v>0</v>
      </c>
      <c r="BG100" s="217">
        <f>IF(N100="zákl. přenesená",J100,0)</f>
        <v>0</v>
      </c>
      <c r="BH100" s="217">
        <f>IF(N100="sníž. přenesená",J100,0)</f>
        <v>0</v>
      </c>
      <c r="BI100" s="217">
        <f>IF(N100="nulová",J100,0)</f>
        <v>0</v>
      </c>
      <c r="BJ100" s="18" t="s">
        <v>79</v>
      </c>
      <c r="BK100" s="217">
        <f>ROUND(I100*H100,2)</f>
        <v>0</v>
      </c>
      <c r="BL100" s="18" t="s">
        <v>144</v>
      </c>
      <c r="BM100" s="216" t="s">
        <v>1244</v>
      </c>
    </row>
    <row r="101" s="2" customFormat="1">
      <c r="A101" s="39"/>
      <c r="B101" s="40"/>
      <c r="C101" s="41"/>
      <c r="D101" s="218" t="s">
        <v>146</v>
      </c>
      <c r="E101" s="41"/>
      <c r="F101" s="219" t="s">
        <v>603</v>
      </c>
      <c r="G101" s="41"/>
      <c r="H101" s="41"/>
      <c r="I101" s="220"/>
      <c r="J101" s="41"/>
      <c r="K101" s="41"/>
      <c r="L101" s="45"/>
      <c r="M101" s="221"/>
      <c r="N101" s="222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146</v>
      </c>
      <c r="AU101" s="18" t="s">
        <v>81</v>
      </c>
    </row>
    <row r="102" s="2" customFormat="1" ht="24.15" customHeight="1">
      <c r="A102" s="39"/>
      <c r="B102" s="40"/>
      <c r="C102" s="205" t="s">
        <v>1061</v>
      </c>
      <c r="D102" s="205" t="s">
        <v>139</v>
      </c>
      <c r="E102" s="206" t="s">
        <v>605</v>
      </c>
      <c r="F102" s="207" t="s">
        <v>606</v>
      </c>
      <c r="G102" s="208" t="s">
        <v>175</v>
      </c>
      <c r="H102" s="209">
        <v>2.0569999999999999</v>
      </c>
      <c r="I102" s="210"/>
      <c r="J102" s="211">
        <f>ROUND(I102*H102,2)</f>
        <v>0</v>
      </c>
      <c r="K102" s="207" t="s">
        <v>143</v>
      </c>
      <c r="L102" s="45"/>
      <c r="M102" s="212" t="s">
        <v>19</v>
      </c>
      <c r="N102" s="213" t="s">
        <v>42</v>
      </c>
      <c r="O102" s="85"/>
      <c r="P102" s="214">
        <f>O102*H102</f>
        <v>0</v>
      </c>
      <c r="Q102" s="214">
        <v>0</v>
      </c>
      <c r="R102" s="214">
        <f>Q102*H102</f>
        <v>0</v>
      </c>
      <c r="S102" s="214">
        <v>0</v>
      </c>
      <c r="T102" s="215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16" t="s">
        <v>144</v>
      </c>
      <c r="AT102" s="216" t="s">
        <v>139</v>
      </c>
      <c r="AU102" s="216" t="s">
        <v>81</v>
      </c>
      <c r="AY102" s="18" t="s">
        <v>137</v>
      </c>
      <c r="BE102" s="217">
        <f>IF(N102="základní",J102,0)</f>
        <v>0</v>
      </c>
      <c r="BF102" s="217">
        <f>IF(N102="snížená",J102,0)</f>
        <v>0</v>
      </c>
      <c r="BG102" s="217">
        <f>IF(N102="zákl. přenesená",J102,0)</f>
        <v>0</v>
      </c>
      <c r="BH102" s="217">
        <f>IF(N102="sníž. přenesená",J102,0)</f>
        <v>0</v>
      </c>
      <c r="BI102" s="217">
        <f>IF(N102="nulová",J102,0)</f>
        <v>0</v>
      </c>
      <c r="BJ102" s="18" t="s">
        <v>79</v>
      </c>
      <c r="BK102" s="217">
        <f>ROUND(I102*H102,2)</f>
        <v>0</v>
      </c>
      <c r="BL102" s="18" t="s">
        <v>144</v>
      </c>
      <c r="BM102" s="216" t="s">
        <v>1245</v>
      </c>
    </row>
    <row r="103" s="2" customFormat="1">
      <c r="A103" s="39"/>
      <c r="B103" s="40"/>
      <c r="C103" s="41"/>
      <c r="D103" s="218" t="s">
        <v>146</v>
      </c>
      <c r="E103" s="41"/>
      <c r="F103" s="219" t="s">
        <v>608</v>
      </c>
      <c r="G103" s="41"/>
      <c r="H103" s="41"/>
      <c r="I103" s="220"/>
      <c r="J103" s="41"/>
      <c r="K103" s="41"/>
      <c r="L103" s="45"/>
      <c r="M103" s="221"/>
      <c r="N103" s="222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146</v>
      </c>
      <c r="AU103" s="18" t="s">
        <v>81</v>
      </c>
    </row>
    <row r="104" s="12" customFormat="1" ht="25.92" customHeight="1">
      <c r="A104" s="12"/>
      <c r="B104" s="189"/>
      <c r="C104" s="190"/>
      <c r="D104" s="191" t="s">
        <v>70</v>
      </c>
      <c r="E104" s="192" t="s">
        <v>616</v>
      </c>
      <c r="F104" s="192" t="s">
        <v>1246</v>
      </c>
      <c r="G104" s="190"/>
      <c r="H104" s="190"/>
      <c r="I104" s="193"/>
      <c r="J104" s="194">
        <f>BK104</f>
        <v>0</v>
      </c>
      <c r="K104" s="190"/>
      <c r="L104" s="195"/>
      <c r="M104" s="196"/>
      <c r="N104" s="197"/>
      <c r="O104" s="197"/>
      <c r="P104" s="198">
        <f>P105+P151+P237+P239+P285+P291+P293</f>
        <v>0</v>
      </c>
      <c r="Q104" s="197"/>
      <c r="R104" s="198">
        <f>R105+R151+R237+R239+R285+R291+R293</f>
        <v>1.47085</v>
      </c>
      <c r="S104" s="197"/>
      <c r="T104" s="199">
        <f>T105+T151+T237+T239+T285+T291+T293</f>
        <v>2.0566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0" t="s">
        <v>81</v>
      </c>
      <c r="AT104" s="201" t="s">
        <v>70</v>
      </c>
      <c r="AU104" s="201" t="s">
        <v>71</v>
      </c>
      <c r="AY104" s="200" t="s">
        <v>137</v>
      </c>
      <c r="BK104" s="202">
        <f>BK105+BK151+BK237+BK239+BK285+BK291+BK293</f>
        <v>0</v>
      </c>
    </row>
    <row r="105" s="12" customFormat="1" ht="22.8" customHeight="1">
      <c r="A105" s="12"/>
      <c r="B105" s="189"/>
      <c r="C105" s="190"/>
      <c r="D105" s="191" t="s">
        <v>70</v>
      </c>
      <c r="E105" s="203" t="s">
        <v>1247</v>
      </c>
      <c r="F105" s="203" t="s">
        <v>1248</v>
      </c>
      <c r="G105" s="190"/>
      <c r="H105" s="190"/>
      <c r="I105" s="193"/>
      <c r="J105" s="204">
        <f>BK105</f>
        <v>0</v>
      </c>
      <c r="K105" s="190"/>
      <c r="L105" s="195"/>
      <c r="M105" s="196"/>
      <c r="N105" s="197"/>
      <c r="O105" s="197"/>
      <c r="P105" s="198">
        <f>SUM(P106:P150)</f>
        <v>0</v>
      </c>
      <c r="Q105" s="197"/>
      <c r="R105" s="198">
        <f>SUM(R106:R150)</f>
        <v>0.17436000000000002</v>
      </c>
      <c r="S105" s="197"/>
      <c r="T105" s="199">
        <f>SUM(T106:T150)</f>
        <v>0.87479999999999991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0" t="s">
        <v>81</v>
      </c>
      <c r="AT105" s="201" t="s">
        <v>70</v>
      </c>
      <c r="AU105" s="201" t="s">
        <v>79</v>
      </c>
      <c r="AY105" s="200" t="s">
        <v>137</v>
      </c>
      <c r="BK105" s="202">
        <f>SUM(BK106:BK150)</f>
        <v>0</v>
      </c>
    </row>
    <row r="106" s="2" customFormat="1" ht="24.15" customHeight="1">
      <c r="A106" s="39"/>
      <c r="B106" s="40"/>
      <c r="C106" s="205" t="s">
        <v>294</v>
      </c>
      <c r="D106" s="205" t="s">
        <v>139</v>
      </c>
      <c r="E106" s="206" t="s">
        <v>1249</v>
      </c>
      <c r="F106" s="207" t="s">
        <v>1250</v>
      </c>
      <c r="G106" s="208" t="s">
        <v>183</v>
      </c>
      <c r="H106" s="209">
        <v>50</v>
      </c>
      <c r="I106" s="210"/>
      <c r="J106" s="211">
        <f>ROUND(I106*H106,2)</f>
        <v>0</v>
      </c>
      <c r="K106" s="207" t="s">
        <v>143</v>
      </c>
      <c r="L106" s="45"/>
      <c r="M106" s="212" t="s">
        <v>19</v>
      </c>
      <c r="N106" s="213" t="s">
        <v>42</v>
      </c>
      <c r="O106" s="85"/>
      <c r="P106" s="214">
        <f>O106*H106</f>
        <v>0</v>
      </c>
      <c r="Q106" s="214">
        <v>0</v>
      </c>
      <c r="R106" s="214">
        <f>Q106*H106</f>
        <v>0</v>
      </c>
      <c r="S106" s="214">
        <v>0.014919999999999999</v>
      </c>
      <c r="T106" s="215">
        <f>S106*H106</f>
        <v>0.746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16" t="s">
        <v>246</v>
      </c>
      <c r="AT106" s="216" t="s">
        <v>139</v>
      </c>
      <c r="AU106" s="216" t="s">
        <v>81</v>
      </c>
      <c r="AY106" s="18" t="s">
        <v>137</v>
      </c>
      <c r="BE106" s="217">
        <f>IF(N106="základní",J106,0)</f>
        <v>0</v>
      </c>
      <c r="BF106" s="217">
        <f>IF(N106="snížená",J106,0)</f>
        <v>0</v>
      </c>
      <c r="BG106" s="217">
        <f>IF(N106="zákl. přenesená",J106,0)</f>
        <v>0</v>
      </c>
      <c r="BH106" s="217">
        <f>IF(N106="sníž. přenesená",J106,0)</f>
        <v>0</v>
      </c>
      <c r="BI106" s="217">
        <f>IF(N106="nulová",J106,0)</f>
        <v>0</v>
      </c>
      <c r="BJ106" s="18" t="s">
        <v>79</v>
      </c>
      <c r="BK106" s="217">
        <f>ROUND(I106*H106,2)</f>
        <v>0</v>
      </c>
      <c r="BL106" s="18" t="s">
        <v>246</v>
      </c>
      <c r="BM106" s="216" t="s">
        <v>473</v>
      </c>
    </row>
    <row r="107" s="2" customFormat="1">
      <c r="A107" s="39"/>
      <c r="B107" s="40"/>
      <c r="C107" s="41"/>
      <c r="D107" s="218" t="s">
        <v>146</v>
      </c>
      <c r="E107" s="41"/>
      <c r="F107" s="219" t="s">
        <v>1251</v>
      </c>
      <c r="G107" s="41"/>
      <c r="H107" s="41"/>
      <c r="I107" s="220"/>
      <c r="J107" s="41"/>
      <c r="K107" s="41"/>
      <c r="L107" s="45"/>
      <c r="M107" s="221"/>
      <c r="N107" s="222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146</v>
      </c>
      <c r="AU107" s="18" t="s">
        <v>81</v>
      </c>
    </row>
    <row r="108" s="2" customFormat="1" ht="24.15" customHeight="1">
      <c r="A108" s="39"/>
      <c r="B108" s="40"/>
      <c r="C108" s="205" t="s">
        <v>310</v>
      </c>
      <c r="D108" s="205" t="s">
        <v>139</v>
      </c>
      <c r="E108" s="206" t="s">
        <v>1252</v>
      </c>
      <c r="F108" s="207" t="s">
        <v>1253</v>
      </c>
      <c r="G108" s="208" t="s">
        <v>183</v>
      </c>
      <c r="H108" s="209">
        <v>40</v>
      </c>
      <c r="I108" s="210"/>
      <c r="J108" s="211">
        <f>ROUND(I108*H108,2)</f>
        <v>0</v>
      </c>
      <c r="K108" s="207" t="s">
        <v>143</v>
      </c>
      <c r="L108" s="45"/>
      <c r="M108" s="212" t="s">
        <v>19</v>
      </c>
      <c r="N108" s="213" t="s">
        <v>42</v>
      </c>
      <c r="O108" s="85"/>
      <c r="P108" s="214">
        <f>O108*H108</f>
        <v>0</v>
      </c>
      <c r="Q108" s="214">
        <v>0</v>
      </c>
      <c r="R108" s="214">
        <f>Q108*H108</f>
        <v>0</v>
      </c>
      <c r="S108" s="214">
        <v>0.00198</v>
      </c>
      <c r="T108" s="215">
        <f>S108*H108</f>
        <v>0.079199999999999993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16" t="s">
        <v>246</v>
      </c>
      <c r="AT108" s="216" t="s">
        <v>139</v>
      </c>
      <c r="AU108" s="216" t="s">
        <v>81</v>
      </c>
      <c r="AY108" s="18" t="s">
        <v>137</v>
      </c>
      <c r="BE108" s="217">
        <f>IF(N108="základní",J108,0)</f>
        <v>0</v>
      </c>
      <c r="BF108" s="217">
        <f>IF(N108="snížená",J108,0)</f>
        <v>0</v>
      </c>
      <c r="BG108" s="217">
        <f>IF(N108="zákl. přenesená",J108,0)</f>
        <v>0</v>
      </c>
      <c r="BH108" s="217">
        <f>IF(N108="sníž. přenesená",J108,0)</f>
        <v>0</v>
      </c>
      <c r="BI108" s="217">
        <f>IF(N108="nulová",J108,0)</f>
        <v>0</v>
      </c>
      <c r="BJ108" s="18" t="s">
        <v>79</v>
      </c>
      <c r="BK108" s="217">
        <f>ROUND(I108*H108,2)</f>
        <v>0</v>
      </c>
      <c r="BL108" s="18" t="s">
        <v>246</v>
      </c>
      <c r="BM108" s="216" t="s">
        <v>456</v>
      </c>
    </row>
    <row r="109" s="2" customFormat="1">
      <c r="A109" s="39"/>
      <c r="B109" s="40"/>
      <c r="C109" s="41"/>
      <c r="D109" s="218" t="s">
        <v>146</v>
      </c>
      <c r="E109" s="41"/>
      <c r="F109" s="219" t="s">
        <v>1254</v>
      </c>
      <c r="G109" s="41"/>
      <c r="H109" s="41"/>
      <c r="I109" s="220"/>
      <c r="J109" s="41"/>
      <c r="K109" s="41"/>
      <c r="L109" s="45"/>
      <c r="M109" s="221"/>
      <c r="N109" s="222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146</v>
      </c>
      <c r="AU109" s="18" t="s">
        <v>81</v>
      </c>
    </row>
    <row r="110" s="2" customFormat="1" ht="16.5" customHeight="1">
      <c r="A110" s="39"/>
      <c r="B110" s="40"/>
      <c r="C110" s="205" t="s">
        <v>316</v>
      </c>
      <c r="D110" s="205" t="s">
        <v>139</v>
      </c>
      <c r="E110" s="206" t="s">
        <v>1255</v>
      </c>
      <c r="F110" s="207" t="s">
        <v>1256</v>
      </c>
      <c r="G110" s="208" t="s">
        <v>319</v>
      </c>
      <c r="H110" s="209">
        <v>16</v>
      </c>
      <c r="I110" s="210"/>
      <c r="J110" s="211">
        <f>ROUND(I110*H110,2)</f>
        <v>0</v>
      </c>
      <c r="K110" s="207" t="s">
        <v>143</v>
      </c>
      <c r="L110" s="45"/>
      <c r="M110" s="212" t="s">
        <v>19</v>
      </c>
      <c r="N110" s="213" t="s">
        <v>42</v>
      </c>
      <c r="O110" s="85"/>
      <c r="P110" s="214">
        <f>O110*H110</f>
        <v>0</v>
      </c>
      <c r="Q110" s="214">
        <v>0</v>
      </c>
      <c r="R110" s="214">
        <f>Q110*H110</f>
        <v>0</v>
      </c>
      <c r="S110" s="214">
        <v>0.0030999999999999999</v>
      </c>
      <c r="T110" s="215">
        <f>S110*H110</f>
        <v>0.049599999999999998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16" t="s">
        <v>246</v>
      </c>
      <c r="AT110" s="216" t="s">
        <v>139</v>
      </c>
      <c r="AU110" s="216" t="s">
        <v>81</v>
      </c>
      <c r="AY110" s="18" t="s">
        <v>137</v>
      </c>
      <c r="BE110" s="217">
        <f>IF(N110="základní",J110,0)</f>
        <v>0</v>
      </c>
      <c r="BF110" s="217">
        <f>IF(N110="snížená",J110,0)</f>
        <v>0</v>
      </c>
      <c r="BG110" s="217">
        <f>IF(N110="zákl. přenesená",J110,0)</f>
        <v>0</v>
      </c>
      <c r="BH110" s="217">
        <f>IF(N110="sníž. přenesená",J110,0)</f>
        <v>0</v>
      </c>
      <c r="BI110" s="217">
        <f>IF(N110="nulová",J110,0)</f>
        <v>0</v>
      </c>
      <c r="BJ110" s="18" t="s">
        <v>79</v>
      </c>
      <c r="BK110" s="217">
        <f>ROUND(I110*H110,2)</f>
        <v>0</v>
      </c>
      <c r="BL110" s="18" t="s">
        <v>246</v>
      </c>
      <c r="BM110" s="216" t="s">
        <v>499</v>
      </c>
    </row>
    <row r="111" s="2" customFormat="1">
      <c r="A111" s="39"/>
      <c r="B111" s="40"/>
      <c r="C111" s="41"/>
      <c r="D111" s="218" t="s">
        <v>146</v>
      </c>
      <c r="E111" s="41"/>
      <c r="F111" s="219" t="s">
        <v>1257</v>
      </c>
      <c r="G111" s="41"/>
      <c r="H111" s="41"/>
      <c r="I111" s="220"/>
      <c r="J111" s="41"/>
      <c r="K111" s="41"/>
      <c r="L111" s="45"/>
      <c r="M111" s="221"/>
      <c r="N111" s="222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146</v>
      </c>
      <c r="AU111" s="18" t="s">
        <v>81</v>
      </c>
    </row>
    <row r="112" s="2" customFormat="1" ht="21.75" customHeight="1">
      <c r="A112" s="39"/>
      <c r="B112" s="40"/>
      <c r="C112" s="205" t="s">
        <v>329</v>
      </c>
      <c r="D112" s="205" t="s">
        <v>139</v>
      </c>
      <c r="E112" s="206" t="s">
        <v>1258</v>
      </c>
      <c r="F112" s="207" t="s">
        <v>1259</v>
      </c>
      <c r="G112" s="208" t="s">
        <v>183</v>
      </c>
      <c r="H112" s="209">
        <v>2</v>
      </c>
      <c r="I112" s="210"/>
      <c r="J112" s="211">
        <f>ROUND(I112*H112,2)</f>
        <v>0</v>
      </c>
      <c r="K112" s="207" t="s">
        <v>143</v>
      </c>
      <c r="L112" s="45"/>
      <c r="M112" s="212" t="s">
        <v>19</v>
      </c>
      <c r="N112" s="213" t="s">
        <v>42</v>
      </c>
      <c r="O112" s="85"/>
      <c r="P112" s="214">
        <f>O112*H112</f>
        <v>0</v>
      </c>
      <c r="Q112" s="214">
        <v>0.00142</v>
      </c>
      <c r="R112" s="214">
        <f>Q112*H112</f>
        <v>0.0028400000000000001</v>
      </c>
      <c r="S112" s="214">
        <v>0</v>
      </c>
      <c r="T112" s="215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16" t="s">
        <v>246</v>
      </c>
      <c r="AT112" s="216" t="s">
        <v>139</v>
      </c>
      <c r="AU112" s="216" t="s">
        <v>81</v>
      </c>
      <c r="AY112" s="18" t="s">
        <v>137</v>
      </c>
      <c r="BE112" s="217">
        <f>IF(N112="základní",J112,0)</f>
        <v>0</v>
      </c>
      <c r="BF112" s="217">
        <f>IF(N112="snížená",J112,0)</f>
        <v>0</v>
      </c>
      <c r="BG112" s="217">
        <f>IF(N112="zákl. přenesená",J112,0)</f>
        <v>0</v>
      </c>
      <c r="BH112" s="217">
        <f>IF(N112="sníž. přenesená",J112,0)</f>
        <v>0</v>
      </c>
      <c r="BI112" s="217">
        <f>IF(N112="nulová",J112,0)</f>
        <v>0</v>
      </c>
      <c r="BJ112" s="18" t="s">
        <v>79</v>
      </c>
      <c r="BK112" s="217">
        <f>ROUND(I112*H112,2)</f>
        <v>0</v>
      </c>
      <c r="BL112" s="18" t="s">
        <v>246</v>
      </c>
      <c r="BM112" s="216" t="s">
        <v>522</v>
      </c>
    </row>
    <row r="113" s="2" customFormat="1">
      <c r="A113" s="39"/>
      <c r="B113" s="40"/>
      <c r="C113" s="41"/>
      <c r="D113" s="218" t="s">
        <v>146</v>
      </c>
      <c r="E113" s="41"/>
      <c r="F113" s="219" t="s">
        <v>1260</v>
      </c>
      <c r="G113" s="41"/>
      <c r="H113" s="41"/>
      <c r="I113" s="220"/>
      <c r="J113" s="41"/>
      <c r="K113" s="41"/>
      <c r="L113" s="45"/>
      <c r="M113" s="221"/>
      <c r="N113" s="222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146</v>
      </c>
      <c r="AU113" s="18" t="s">
        <v>81</v>
      </c>
    </row>
    <row r="114" s="2" customFormat="1" ht="21.75" customHeight="1">
      <c r="A114" s="39"/>
      <c r="B114" s="40"/>
      <c r="C114" s="205" t="s">
        <v>340</v>
      </c>
      <c r="D114" s="205" t="s">
        <v>139</v>
      </c>
      <c r="E114" s="206" t="s">
        <v>1261</v>
      </c>
      <c r="F114" s="207" t="s">
        <v>1262</v>
      </c>
      <c r="G114" s="208" t="s">
        <v>183</v>
      </c>
      <c r="H114" s="209">
        <v>16</v>
      </c>
      <c r="I114" s="210"/>
      <c r="J114" s="211">
        <f>ROUND(I114*H114,2)</f>
        <v>0</v>
      </c>
      <c r="K114" s="207" t="s">
        <v>143</v>
      </c>
      <c r="L114" s="45"/>
      <c r="M114" s="212" t="s">
        <v>19</v>
      </c>
      <c r="N114" s="213" t="s">
        <v>42</v>
      </c>
      <c r="O114" s="85"/>
      <c r="P114" s="214">
        <f>O114*H114</f>
        <v>0</v>
      </c>
      <c r="Q114" s="214">
        <v>0.00197</v>
      </c>
      <c r="R114" s="214">
        <f>Q114*H114</f>
        <v>0.031519999999999999</v>
      </c>
      <c r="S114" s="214">
        <v>0</v>
      </c>
      <c r="T114" s="215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16" t="s">
        <v>246</v>
      </c>
      <c r="AT114" s="216" t="s">
        <v>139</v>
      </c>
      <c r="AU114" s="216" t="s">
        <v>81</v>
      </c>
      <c r="AY114" s="18" t="s">
        <v>137</v>
      </c>
      <c r="BE114" s="217">
        <f>IF(N114="základní",J114,0)</f>
        <v>0</v>
      </c>
      <c r="BF114" s="217">
        <f>IF(N114="snížená",J114,0)</f>
        <v>0</v>
      </c>
      <c r="BG114" s="217">
        <f>IF(N114="zákl. přenesená",J114,0)</f>
        <v>0</v>
      </c>
      <c r="BH114" s="217">
        <f>IF(N114="sníž. přenesená",J114,0)</f>
        <v>0</v>
      </c>
      <c r="BI114" s="217">
        <f>IF(N114="nulová",J114,0)</f>
        <v>0</v>
      </c>
      <c r="BJ114" s="18" t="s">
        <v>79</v>
      </c>
      <c r="BK114" s="217">
        <f>ROUND(I114*H114,2)</f>
        <v>0</v>
      </c>
      <c r="BL114" s="18" t="s">
        <v>246</v>
      </c>
      <c r="BM114" s="216" t="s">
        <v>532</v>
      </c>
    </row>
    <row r="115" s="2" customFormat="1">
      <c r="A115" s="39"/>
      <c r="B115" s="40"/>
      <c r="C115" s="41"/>
      <c r="D115" s="218" t="s">
        <v>146</v>
      </c>
      <c r="E115" s="41"/>
      <c r="F115" s="219" t="s">
        <v>1263</v>
      </c>
      <c r="G115" s="41"/>
      <c r="H115" s="41"/>
      <c r="I115" s="220"/>
      <c r="J115" s="41"/>
      <c r="K115" s="41"/>
      <c r="L115" s="45"/>
      <c r="M115" s="221"/>
      <c r="N115" s="222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146</v>
      </c>
      <c r="AU115" s="18" t="s">
        <v>81</v>
      </c>
    </row>
    <row r="116" s="2" customFormat="1" ht="21.75" customHeight="1">
      <c r="A116" s="39"/>
      <c r="B116" s="40"/>
      <c r="C116" s="205" t="s">
        <v>356</v>
      </c>
      <c r="D116" s="205" t="s">
        <v>139</v>
      </c>
      <c r="E116" s="206" t="s">
        <v>1264</v>
      </c>
      <c r="F116" s="207" t="s">
        <v>1265</v>
      </c>
      <c r="G116" s="208" t="s">
        <v>183</v>
      </c>
      <c r="H116" s="209">
        <v>6</v>
      </c>
      <c r="I116" s="210"/>
      <c r="J116" s="211">
        <f>ROUND(I116*H116,2)</f>
        <v>0</v>
      </c>
      <c r="K116" s="207" t="s">
        <v>143</v>
      </c>
      <c r="L116" s="45"/>
      <c r="M116" s="212" t="s">
        <v>19</v>
      </c>
      <c r="N116" s="213" t="s">
        <v>42</v>
      </c>
      <c r="O116" s="85"/>
      <c r="P116" s="214">
        <f>O116*H116</f>
        <v>0</v>
      </c>
      <c r="Q116" s="214">
        <v>0.0030400000000000002</v>
      </c>
      <c r="R116" s="214">
        <f>Q116*H116</f>
        <v>0.018239999999999999</v>
      </c>
      <c r="S116" s="214">
        <v>0</v>
      </c>
      <c r="T116" s="215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16" t="s">
        <v>246</v>
      </c>
      <c r="AT116" s="216" t="s">
        <v>139</v>
      </c>
      <c r="AU116" s="216" t="s">
        <v>81</v>
      </c>
      <c r="AY116" s="18" t="s">
        <v>137</v>
      </c>
      <c r="BE116" s="217">
        <f>IF(N116="základní",J116,0)</f>
        <v>0</v>
      </c>
      <c r="BF116" s="217">
        <f>IF(N116="snížená",J116,0)</f>
        <v>0</v>
      </c>
      <c r="BG116" s="217">
        <f>IF(N116="zákl. přenesená",J116,0)</f>
        <v>0</v>
      </c>
      <c r="BH116" s="217">
        <f>IF(N116="sníž. přenesená",J116,0)</f>
        <v>0</v>
      </c>
      <c r="BI116" s="217">
        <f>IF(N116="nulová",J116,0)</f>
        <v>0</v>
      </c>
      <c r="BJ116" s="18" t="s">
        <v>79</v>
      </c>
      <c r="BK116" s="217">
        <f>ROUND(I116*H116,2)</f>
        <v>0</v>
      </c>
      <c r="BL116" s="18" t="s">
        <v>246</v>
      </c>
      <c r="BM116" s="216" t="s">
        <v>548</v>
      </c>
    </row>
    <row r="117" s="2" customFormat="1">
      <c r="A117" s="39"/>
      <c r="B117" s="40"/>
      <c r="C117" s="41"/>
      <c r="D117" s="218" t="s">
        <v>146</v>
      </c>
      <c r="E117" s="41"/>
      <c r="F117" s="219" t="s">
        <v>1266</v>
      </c>
      <c r="G117" s="41"/>
      <c r="H117" s="41"/>
      <c r="I117" s="220"/>
      <c r="J117" s="41"/>
      <c r="K117" s="41"/>
      <c r="L117" s="45"/>
      <c r="M117" s="221"/>
      <c r="N117" s="222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146</v>
      </c>
      <c r="AU117" s="18" t="s">
        <v>81</v>
      </c>
    </row>
    <row r="118" s="2" customFormat="1" ht="21.75" customHeight="1">
      <c r="A118" s="39"/>
      <c r="B118" s="40"/>
      <c r="C118" s="205" t="s">
        <v>361</v>
      </c>
      <c r="D118" s="205" t="s">
        <v>139</v>
      </c>
      <c r="E118" s="206" t="s">
        <v>1267</v>
      </c>
      <c r="F118" s="207" t="s">
        <v>1268</v>
      </c>
      <c r="G118" s="208" t="s">
        <v>183</v>
      </c>
      <c r="H118" s="209">
        <v>16</v>
      </c>
      <c r="I118" s="210"/>
      <c r="J118" s="211">
        <f>ROUND(I118*H118,2)</f>
        <v>0</v>
      </c>
      <c r="K118" s="207" t="s">
        <v>143</v>
      </c>
      <c r="L118" s="45"/>
      <c r="M118" s="212" t="s">
        <v>19</v>
      </c>
      <c r="N118" s="213" t="s">
        <v>42</v>
      </c>
      <c r="O118" s="85"/>
      <c r="P118" s="214">
        <f>O118*H118</f>
        <v>0</v>
      </c>
      <c r="Q118" s="214">
        <v>0.00076000000000000004</v>
      </c>
      <c r="R118" s="214">
        <f>Q118*H118</f>
        <v>0.012160000000000001</v>
      </c>
      <c r="S118" s="214">
        <v>0</v>
      </c>
      <c r="T118" s="215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16" t="s">
        <v>246</v>
      </c>
      <c r="AT118" s="216" t="s">
        <v>139</v>
      </c>
      <c r="AU118" s="216" t="s">
        <v>81</v>
      </c>
      <c r="AY118" s="18" t="s">
        <v>137</v>
      </c>
      <c r="BE118" s="217">
        <f>IF(N118="základní",J118,0)</f>
        <v>0</v>
      </c>
      <c r="BF118" s="217">
        <f>IF(N118="snížená",J118,0)</f>
        <v>0</v>
      </c>
      <c r="BG118" s="217">
        <f>IF(N118="zákl. přenesená",J118,0)</f>
        <v>0</v>
      </c>
      <c r="BH118" s="217">
        <f>IF(N118="sníž. přenesená",J118,0)</f>
        <v>0</v>
      </c>
      <c r="BI118" s="217">
        <f>IF(N118="nulová",J118,0)</f>
        <v>0</v>
      </c>
      <c r="BJ118" s="18" t="s">
        <v>79</v>
      </c>
      <c r="BK118" s="217">
        <f>ROUND(I118*H118,2)</f>
        <v>0</v>
      </c>
      <c r="BL118" s="18" t="s">
        <v>246</v>
      </c>
      <c r="BM118" s="216" t="s">
        <v>559</v>
      </c>
    </row>
    <row r="119" s="2" customFormat="1">
      <c r="A119" s="39"/>
      <c r="B119" s="40"/>
      <c r="C119" s="41"/>
      <c r="D119" s="218" t="s">
        <v>146</v>
      </c>
      <c r="E119" s="41"/>
      <c r="F119" s="219" t="s">
        <v>1269</v>
      </c>
      <c r="G119" s="41"/>
      <c r="H119" s="41"/>
      <c r="I119" s="220"/>
      <c r="J119" s="41"/>
      <c r="K119" s="41"/>
      <c r="L119" s="45"/>
      <c r="M119" s="221"/>
      <c r="N119" s="222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146</v>
      </c>
      <c r="AU119" s="18" t="s">
        <v>81</v>
      </c>
    </row>
    <row r="120" s="2" customFormat="1" ht="24.15" customHeight="1">
      <c r="A120" s="39"/>
      <c r="B120" s="40"/>
      <c r="C120" s="205" t="s">
        <v>370</v>
      </c>
      <c r="D120" s="205" t="s">
        <v>139</v>
      </c>
      <c r="E120" s="206" t="s">
        <v>1270</v>
      </c>
      <c r="F120" s="207" t="s">
        <v>1271</v>
      </c>
      <c r="G120" s="208" t="s">
        <v>183</v>
      </c>
      <c r="H120" s="209">
        <v>10</v>
      </c>
      <c r="I120" s="210"/>
      <c r="J120" s="211">
        <f>ROUND(I120*H120,2)</f>
        <v>0</v>
      </c>
      <c r="K120" s="207" t="s">
        <v>143</v>
      </c>
      <c r="L120" s="45"/>
      <c r="M120" s="212" t="s">
        <v>19</v>
      </c>
      <c r="N120" s="213" t="s">
        <v>42</v>
      </c>
      <c r="O120" s="85"/>
      <c r="P120" s="214">
        <f>O120*H120</f>
        <v>0</v>
      </c>
      <c r="Q120" s="214">
        <v>0.00063000000000000003</v>
      </c>
      <c r="R120" s="214">
        <f>Q120*H120</f>
        <v>0.0063</v>
      </c>
      <c r="S120" s="214">
        <v>0</v>
      </c>
      <c r="T120" s="215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16" t="s">
        <v>246</v>
      </c>
      <c r="AT120" s="216" t="s">
        <v>139</v>
      </c>
      <c r="AU120" s="216" t="s">
        <v>81</v>
      </c>
      <c r="AY120" s="18" t="s">
        <v>137</v>
      </c>
      <c r="BE120" s="217">
        <f>IF(N120="základní",J120,0)</f>
        <v>0</v>
      </c>
      <c r="BF120" s="217">
        <f>IF(N120="snížená",J120,0)</f>
        <v>0</v>
      </c>
      <c r="BG120" s="217">
        <f>IF(N120="zákl. přenesená",J120,0)</f>
        <v>0</v>
      </c>
      <c r="BH120" s="217">
        <f>IF(N120="sníž. přenesená",J120,0)</f>
        <v>0</v>
      </c>
      <c r="BI120" s="217">
        <f>IF(N120="nulová",J120,0)</f>
        <v>0</v>
      </c>
      <c r="BJ120" s="18" t="s">
        <v>79</v>
      </c>
      <c r="BK120" s="217">
        <f>ROUND(I120*H120,2)</f>
        <v>0</v>
      </c>
      <c r="BL120" s="18" t="s">
        <v>246</v>
      </c>
      <c r="BM120" s="216" t="s">
        <v>577</v>
      </c>
    </row>
    <row r="121" s="2" customFormat="1">
      <c r="A121" s="39"/>
      <c r="B121" s="40"/>
      <c r="C121" s="41"/>
      <c r="D121" s="218" t="s">
        <v>146</v>
      </c>
      <c r="E121" s="41"/>
      <c r="F121" s="219" t="s">
        <v>1272</v>
      </c>
      <c r="G121" s="41"/>
      <c r="H121" s="41"/>
      <c r="I121" s="220"/>
      <c r="J121" s="41"/>
      <c r="K121" s="41"/>
      <c r="L121" s="45"/>
      <c r="M121" s="221"/>
      <c r="N121" s="222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146</v>
      </c>
      <c r="AU121" s="18" t="s">
        <v>81</v>
      </c>
    </row>
    <row r="122" s="2" customFormat="1" ht="24.15" customHeight="1">
      <c r="A122" s="39"/>
      <c r="B122" s="40"/>
      <c r="C122" s="205" t="s">
        <v>375</v>
      </c>
      <c r="D122" s="205" t="s">
        <v>139</v>
      </c>
      <c r="E122" s="206" t="s">
        <v>1273</v>
      </c>
      <c r="F122" s="207" t="s">
        <v>1274</v>
      </c>
      <c r="G122" s="208" t="s">
        <v>183</v>
      </c>
      <c r="H122" s="209">
        <v>24</v>
      </c>
      <c r="I122" s="210"/>
      <c r="J122" s="211">
        <f>ROUND(I122*H122,2)</f>
        <v>0</v>
      </c>
      <c r="K122" s="207" t="s">
        <v>143</v>
      </c>
      <c r="L122" s="45"/>
      <c r="M122" s="212" t="s">
        <v>19</v>
      </c>
      <c r="N122" s="213" t="s">
        <v>42</v>
      </c>
      <c r="O122" s="85"/>
      <c r="P122" s="214">
        <f>O122*H122</f>
        <v>0</v>
      </c>
      <c r="Q122" s="214">
        <v>0.0012999999999999999</v>
      </c>
      <c r="R122" s="214">
        <f>Q122*H122</f>
        <v>0.031199999999999999</v>
      </c>
      <c r="S122" s="214">
        <v>0</v>
      </c>
      <c r="T122" s="215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16" t="s">
        <v>246</v>
      </c>
      <c r="AT122" s="216" t="s">
        <v>139</v>
      </c>
      <c r="AU122" s="216" t="s">
        <v>81</v>
      </c>
      <c r="AY122" s="18" t="s">
        <v>137</v>
      </c>
      <c r="BE122" s="217">
        <f>IF(N122="základní",J122,0)</f>
        <v>0</v>
      </c>
      <c r="BF122" s="217">
        <f>IF(N122="snížená",J122,0)</f>
        <v>0</v>
      </c>
      <c r="BG122" s="217">
        <f>IF(N122="zákl. přenesená",J122,0)</f>
        <v>0</v>
      </c>
      <c r="BH122" s="217">
        <f>IF(N122="sníž. přenesená",J122,0)</f>
        <v>0</v>
      </c>
      <c r="BI122" s="217">
        <f>IF(N122="nulová",J122,0)</f>
        <v>0</v>
      </c>
      <c r="BJ122" s="18" t="s">
        <v>79</v>
      </c>
      <c r="BK122" s="217">
        <f>ROUND(I122*H122,2)</f>
        <v>0</v>
      </c>
      <c r="BL122" s="18" t="s">
        <v>246</v>
      </c>
      <c r="BM122" s="216" t="s">
        <v>588</v>
      </c>
    </row>
    <row r="123" s="2" customFormat="1">
      <c r="A123" s="39"/>
      <c r="B123" s="40"/>
      <c r="C123" s="41"/>
      <c r="D123" s="218" t="s">
        <v>146</v>
      </c>
      <c r="E123" s="41"/>
      <c r="F123" s="219" t="s">
        <v>1275</v>
      </c>
      <c r="G123" s="41"/>
      <c r="H123" s="41"/>
      <c r="I123" s="220"/>
      <c r="J123" s="41"/>
      <c r="K123" s="41"/>
      <c r="L123" s="45"/>
      <c r="M123" s="221"/>
      <c r="N123" s="222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146</v>
      </c>
      <c r="AU123" s="18" t="s">
        <v>81</v>
      </c>
    </row>
    <row r="124" s="2" customFormat="1" ht="24.15" customHeight="1">
      <c r="A124" s="39"/>
      <c r="B124" s="40"/>
      <c r="C124" s="205" t="s">
        <v>382</v>
      </c>
      <c r="D124" s="205" t="s">
        <v>139</v>
      </c>
      <c r="E124" s="206" t="s">
        <v>1276</v>
      </c>
      <c r="F124" s="207" t="s">
        <v>1277</v>
      </c>
      <c r="G124" s="208" t="s">
        <v>183</v>
      </c>
      <c r="H124" s="209">
        <v>5</v>
      </c>
      <c r="I124" s="210"/>
      <c r="J124" s="211">
        <f>ROUND(I124*H124,2)</f>
        <v>0</v>
      </c>
      <c r="K124" s="207" t="s">
        <v>143</v>
      </c>
      <c r="L124" s="45"/>
      <c r="M124" s="212" t="s">
        <v>19</v>
      </c>
      <c r="N124" s="213" t="s">
        <v>42</v>
      </c>
      <c r="O124" s="85"/>
      <c r="P124" s="214">
        <f>O124*H124</f>
        <v>0</v>
      </c>
      <c r="Q124" s="214">
        <v>0.00131</v>
      </c>
      <c r="R124" s="214">
        <f>Q124*H124</f>
        <v>0.0065500000000000003</v>
      </c>
      <c r="S124" s="214">
        <v>0</v>
      </c>
      <c r="T124" s="215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16" t="s">
        <v>246</v>
      </c>
      <c r="AT124" s="216" t="s">
        <v>139</v>
      </c>
      <c r="AU124" s="216" t="s">
        <v>81</v>
      </c>
      <c r="AY124" s="18" t="s">
        <v>137</v>
      </c>
      <c r="BE124" s="217">
        <f>IF(N124="základní",J124,0)</f>
        <v>0</v>
      </c>
      <c r="BF124" s="217">
        <f>IF(N124="snížená",J124,0)</f>
        <v>0</v>
      </c>
      <c r="BG124" s="217">
        <f>IF(N124="zákl. přenesená",J124,0)</f>
        <v>0</v>
      </c>
      <c r="BH124" s="217">
        <f>IF(N124="sníž. přenesená",J124,0)</f>
        <v>0</v>
      </c>
      <c r="BI124" s="217">
        <f>IF(N124="nulová",J124,0)</f>
        <v>0</v>
      </c>
      <c r="BJ124" s="18" t="s">
        <v>79</v>
      </c>
      <c r="BK124" s="217">
        <f>ROUND(I124*H124,2)</f>
        <v>0</v>
      </c>
      <c r="BL124" s="18" t="s">
        <v>246</v>
      </c>
      <c r="BM124" s="216" t="s">
        <v>599</v>
      </c>
    </row>
    <row r="125" s="2" customFormat="1">
      <c r="A125" s="39"/>
      <c r="B125" s="40"/>
      <c r="C125" s="41"/>
      <c r="D125" s="218" t="s">
        <v>146</v>
      </c>
      <c r="E125" s="41"/>
      <c r="F125" s="219" t="s">
        <v>1278</v>
      </c>
      <c r="G125" s="41"/>
      <c r="H125" s="41"/>
      <c r="I125" s="220"/>
      <c r="J125" s="41"/>
      <c r="K125" s="41"/>
      <c r="L125" s="45"/>
      <c r="M125" s="221"/>
      <c r="N125" s="222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146</v>
      </c>
      <c r="AU125" s="18" t="s">
        <v>81</v>
      </c>
    </row>
    <row r="126" s="2" customFormat="1" ht="21.75" customHeight="1">
      <c r="A126" s="39"/>
      <c r="B126" s="40"/>
      <c r="C126" s="205" t="s">
        <v>389</v>
      </c>
      <c r="D126" s="205" t="s">
        <v>139</v>
      </c>
      <c r="E126" s="206" t="s">
        <v>1279</v>
      </c>
      <c r="F126" s="207" t="s">
        <v>1280</v>
      </c>
      <c r="G126" s="208" t="s">
        <v>183</v>
      </c>
      <c r="H126" s="209">
        <v>20</v>
      </c>
      <c r="I126" s="210"/>
      <c r="J126" s="211">
        <f>ROUND(I126*H126,2)</f>
        <v>0</v>
      </c>
      <c r="K126" s="207" t="s">
        <v>143</v>
      </c>
      <c r="L126" s="45"/>
      <c r="M126" s="212" t="s">
        <v>19</v>
      </c>
      <c r="N126" s="213" t="s">
        <v>42</v>
      </c>
      <c r="O126" s="85"/>
      <c r="P126" s="214">
        <f>O126*H126</f>
        <v>0</v>
      </c>
      <c r="Q126" s="214">
        <v>0.00042999999999999999</v>
      </c>
      <c r="R126" s="214">
        <f>Q126*H126</f>
        <v>0.0086</v>
      </c>
      <c r="S126" s="214">
        <v>0</v>
      </c>
      <c r="T126" s="215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16" t="s">
        <v>246</v>
      </c>
      <c r="AT126" s="216" t="s">
        <v>139</v>
      </c>
      <c r="AU126" s="216" t="s">
        <v>81</v>
      </c>
      <c r="AY126" s="18" t="s">
        <v>137</v>
      </c>
      <c r="BE126" s="217">
        <f>IF(N126="základní",J126,0)</f>
        <v>0</v>
      </c>
      <c r="BF126" s="217">
        <f>IF(N126="snížená",J126,0)</f>
        <v>0</v>
      </c>
      <c r="BG126" s="217">
        <f>IF(N126="zákl. přenesená",J126,0)</f>
        <v>0</v>
      </c>
      <c r="BH126" s="217">
        <f>IF(N126="sníž. přenesená",J126,0)</f>
        <v>0</v>
      </c>
      <c r="BI126" s="217">
        <f>IF(N126="nulová",J126,0)</f>
        <v>0</v>
      </c>
      <c r="BJ126" s="18" t="s">
        <v>79</v>
      </c>
      <c r="BK126" s="217">
        <f>ROUND(I126*H126,2)</f>
        <v>0</v>
      </c>
      <c r="BL126" s="18" t="s">
        <v>246</v>
      </c>
      <c r="BM126" s="216" t="s">
        <v>611</v>
      </c>
    </row>
    <row r="127" s="2" customFormat="1">
      <c r="A127" s="39"/>
      <c r="B127" s="40"/>
      <c r="C127" s="41"/>
      <c r="D127" s="218" t="s">
        <v>146</v>
      </c>
      <c r="E127" s="41"/>
      <c r="F127" s="219" t="s">
        <v>1281</v>
      </c>
      <c r="G127" s="41"/>
      <c r="H127" s="41"/>
      <c r="I127" s="220"/>
      <c r="J127" s="41"/>
      <c r="K127" s="41"/>
      <c r="L127" s="45"/>
      <c r="M127" s="221"/>
      <c r="N127" s="222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146</v>
      </c>
      <c r="AU127" s="18" t="s">
        <v>81</v>
      </c>
    </row>
    <row r="128" s="2" customFormat="1" ht="21.75" customHeight="1">
      <c r="A128" s="39"/>
      <c r="B128" s="40"/>
      <c r="C128" s="205" t="s">
        <v>398</v>
      </c>
      <c r="D128" s="205" t="s">
        <v>139</v>
      </c>
      <c r="E128" s="206" t="s">
        <v>1282</v>
      </c>
      <c r="F128" s="207" t="s">
        <v>1283</v>
      </c>
      <c r="G128" s="208" t="s">
        <v>183</v>
      </c>
      <c r="H128" s="209">
        <v>18</v>
      </c>
      <c r="I128" s="210"/>
      <c r="J128" s="211">
        <f>ROUND(I128*H128,2)</f>
        <v>0</v>
      </c>
      <c r="K128" s="207" t="s">
        <v>143</v>
      </c>
      <c r="L128" s="45"/>
      <c r="M128" s="212" t="s">
        <v>19</v>
      </c>
      <c r="N128" s="213" t="s">
        <v>42</v>
      </c>
      <c r="O128" s="85"/>
      <c r="P128" s="214">
        <f>O128*H128</f>
        <v>0</v>
      </c>
      <c r="Q128" s="214">
        <v>0.00050000000000000001</v>
      </c>
      <c r="R128" s="214">
        <f>Q128*H128</f>
        <v>0.0090000000000000011</v>
      </c>
      <c r="S128" s="214">
        <v>0</v>
      </c>
      <c r="T128" s="215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16" t="s">
        <v>246</v>
      </c>
      <c r="AT128" s="216" t="s">
        <v>139</v>
      </c>
      <c r="AU128" s="216" t="s">
        <v>81</v>
      </c>
      <c r="AY128" s="18" t="s">
        <v>137</v>
      </c>
      <c r="BE128" s="217">
        <f>IF(N128="základní",J128,0)</f>
        <v>0</v>
      </c>
      <c r="BF128" s="217">
        <f>IF(N128="snížená",J128,0)</f>
        <v>0</v>
      </c>
      <c r="BG128" s="217">
        <f>IF(N128="zákl. přenesená",J128,0)</f>
        <v>0</v>
      </c>
      <c r="BH128" s="217">
        <f>IF(N128="sníž. přenesená",J128,0)</f>
        <v>0</v>
      </c>
      <c r="BI128" s="217">
        <f>IF(N128="nulová",J128,0)</f>
        <v>0</v>
      </c>
      <c r="BJ128" s="18" t="s">
        <v>79</v>
      </c>
      <c r="BK128" s="217">
        <f>ROUND(I128*H128,2)</f>
        <v>0</v>
      </c>
      <c r="BL128" s="18" t="s">
        <v>246</v>
      </c>
      <c r="BM128" s="216" t="s">
        <v>626</v>
      </c>
    </row>
    <row r="129" s="2" customFormat="1">
      <c r="A129" s="39"/>
      <c r="B129" s="40"/>
      <c r="C129" s="41"/>
      <c r="D129" s="218" t="s">
        <v>146</v>
      </c>
      <c r="E129" s="41"/>
      <c r="F129" s="219" t="s">
        <v>1284</v>
      </c>
      <c r="G129" s="41"/>
      <c r="H129" s="41"/>
      <c r="I129" s="220"/>
      <c r="J129" s="41"/>
      <c r="K129" s="41"/>
      <c r="L129" s="45"/>
      <c r="M129" s="221"/>
      <c r="N129" s="222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146</v>
      </c>
      <c r="AU129" s="18" t="s">
        <v>81</v>
      </c>
    </row>
    <row r="130" s="2" customFormat="1" ht="21.75" customHeight="1">
      <c r="A130" s="39"/>
      <c r="B130" s="40"/>
      <c r="C130" s="205" t="s">
        <v>403</v>
      </c>
      <c r="D130" s="205" t="s">
        <v>139</v>
      </c>
      <c r="E130" s="206" t="s">
        <v>1285</v>
      </c>
      <c r="F130" s="207" t="s">
        <v>1286</v>
      </c>
      <c r="G130" s="208" t="s">
        <v>183</v>
      </c>
      <c r="H130" s="209">
        <v>6</v>
      </c>
      <c r="I130" s="210"/>
      <c r="J130" s="211">
        <f>ROUND(I130*H130,2)</f>
        <v>0</v>
      </c>
      <c r="K130" s="207" t="s">
        <v>143</v>
      </c>
      <c r="L130" s="45"/>
      <c r="M130" s="212" t="s">
        <v>19</v>
      </c>
      <c r="N130" s="213" t="s">
        <v>42</v>
      </c>
      <c r="O130" s="85"/>
      <c r="P130" s="214">
        <f>O130*H130</f>
        <v>0</v>
      </c>
      <c r="Q130" s="214">
        <v>0.00076000000000000004</v>
      </c>
      <c r="R130" s="214">
        <f>Q130*H130</f>
        <v>0.0045599999999999998</v>
      </c>
      <c r="S130" s="214">
        <v>0</v>
      </c>
      <c r="T130" s="215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16" t="s">
        <v>246</v>
      </c>
      <c r="AT130" s="216" t="s">
        <v>139</v>
      </c>
      <c r="AU130" s="216" t="s">
        <v>81</v>
      </c>
      <c r="AY130" s="18" t="s">
        <v>137</v>
      </c>
      <c r="BE130" s="217">
        <f>IF(N130="základní",J130,0)</f>
        <v>0</v>
      </c>
      <c r="BF130" s="217">
        <f>IF(N130="snížená",J130,0)</f>
        <v>0</v>
      </c>
      <c r="BG130" s="217">
        <f>IF(N130="zákl. přenesená",J130,0)</f>
        <v>0</v>
      </c>
      <c r="BH130" s="217">
        <f>IF(N130="sníž. přenesená",J130,0)</f>
        <v>0</v>
      </c>
      <c r="BI130" s="217">
        <f>IF(N130="nulová",J130,0)</f>
        <v>0</v>
      </c>
      <c r="BJ130" s="18" t="s">
        <v>79</v>
      </c>
      <c r="BK130" s="217">
        <f>ROUND(I130*H130,2)</f>
        <v>0</v>
      </c>
      <c r="BL130" s="18" t="s">
        <v>246</v>
      </c>
      <c r="BM130" s="216" t="s">
        <v>636</v>
      </c>
    </row>
    <row r="131" s="2" customFormat="1">
      <c r="A131" s="39"/>
      <c r="B131" s="40"/>
      <c r="C131" s="41"/>
      <c r="D131" s="218" t="s">
        <v>146</v>
      </c>
      <c r="E131" s="41"/>
      <c r="F131" s="219" t="s">
        <v>1287</v>
      </c>
      <c r="G131" s="41"/>
      <c r="H131" s="41"/>
      <c r="I131" s="220"/>
      <c r="J131" s="41"/>
      <c r="K131" s="41"/>
      <c r="L131" s="45"/>
      <c r="M131" s="221"/>
      <c r="N131" s="222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146</v>
      </c>
      <c r="AU131" s="18" t="s">
        <v>81</v>
      </c>
    </row>
    <row r="132" s="2" customFormat="1" ht="21.75" customHeight="1">
      <c r="A132" s="39"/>
      <c r="B132" s="40"/>
      <c r="C132" s="205" t="s">
        <v>410</v>
      </c>
      <c r="D132" s="205" t="s">
        <v>139</v>
      </c>
      <c r="E132" s="206" t="s">
        <v>1288</v>
      </c>
      <c r="F132" s="207" t="s">
        <v>1289</v>
      </c>
      <c r="G132" s="208" t="s">
        <v>183</v>
      </c>
      <c r="H132" s="209">
        <v>14</v>
      </c>
      <c r="I132" s="210"/>
      <c r="J132" s="211">
        <f>ROUND(I132*H132,2)</f>
        <v>0</v>
      </c>
      <c r="K132" s="207" t="s">
        <v>143</v>
      </c>
      <c r="L132" s="45"/>
      <c r="M132" s="212" t="s">
        <v>19</v>
      </c>
      <c r="N132" s="213" t="s">
        <v>42</v>
      </c>
      <c r="O132" s="85"/>
      <c r="P132" s="214">
        <f>O132*H132</f>
        <v>0</v>
      </c>
      <c r="Q132" s="214">
        <v>0.0015299999999999999</v>
      </c>
      <c r="R132" s="214">
        <f>Q132*H132</f>
        <v>0.021419999999999998</v>
      </c>
      <c r="S132" s="214">
        <v>0</v>
      </c>
      <c r="T132" s="215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16" t="s">
        <v>246</v>
      </c>
      <c r="AT132" s="216" t="s">
        <v>139</v>
      </c>
      <c r="AU132" s="216" t="s">
        <v>81</v>
      </c>
      <c r="AY132" s="18" t="s">
        <v>137</v>
      </c>
      <c r="BE132" s="217">
        <f>IF(N132="základní",J132,0)</f>
        <v>0</v>
      </c>
      <c r="BF132" s="217">
        <f>IF(N132="snížená",J132,0)</f>
        <v>0</v>
      </c>
      <c r="BG132" s="217">
        <f>IF(N132="zákl. přenesená",J132,0)</f>
        <v>0</v>
      </c>
      <c r="BH132" s="217">
        <f>IF(N132="sníž. přenesená",J132,0)</f>
        <v>0</v>
      </c>
      <c r="BI132" s="217">
        <f>IF(N132="nulová",J132,0)</f>
        <v>0</v>
      </c>
      <c r="BJ132" s="18" t="s">
        <v>79</v>
      </c>
      <c r="BK132" s="217">
        <f>ROUND(I132*H132,2)</f>
        <v>0</v>
      </c>
      <c r="BL132" s="18" t="s">
        <v>246</v>
      </c>
      <c r="BM132" s="216" t="s">
        <v>650</v>
      </c>
    </row>
    <row r="133" s="2" customFormat="1">
      <c r="A133" s="39"/>
      <c r="B133" s="40"/>
      <c r="C133" s="41"/>
      <c r="D133" s="218" t="s">
        <v>146</v>
      </c>
      <c r="E133" s="41"/>
      <c r="F133" s="219" t="s">
        <v>1290</v>
      </c>
      <c r="G133" s="41"/>
      <c r="H133" s="41"/>
      <c r="I133" s="220"/>
      <c r="J133" s="41"/>
      <c r="K133" s="41"/>
      <c r="L133" s="45"/>
      <c r="M133" s="221"/>
      <c r="N133" s="222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146</v>
      </c>
      <c r="AU133" s="18" t="s">
        <v>81</v>
      </c>
    </row>
    <row r="134" s="2" customFormat="1" ht="16.5" customHeight="1">
      <c r="A134" s="39"/>
      <c r="B134" s="40"/>
      <c r="C134" s="205" t="s">
        <v>416</v>
      </c>
      <c r="D134" s="205" t="s">
        <v>139</v>
      </c>
      <c r="E134" s="206" t="s">
        <v>1291</v>
      </c>
      <c r="F134" s="207" t="s">
        <v>1292</v>
      </c>
      <c r="G134" s="208" t="s">
        <v>183</v>
      </c>
      <c r="H134" s="209">
        <v>3</v>
      </c>
      <c r="I134" s="210"/>
      <c r="J134" s="211">
        <f>ROUND(I134*H134,2)</f>
        <v>0</v>
      </c>
      <c r="K134" s="207" t="s">
        <v>143</v>
      </c>
      <c r="L134" s="45"/>
      <c r="M134" s="212" t="s">
        <v>19</v>
      </c>
      <c r="N134" s="213" t="s">
        <v>42</v>
      </c>
      <c r="O134" s="85"/>
      <c r="P134" s="214">
        <f>O134*H134</f>
        <v>0</v>
      </c>
      <c r="Q134" s="214">
        <v>0.00058</v>
      </c>
      <c r="R134" s="214">
        <f>Q134*H134</f>
        <v>0.00174</v>
      </c>
      <c r="S134" s="214">
        <v>0</v>
      </c>
      <c r="T134" s="215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16" t="s">
        <v>246</v>
      </c>
      <c r="AT134" s="216" t="s">
        <v>139</v>
      </c>
      <c r="AU134" s="216" t="s">
        <v>81</v>
      </c>
      <c r="AY134" s="18" t="s">
        <v>137</v>
      </c>
      <c r="BE134" s="217">
        <f>IF(N134="základní",J134,0)</f>
        <v>0</v>
      </c>
      <c r="BF134" s="217">
        <f>IF(N134="snížená",J134,0)</f>
        <v>0</v>
      </c>
      <c r="BG134" s="217">
        <f>IF(N134="zákl. přenesená",J134,0)</f>
        <v>0</v>
      </c>
      <c r="BH134" s="217">
        <f>IF(N134="sníž. přenesená",J134,0)</f>
        <v>0</v>
      </c>
      <c r="BI134" s="217">
        <f>IF(N134="nulová",J134,0)</f>
        <v>0</v>
      </c>
      <c r="BJ134" s="18" t="s">
        <v>79</v>
      </c>
      <c r="BK134" s="217">
        <f>ROUND(I134*H134,2)</f>
        <v>0</v>
      </c>
      <c r="BL134" s="18" t="s">
        <v>246</v>
      </c>
      <c r="BM134" s="216" t="s">
        <v>667</v>
      </c>
    </row>
    <row r="135" s="2" customFormat="1">
      <c r="A135" s="39"/>
      <c r="B135" s="40"/>
      <c r="C135" s="41"/>
      <c r="D135" s="218" t="s">
        <v>146</v>
      </c>
      <c r="E135" s="41"/>
      <c r="F135" s="219" t="s">
        <v>1293</v>
      </c>
      <c r="G135" s="41"/>
      <c r="H135" s="41"/>
      <c r="I135" s="220"/>
      <c r="J135" s="41"/>
      <c r="K135" s="41"/>
      <c r="L135" s="45"/>
      <c r="M135" s="221"/>
      <c r="N135" s="222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146</v>
      </c>
      <c r="AU135" s="18" t="s">
        <v>81</v>
      </c>
    </row>
    <row r="136" s="2" customFormat="1" ht="16.5" customHeight="1">
      <c r="A136" s="39"/>
      <c r="B136" s="40"/>
      <c r="C136" s="205" t="s">
        <v>421</v>
      </c>
      <c r="D136" s="205" t="s">
        <v>139</v>
      </c>
      <c r="E136" s="206" t="s">
        <v>1294</v>
      </c>
      <c r="F136" s="207" t="s">
        <v>1295</v>
      </c>
      <c r="G136" s="208" t="s">
        <v>183</v>
      </c>
      <c r="H136" s="209">
        <v>17</v>
      </c>
      <c r="I136" s="210"/>
      <c r="J136" s="211">
        <f>ROUND(I136*H136,2)</f>
        <v>0</v>
      </c>
      <c r="K136" s="207" t="s">
        <v>143</v>
      </c>
      <c r="L136" s="45"/>
      <c r="M136" s="212" t="s">
        <v>19</v>
      </c>
      <c r="N136" s="213" t="s">
        <v>42</v>
      </c>
      <c r="O136" s="85"/>
      <c r="P136" s="214">
        <f>O136*H136</f>
        <v>0</v>
      </c>
      <c r="Q136" s="214">
        <v>0.0011900000000000001</v>
      </c>
      <c r="R136" s="214">
        <f>Q136*H136</f>
        <v>0.020230000000000001</v>
      </c>
      <c r="S136" s="214">
        <v>0</v>
      </c>
      <c r="T136" s="215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16" t="s">
        <v>246</v>
      </c>
      <c r="AT136" s="216" t="s">
        <v>139</v>
      </c>
      <c r="AU136" s="216" t="s">
        <v>81</v>
      </c>
      <c r="AY136" s="18" t="s">
        <v>137</v>
      </c>
      <c r="BE136" s="217">
        <f>IF(N136="základní",J136,0)</f>
        <v>0</v>
      </c>
      <c r="BF136" s="217">
        <f>IF(N136="snížená",J136,0)</f>
        <v>0</v>
      </c>
      <c r="BG136" s="217">
        <f>IF(N136="zákl. přenesená",J136,0)</f>
        <v>0</v>
      </c>
      <c r="BH136" s="217">
        <f>IF(N136="sníž. přenesená",J136,0)</f>
        <v>0</v>
      </c>
      <c r="BI136" s="217">
        <f>IF(N136="nulová",J136,0)</f>
        <v>0</v>
      </c>
      <c r="BJ136" s="18" t="s">
        <v>79</v>
      </c>
      <c r="BK136" s="217">
        <f>ROUND(I136*H136,2)</f>
        <v>0</v>
      </c>
      <c r="BL136" s="18" t="s">
        <v>246</v>
      </c>
      <c r="BM136" s="216" t="s">
        <v>679</v>
      </c>
    </row>
    <row r="137" s="2" customFormat="1">
      <c r="A137" s="39"/>
      <c r="B137" s="40"/>
      <c r="C137" s="41"/>
      <c r="D137" s="218" t="s">
        <v>146</v>
      </c>
      <c r="E137" s="41"/>
      <c r="F137" s="219" t="s">
        <v>1296</v>
      </c>
      <c r="G137" s="41"/>
      <c r="H137" s="41"/>
      <c r="I137" s="220"/>
      <c r="J137" s="41"/>
      <c r="K137" s="41"/>
      <c r="L137" s="45"/>
      <c r="M137" s="221"/>
      <c r="N137" s="222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146</v>
      </c>
      <c r="AU137" s="18" t="s">
        <v>81</v>
      </c>
    </row>
    <row r="138" s="2" customFormat="1" ht="24.15" customHeight="1">
      <c r="A138" s="39"/>
      <c r="B138" s="40"/>
      <c r="C138" s="205" t="s">
        <v>426</v>
      </c>
      <c r="D138" s="205" t="s">
        <v>139</v>
      </c>
      <c r="E138" s="206" t="s">
        <v>1297</v>
      </c>
      <c r="F138" s="207" t="s">
        <v>1298</v>
      </c>
      <c r="G138" s="208" t="s">
        <v>319</v>
      </c>
      <c r="H138" s="209">
        <v>15</v>
      </c>
      <c r="I138" s="210"/>
      <c r="J138" s="211">
        <f>ROUND(I138*H138,2)</f>
        <v>0</v>
      </c>
      <c r="K138" s="207" t="s">
        <v>143</v>
      </c>
      <c r="L138" s="45"/>
      <c r="M138" s="212" t="s">
        <v>19</v>
      </c>
      <c r="N138" s="213" t="s">
        <v>42</v>
      </c>
      <c r="O138" s="85"/>
      <c r="P138" s="214">
        <f>O138*H138</f>
        <v>0</v>
      </c>
      <c r="Q138" s="214">
        <v>0</v>
      </c>
      <c r="R138" s="214">
        <f>Q138*H138</f>
        <v>0</v>
      </c>
      <c r="S138" s="214">
        <v>0</v>
      </c>
      <c r="T138" s="215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16" t="s">
        <v>246</v>
      </c>
      <c r="AT138" s="216" t="s">
        <v>139</v>
      </c>
      <c r="AU138" s="216" t="s">
        <v>81</v>
      </c>
      <c r="AY138" s="18" t="s">
        <v>137</v>
      </c>
      <c r="BE138" s="217">
        <f>IF(N138="základní",J138,0)</f>
        <v>0</v>
      </c>
      <c r="BF138" s="217">
        <f>IF(N138="snížená",J138,0)</f>
        <v>0</v>
      </c>
      <c r="BG138" s="217">
        <f>IF(N138="zákl. přenesená",J138,0)</f>
        <v>0</v>
      </c>
      <c r="BH138" s="217">
        <f>IF(N138="sníž. přenesená",J138,0)</f>
        <v>0</v>
      </c>
      <c r="BI138" s="217">
        <f>IF(N138="nulová",J138,0)</f>
        <v>0</v>
      </c>
      <c r="BJ138" s="18" t="s">
        <v>79</v>
      </c>
      <c r="BK138" s="217">
        <f>ROUND(I138*H138,2)</f>
        <v>0</v>
      </c>
      <c r="BL138" s="18" t="s">
        <v>246</v>
      </c>
      <c r="BM138" s="216" t="s">
        <v>693</v>
      </c>
    </row>
    <row r="139" s="2" customFormat="1">
      <c r="A139" s="39"/>
      <c r="B139" s="40"/>
      <c r="C139" s="41"/>
      <c r="D139" s="218" t="s">
        <v>146</v>
      </c>
      <c r="E139" s="41"/>
      <c r="F139" s="219" t="s">
        <v>1299</v>
      </c>
      <c r="G139" s="41"/>
      <c r="H139" s="41"/>
      <c r="I139" s="220"/>
      <c r="J139" s="41"/>
      <c r="K139" s="41"/>
      <c r="L139" s="45"/>
      <c r="M139" s="221"/>
      <c r="N139" s="222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146</v>
      </c>
      <c r="AU139" s="18" t="s">
        <v>81</v>
      </c>
    </row>
    <row r="140" s="2" customFormat="1" ht="24.15" customHeight="1">
      <c r="A140" s="39"/>
      <c r="B140" s="40"/>
      <c r="C140" s="205" t="s">
        <v>433</v>
      </c>
      <c r="D140" s="205" t="s">
        <v>139</v>
      </c>
      <c r="E140" s="206" t="s">
        <v>1300</v>
      </c>
      <c r="F140" s="207" t="s">
        <v>1301</v>
      </c>
      <c r="G140" s="208" t="s">
        <v>319</v>
      </c>
      <c r="H140" s="209">
        <v>10</v>
      </c>
      <c r="I140" s="210"/>
      <c r="J140" s="211">
        <f>ROUND(I140*H140,2)</f>
        <v>0</v>
      </c>
      <c r="K140" s="207" t="s">
        <v>143</v>
      </c>
      <c r="L140" s="45"/>
      <c r="M140" s="212" t="s">
        <v>19</v>
      </c>
      <c r="N140" s="213" t="s">
        <v>42</v>
      </c>
      <c r="O140" s="85"/>
      <c r="P140" s="214">
        <f>O140*H140</f>
        <v>0</v>
      </c>
      <c r="Q140" s="214">
        <v>0</v>
      </c>
      <c r="R140" s="214">
        <f>Q140*H140</f>
        <v>0</v>
      </c>
      <c r="S140" s="214">
        <v>0</v>
      </c>
      <c r="T140" s="215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16" t="s">
        <v>246</v>
      </c>
      <c r="AT140" s="216" t="s">
        <v>139</v>
      </c>
      <c r="AU140" s="216" t="s">
        <v>81</v>
      </c>
      <c r="AY140" s="18" t="s">
        <v>137</v>
      </c>
      <c r="BE140" s="217">
        <f>IF(N140="základní",J140,0)</f>
        <v>0</v>
      </c>
      <c r="BF140" s="217">
        <f>IF(N140="snížená",J140,0)</f>
        <v>0</v>
      </c>
      <c r="BG140" s="217">
        <f>IF(N140="zákl. přenesená",J140,0)</f>
        <v>0</v>
      </c>
      <c r="BH140" s="217">
        <f>IF(N140="sníž. přenesená",J140,0)</f>
        <v>0</v>
      </c>
      <c r="BI140" s="217">
        <f>IF(N140="nulová",J140,0)</f>
        <v>0</v>
      </c>
      <c r="BJ140" s="18" t="s">
        <v>79</v>
      </c>
      <c r="BK140" s="217">
        <f>ROUND(I140*H140,2)</f>
        <v>0</v>
      </c>
      <c r="BL140" s="18" t="s">
        <v>246</v>
      </c>
      <c r="BM140" s="216" t="s">
        <v>704</v>
      </c>
    </row>
    <row r="141" s="2" customFormat="1">
      <c r="A141" s="39"/>
      <c r="B141" s="40"/>
      <c r="C141" s="41"/>
      <c r="D141" s="218" t="s">
        <v>146</v>
      </c>
      <c r="E141" s="41"/>
      <c r="F141" s="219" t="s">
        <v>1302</v>
      </c>
      <c r="G141" s="41"/>
      <c r="H141" s="41"/>
      <c r="I141" s="220"/>
      <c r="J141" s="41"/>
      <c r="K141" s="41"/>
      <c r="L141" s="45"/>
      <c r="M141" s="221"/>
      <c r="N141" s="222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146</v>
      </c>
      <c r="AU141" s="18" t="s">
        <v>81</v>
      </c>
    </row>
    <row r="142" s="2" customFormat="1" ht="24.15" customHeight="1">
      <c r="A142" s="39"/>
      <c r="B142" s="40"/>
      <c r="C142" s="205" t="s">
        <v>438</v>
      </c>
      <c r="D142" s="205" t="s">
        <v>139</v>
      </c>
      <c r="E142" s="206" t="s">
        <v>1303</v>
      </c>
      <c r="F142" s="207" t="s">
        <v>1304</v>
      </c>
      <c r="G142" s="208" t="s">
        <v>319</v>
      </c>
      <c r="H142" s="209">
        <v>11</v>
      </c>
      <c r="I142" s="210"/>
      <c r="J142" s="211">
        <f>ROUND(I142*H142,2)</f>
        <v>0</v>
      </c>
      <c r="K142" s="207" t="s">
        <v>143</v>
      </c>
      <c r="L142" s="45"/>
      <c r="M142" s="212" t="s">
        <v>19</v>
      </c>
      <c r="N142" s="213" t="s">
        <v>42</v>
      </c>
      <c r="O142" s="85"/>
      <c r="P142" s="214">
        <f>O142*H142</f>
        <v>0</v>
      </c>
      <c r="Q142" s="214">
        <v>0</v>
      </c>
      <c r="R142" s="214">
        <f>Q142*H142</f>
        <v>0</v>
      </c>
      <c r="S142" s="214">
        <v>0</v>
      </c>
      <c r="T142" s="215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16" t="s">
        <v>246</v>
      </c>
      <c r="AT142" s="216" t="s">
        <v>139</v>
      </c>
      <c r="AU142" s="216" t="s">
        <v>81</v>
      </c>
      <c r="AY142" s="18" t="s">
        <v>137</v>
      </c>
      <c r="BE142" s="217">
        <f>IF(N142="základní",J142,0)</f>
        <v>0</v>
      </c>
      <c r="BF142" s="217">
        <f>IF(N142="snížená",J142,0)</f>
        <v>0</v>
      </c>
      <c r="BG142" s="217">
        <f>IF(N142="zákl. přenesená",J142,0)</f>
        <v>0</v>
      </c>
      <c r="BH142" s="217">
        <f>IF(N142="sníž. přenesená",J142,0)</f>
        <v>0</v>
      </c>
      <c r="BI142" s="217">
        <f>IF(N142="nulová",J142,0)</f>
        <v>0</v>
      </c>
      <c r="BJ142" s="18" t="s">
        <v>79</v>
      </c>
      <c r="BK142" s="217">
        <f>ROUND(I142*H142,2)</f>
        <v>0</v>
      </c>
      <c r="BL142" s="18" t="s">
        <v>246</v>
      </c>
      <c r="BM142" s="216" t="s">
        <v>716</v>
      </c>
    </row>
    <row r="143" s="2" customFormat="1">
      <c r="A143" s="39"/>
      <c r="B143" s="40"/>
      <c r="C143" s="41"/>
      <c r="D143" s="218" t="s">
        <v>146</v>
      </c>
      <c r="E143" s="41"/>
      <c r="F143" s="219" t="s">
        <v>1305</v>
      </c>
      <c r="G143" s="41"/>
      <c r="H143" s="41"/>
      <c r="I143" s="220"/>
      <c r="J143" s="41"/>
      <c r="K143" s="41"/>
      <c r="L143" s="45"/>
      <c r="M143" s="221"/>
      <c r="N143" s="222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146</v>
      </c>
      <c r="AU143" s="18" t="s">
        <v>81</v>
      </c>
    </row>
    <row r="144" s="2" customFormat="1" ht="24.15" customHeight="1">
      <c r="A144" s="39"/>
      <c r="B144" s="40"/>
      <c r="C144" s="205" t="s">
        <v>445</v>
      </c>
      <c r="D144" s="205" t="s">
        <v>139</v>
      </c>
      <c r="E144" s="206" t="s">
        <v>1306</v>
      </c>
      <c r="F144" s="207" t="s">
        <v>1307</v>
      </c>
      <c r="G144" s="208" t="s">
        <v>183</v>
      </c>
      <c r="H144" s="209">
        <v>151</v>
      </c>
      <c r="I144" s="210"/>
      <c r="J144" s="211">
        <f>ROUND(I144*H144,2)</f>
        <v>0</v>
      </c>
      <c r="K144" s="207" t="s">
        <v>143</v>
      </c>
      <c r="L144" s="45"/>
      <c r="M144" s="212" t="s">
        <v>19</v>
      </c>
      <c r="N144" s="213" t="s">
        <v>42</v>
      </c>
      <c r="O144" s="85"/>
      <c r="P144" s="214">
        <f>O144*H144</f>
        <v>0</v>
      </c>
      <c r="Q144" s="214">
        <v>0</v>
      </c>
      <c r="R144" s="214">
        <f>Q144*H144</f>
        <v>0</v>
      </c>
      <c r="S144" s="214">
        <v>0</v>
      </c>
      <c r="T144" s="215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16" t="s">
        <v>246</v>
      </c>
      <c r="AT144" s="216" t="s">
        <v>139</v>
      </c>
      <c r="AU144" s="216" t="s">
        <v>81</v>
      </c>
      <c r="AY144" s="18" t="s">
        <v>137</v>
      </c>
      <c r="BE144" s="217">
        <f>IF(N144="základní",J144,0)</f>
        <v>0</v>
      </c>
      <c r="BF144" s="217">
        <f>IF(N144="snížená",J144,0)</f>
        <v>0</v>
      </c>
      <c r="BG144" s="217">
        <f>IF(N144="zákl. přenesená",J144,0)</f>
        <v>0</v>
      </c>
      <c r="BH144" s="217">
        <f>IF(N144="sníž. přenesená",J144,0)</f>
        <v>0</v>
      </c>
      <c r="BI144" s="217">
        <f>IF(N144="nulová",J144,0)</f>
        <v>0</v>
      </c>
      <c r="BJ144" s="18" t="s">
        <v>79</v>
      </c>
      <c r="BK144" s="217">
        <f>ROUND(I144*H144,2)</f>
        <v>0</v>
      </c>
      <c r="BL144" s="18" t="s">
        <v>246</v>
      </c>
      <c r="BM144" s="216" t="s">
        <v>727</v>
      </c>
    </row>
    <row r="145" s="2" customFormat="1">
      <c r="A145" s="39"/>
      <c r="B145" s="40"/>
      <c r="C145" s="41"/>
      <c r="D145" s="218" t="s">
        <v>146</v>
      </c>
      <c r="E145" s="41"/>
      <c r="F145" s="219" t="s">
        <v>1308</v>
      </c>
      <c r="G145" s="41"/>
      <c r="H145" s="41"/>
      <c r="I145" s="220"/>
      <c r="J145" s="41"/>
      <c r="K145" s="41"/>
      <c r="L145" s="45"/>
      <c r="M145" s="221"/>
      <c r="N145" s="222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146</v>
      </c>
      <c r="AU145" s="18" t="s">
        <v>81</v>
      </c>
    </row>
    <row r="146" s="2" customFormat="1" ht="24.15" customHeight="1">
      <c r="A146" s="39"/>
      <c r="B146" s="40"/>
      <c r="C146" s="205" t="s">
        <v>450</v>
      </c>
      <c r="D146" s="205" t="s">
        <v>139</v>
      </c>
      <c r="E146" s="206" t="s">
        <v>1309</v>
      </c>
      <c r="F146" s="207" t="s">
        <v>1310</v>
      </c>
      <c r="G146" s="208" t="s">
        <v>183</v>
      </c>
      <c r="H146" s="209">
        <v>6</v>
      </c>
      <c r="I146" s="210"/>
      <c r="J146" s="211">
        <f>ROUND(I146*H146,2)</f>
        <v>0</v>
      </c>
      <c r="K146" s="207" t="s">
        <v>143</v>
      </c>
      <c r="L146" s="45"/>
      <c r="M146" s="212" t="s">
        <v>19</v>
      </c>
      <c r="N146" s="213" t="s">
        <v>42</v>
      </c>
      <c r="O146" s="85"/>
      <c r="P146" s="214">
        <f>O146*H146</f>
        <v>0</v>
      </c>
      <c r="Q146" s="214">
        <v>0</v>
      </c>
      <c r="R146" s="214">
        <f>Q146*H146</f>
        <v>0</v>
      </c>
      <c r="S146" s="214">
        <v>0</v>
      </c>
      <c r="T146" s="215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16" t="s">
        <v>246</v>
      </c>
      <c r="AT146" s="216" t="s">
        <v>139</v>
      </c>
      <c r="AU146" s="216" t="s">
        <v>81</v>
      </c>
      <c r="AY146" s="18" t="s">
        <v>137</v>
      </c>
      <c r="BE146" s="217">
        <f>IF(N146="základní",J146,0)</f>
        <v>0</v>
      </c>
      <c r="BF146" s="217">
        <f>IF(N146="snížená",J146,0)</f>
        <v>0</v>
      </c>
      <c r="BG146" s="217">
        <f>IF(N146="zákl. přenesená",J146,0)</f>
        <v>0</v>
      </c>
      <c r="BH146" s="217">
        <f>IF(N146="sníž. přenesená",J146,0)</f>
        <v>0</v>
      </c>
      <c r="BI146" s="217">
        <f>IF(N146="nulová",J146,0)</f>
        <v>0</v>
      </c>
      <c r="BJ146" s="18" t="s">
        <v>79</v>
      </c>
      <c r="BK146" s="217">
        <f>ROUND(I146*H146,2)</f>
        <v>0</v>
      </c>
      <c r="BL146" s="18" t="s">
        <v>246</v>
      </c>
      <c r="BM146" s="216" t="s">
        <v>516</v>
      </c>
    </row>
    <row r="147" s="2" customFormat="1">
      <c r="A147" s="39"/>
      <c r="B147" s="40"/>
      <c r="C147" s="41"/>
      <c r="D147" s="218" t="s">
        <v>146</v>
      </c>
      <c r="E147" s="41"/>
      <c r="F147" s="219" t="s">
        <v>1311</v>
      </c>
      <c r="G147" s="41"/>
      <c r="H147" s="41"/>
      <c r="I147" s="220"/>
      <c r="J147" s="41"/>
      <c r="K147" s="41"/>
      <c r="L147" s="45"/>
      <c r="M147" s="221"/>
      <c r="N147" s="222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146</v>
      </c>
      <c r="AU147" s="18" t="s">
        <v>81</v>
      </c>
    </row>
    <row r="148" s="2" customFormat="1" ht="44.25" customHeight="1">
      <c r="A148" s="39"/>
      <c r="B148" s="40"/>
      <c r="C148" s="205" t="s">
        <v>457</v>
      </c>
      <c r="D148" s="205" t="s">
        <v>139</v>
      </c>
      <c r="E148" s="206" t="s">
        <v>1312</v>
      </c>
      <c r="F148" s="207" t="s">
        <v>1313</v>
      </c>
      <c r="G148" s="208" t="s">
        <v>175</v>
      </c>
      <c r="H148" s="209">
        <v>0.35499999999999998</v>
      </c>
      <c r="I148" s="210"/>
      <c r="J148" s="211">
        <f>ROUND(I148*H148,2)</f>
        <v>0</v>
      </c>
      <c r="K148" s="207" t="s">
        <v>143</v>
      </c>
      <c r="L148" s="45"/>
      <c r="M148" s="212" t="s">
        <v>19</v>
      </c>
      <c r="N148" s="213" t="s">
        <v>42</v>
      </c>
      <c r="O148" s="85"/>
      <c r="P148" s="214">
        <f>O148*H148</f>
        <v>0</v>
      </c>
      <c r="Q148" s="214">
        <v>0</v>
      </c>
      <c r="R148" s="214">
        <f>Q148*H148</f>
        <v>0</v>
      </c>
      <c r="S148" s="214">
        <v>0</v>
      </c>
      <c r="T148" s="215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16" t="s">
        <v>246</v>
      </c>
      <c r="AT148" s="216" t="s">
        <v>139</v>
      </c>
      <c r="AU148" s="216" t="s">
        <v>81</v>
      </c>
      <c r="AY148" s="18" t="s">
        <v>137</v>
      </c>
      <c r="BE148" s="217">
        <f>IF(N148="základní",J148,0)</f>
        <v>0</v>
      </c>
      <c r="BF148" s="217">
        <f>IF(N148="snížená",J148,0)</f>
        <v>0</v>
      </c>
      <c r="BG148" s="217">
        <f>IF(N148="zákl. přenesená",J148,0)</f>
        <v>0</v>
      </c>
      <c r="BH148" s="217">
        <f>IF(N148="sníž. přenesená",J148,0)</f>
        <v>0</v>
      </c>
      <c r="BI148" s="217">
        <f>IF(N148="nulová",J148,0)</f>
        <v>0</v>
      </c>
      <c r="BJ148" s="18" t="s">
        <v>79</v>
      </c>
      <c r="BK148" s="217">
        <f>ROUND(I148*H148,2)</f>
        <v>0</v>
      </c>
      <c r="BL148" s="18" t="s">
        <v>246</v>
      </c>
      <c r="BM148" s="216" t="s">
        <v>747</v>
      </c>
    </row>
    <row r="149" s="2" customFormat="1">
      <c r="A149" s="39"/>
      <c r="B149" s="40"/>
      <c r="C149" s="41"/>
      <c r="D149" s="218" t="s">
        <v>146</v>
      </c>
      <c r="E149" s="41"/>
      <c r="F149" s="219" t="s">
        <v>1314</v>
      </c>
      <c r="G149" s="41"/>
      <c r="H149" s="41"/>
      <c r="I149" s="220"/>
      <c r="J149" s="41"/>
      <c r="K149" s="41"/>
      <c r="L149" s="45"/>
      <c r="M149" s="221"/>
      <c r="N149" s="222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146</v>
      </c>
      <c r="AU149" s="18" t="s">
        <v>81</v>
      </c>
    </row>
    <row r="150" s="2" customFormat="1" ht="49.05" customHeight="1">
      <c r="A150" s="39"/>
      <c r="B150" s="40"/>
      <c r="C150" s="205" t="s">
        <v>465</v>
      </c>
      <c r="D150" s="205" t="s">
        <v>139</v>
      </c>
      <c r="E150" s="206" t="s">
        <v>1315</v>
      </c>
      <c r="F150" s="207" t="s">
        <v>1316</v>
      </c>
      <c r="G150" s="208" t="s">
        <v>175</v>
      </c>
      <c r="H150" s="209">
        <v>0.35499999999999998</v>
      </c>
      <c r="I150" s="210"/>
      <c r="J150" s="211">
        <f>ROUND(I150*H150,2)</f>
        <v>0</v>
      </c>
      <c r="K150" s="207" t="s">
        <v>19</v>
      </c>
      <c r="L150" s="45"/>
      <c r="M150" s="212" t="s">
        <v>19</v>
      </c>
      <c r="N150" s="213" t="s">
        <v>42</v>
      </c>
      <c r="O150" s="85"/>
      <c r="P150" s="214">
        <f>O150*H150</f>
        <v>0</v>
      </c>
      <c r="Q150" s="214">
        <v>0</v>
      </c>
      <c r="R150" s="214">
        <f>Q150*H150</f>
        <v>0</v>
      </c>
      <c r="S150" s="214">
        <v>0</v>
      </c>
      <c r="T150" s="215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16" t="s">
        <v>246</v>
      </c>
      <c r="AT150" s="216" t="s">
        <v>139</v>
      </c>
      <c r="AU150" s="216" t="s">
        <v>81</v>
      </c>
      <c r="AY150" s="18" t="s">
        <v>137</v>
      </c>
      <c r="BE150" s="217">
        <f>IF(N150="základní",J150,0)</f>
        <v>0</v>
      </c>
      <c r="BF150" s="217">
        <f>IF(N150="snížená",J150,0)</f>
        <v>0</v>
      </c>
      <c r="BG150" s="217">
        <f>IF(N150="zákl. přenesená",J150,0)</f>
        <v>0</v>
      </c>
      <c r="BH150" s="217">
        <f>IF(N150="sníž. přenesená",J150,0)</f>
        <v>0</v>
      </c>
      <c r="BI150" s="217">
        <f>IF(N150="nulová",J150,0)</f>
        <v>0</v>
      </c>
      <c r="BJ150" s="18" t="s">
        <v>79</v>
      </c>
      <c r="BK150" s="217">
        <f>ROUND(I150*H150,2)</f>
        <v>0</v>
      </c>
      <c r="BL150" s="18" t="s">
        <v>246</v>
      </c>
      <c r="BM150" s="216" t="s">
        <v>1317</v>
      </c>
    </row>
    <row r="151" s="12" customFormat="1" ht="22.8" customHeight="1">
      <c r="A151" s="12"/>
      <c r="B151" s="189"/>
      <c r="C151" s="190"/>
      <c r="D151" s="191" t="s">
        <v>70</v>
      </c>
      <c r="E151" s="203" t="s">
        <v>1318</v>
      </c>
      <c r="F151" s="203" t="s">
        <v>1319</v>
      </c>
      <c r="G151" s="190"/>
      <c r="H151" s="190"/>
      <c r="I151" s="193"/>
      <c r="J151" s="204">
        <f>BK151</f>
        <v>0</v>
      </c>
      <c r="K151" s="190"/>
      <c r="L151" s="195"/>
      <c r="M151" s="196"/>
      <c r="N151" s="197"/>
      <c r="O151" s="197"/>
      <c r="P151" s="198">
        <f>SUM(P152:P236)</f>
        <v>0</v>
      </c>
      <c r="Q151" s="197"/>
      <c r="R151" s="198">
        <f>SUM(R152:R236)</f>
        <v>0.58595000000000008</v>
      </c>
      <c r="S151" s="197"/>
      <c r="T151" s="199">
        <f>SUM(T152:T236)</f>
        <v>0.65825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00" t="s">
        <v>81</v>
      </c>
      <c r="AT151" s="201" t="s">
        <v>70</v>
      </c>
      <c r="AU151" s="201" t="s">
        <v>79</v>
      </c>
      <c r="AY151" s="200" t="s">
        <v>137</v>
      </c>
      <c r="BK151" s="202">
        <f>SUM(BK152:BK236)</f>
        <v>0</v>
      </c>
    </row>
    <row r="152" s="2" customFormat="1" ht="24.15" customHeight="1">
      <c r="A152" s="39"/>
      <c r="B152" s="40"/>
      <c r="C152" s="205" t="s">
        <v>473</v>
      </c>
      <c r="D152" s="205" t="s">
        <v>139</v>
      </c>
      <c r="E152" s="206" t="s">
        <v>1320</v>
      </c>
      <c r="F152" s="207" t="s">
        <v>1321</v>
      </c>
      <c r="G152" s="208" t="s">
        <v>183</v>
      </c>
      <c r="H152" s="209">
        <v>90</v>
      </c>
      <c r="I152" s="210"/>
      <c r="J152" s="211">
        <f>ROUND(I152*H152,2)</f>
        <v>0</v>
      </c>
      <c r="K152" s="207" t="s">
        <v>143</v>
      </c>
      <c r="L152" s="45"/>
      <c r="M152" s="212" t="s">
        <v>19</v>
      </c>
      <c r="N152" s="213" t="s">
        <v>42</v>
      </c>
      <c r="O152" s="85"/>
      <c r="P152" s="214">
        <f>O152*H152</f>
        <v>0</v>
      </c>
      <c r="Q152" s="214">
        <v>0</v>
      </c>
      <c r="R152" s="214">
        <f>Q152*H152</f>
        <v>0</v>
      </c>
      <c r="S152" s="214">
        <v>0.0021299999999999999</v>
      </c>
      <c r="T152" s="215">
        <f>S152*H152</f>
        <v>0.19169999999999998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16" t="s">
        <v>246</v>
      </c>
      <c r="AT152" s="216" t="s">
        <v>139</v>
      </c>
      <c r="AU152" s="216" t="s">
        <v>81</v>
      </c>
      <c r="AY152" s="18" t="s">
        <v>137</v>
      </c>
      <c r="BE152" s="217">
        <f>IF(N152="základní",J152,0)</f>
        <v>0</v>
      </c>
      <c r="BF152" s="217">
        <f>IF(N152="snížená",J152,0)</f>
        <v>0</v>
      </c>
      <c r="BG152" s="217">
        <f>IF(N152="zákl. přenesená",J152,0)</f>
        <v>0</v>
      </c>
      <c r="BH152" s="217">
        <f>IF(N152="sníž. přenesená",J152,0)</f>
        <v>0</v>
      </c>
      <c r="BI152" s="217">
        <f>IF(N152="nulová",J152,0)</f>
        <v>0</v>
      </c>
      <c r="BJ152" s="18" t="s">
        <v>79</v>
      </c>
      <c r="BK152" s="217">
        <f>ROUND(I152*H152,2)</f>
        <v>0</v>
      </c>
      <c r="BL152" s="18" t="s">
        <v>246</v>
      </c>
      <c r="BM152" s="216" t="s">
        <v>765</v>
      </c>
    </row>
    <row r="153" s="2" customFormat="1">
      <c r="A153" s="39"/>
      <c r="B153" s="40"/>
      <c r="C153" s="41"/>
      <c r="D153" s="218" t="s">
        <v>146</v>
      </c>
      <c r="E153" s="41"/>
      <c r="F153" s="219" t="s">
        <v>1322</v>
      </c>
      <c r="G153" s="41"/>
      <c r="H153" s="41"/>
      <c r="I153" s="220"/>
      <c r="J153" s="41"/>
      <c r="K153" s="41"/>
      <c r="L153" s="45"/>
      <c r="M153" s="221"/>
      <c r="N153" s="222"/>
      <c r="O153" s="85"/>
      <c r="P153" s="85"/>
      <c r="Q153" s="85"/>
      <c r="R153" s="85"/>
      <c r="S153" s="85"/>
      <c r="T153" s="86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146</v>
      </c>
      <c r="AU153" s="18" t="s">
        <v>81</v>
      </c>
    </row>
    <row r="154" s="2" customFormat="1" ht="24.15" customHeight="1">
      <c r="A154" s="39"/>
      <c r="B154" s="40"/>
      <c r="C154" s="205" t="s">
        <v>478</v>
      </c>
      <c r="D154" s="205" t="s">
        <v>139</v>
      </c>
      <c r="E154" s="206" t="s">
        <v>1323</v>
      </c>
      <c r="F154" s="207" t="s">
        <v>1324</v>
      </c>
      <c r="G154" s="208" t="s">
        <v>183</v>
      </c>
      <c r="H154" s="209">
        <v>80</v>
      </c>
      <c r="I154" s="210"/>
      <c r="J154" s="211">
        <f>ROUND(I154*H154,2)</f>
        <v>0</v>
      </c>
      <c r="K154" s="207" t="s">
        <v>143</v>
      </c>
      <c r="L154" s="45"/>
      <c r="M154" s="212" t="s">
        <v>19</v>
      </c>
      <c r="N154" s="213" t="s">
        <v>42</v>
      </c>
      <c r="O154" s="85"/>
      <c r="P154" s="214">
        <f>O154*H154</f>
        <v>0</v>
      </c>
      <c r="Q154" s="214">
        <v>0</v>
      </c>
      <c r="R154" s="214">
        <f>Q154*H154</f>
        <v>0</v>
      </c>
      <c r="S154" s="214">
        <v>0.0049699999999999996</v>
      </c>
      <c r="T154" s="215">
        <f>S154*H154</f>
        <v>0.39759999999999995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16" t="s">
        <v>246</v>
      </c>
      <c r="AT154" s="216" t="s">
        <v>139</v>
      </c>
      <c r="AU154" s="216" t="s">
        <v>81</v>
      </c>
      <c r="AY154" s="18" t="s">
        <v>137</v>
      </c>
      <c r="BE154" s="217">
        <f>IF(N154="základní",J154,0)</f>
        <v>0</v>
      </c>
      <c r="BF154" s="217">
        <f>IF(N154="snížená",J154,0)</f>
        <v>0</v>
      </c>
      <c r="BG154" s="217">
        <f>IF(N154="zákl. přenesená",J154,0)</f>
        <v>0</v>
      </c>
      <c r="BH154" s="217">
        <f>IF(N154="sníž. přenesená",J154,0)</f>
        <v>0</v>
      </c>
      <c r="BI154" s="217">
        <f>IF(N154="nulová",J154,0)</f>
        <v>0</v>
      </c>
      <c r="BJ154" s="18" t="s">
        <v>79</v>
      </c>
      <c r="BK154" s="217">
        <f>ROUND(I154*H154,2)</f>
        <v>0</v>
      </c>
      <c r="BL154" s="18" t="s">
        <v>246</v>
      </c>
      <c r="BM154" s="216" t="s">
        <v>776</v>
      </c>
    </row>
    <row r="155" s="2" customFormat="1">
      <c r="A155" s="39"/>
      <c r="B155" s="40"/>
      <c r="C155" s="41"/>
      <c r="D155" s="218" t="s">
        <v>146</v>
      </c>
      <c r="E155" s="41"/>
      <c r="F155" s="219" t="s">
        <v>1325</v>
      </c>
      <c r="G155" s="41"/>
      <c r="H155" s="41"/>
      <c r="I155" s="220"/>
      <c r="J155" s="41"/>
      <c r="K155" s="41"/>
      <c r="L155" s="45"/>
      <c r="M155" s="221"/>
      <c r="N155" s="222"/>
      <c r="O155" s="85"/>
      <c r="P155" s="85"/>
      <c r="Q155" s="85"/>
      <c r="R155" s="85"/>
      <c r="S155" s="85"/>
      <c r="T155" s="86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146</v>
      </c>
      <c r="AU155" s="18" t="s">
        <v>81</v>
      </c>
    </row>
    <row r="156" s="2" customFormat="1" ht="16.5" customHeight="1">
      <c r="A156" s="39"/>
      <c r="B156" s="40"/>
      <c r="C156" s="205" t="s">
        <v>456</v>
      </c>
      <c r="D156" s="205" t="s">
        <v>139</v>
      </c>
      <c r="E156" s="206" t="s">
        <v>1326</v>
      </c>
      <c r="F156" s="207" t="s">
        <v>1327</v>
      </c>
      <c r="G156" s="208" t="s">
        <v>183</v>
      </c>
      <c r="H156" s="209">
        <v>60</v>
      </c>
      <c r="I156" s="210"/>
      <c r="J156" s="211">
        <f>ROUND(I156*H156,2)</f>
        <v>0</v>
      </c>
      <c r="K156" s="207" t="s">
        <v>143</v>
      </c>
      <c r="L156" s="45"/>
      <c r="M156" s="212" t="s">
        <v>19</v>
      </c>
      <c r="N156" s="213" t="s">
        <v>42</v>
      </c>
      <c r="O156" s="85"/>
      <c r="P156" s="214">
        <f>O156*H156</f>
        <v>0</v>
      </c>
      <c r="Q156" s="214">
        <v>0</v>
      </c>
      <c r="R156" s="214">
        <f>Q156*H156</f>
        <v>0</v>
      </c>
      <c r="S156" s="214">
        <v>0.00027999999999999998</v>
      </c>
      <c r="T156" s="215">
        <f>S156*H156</f>
        <v>0.016799999999999999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16" t="s">
        <v>246</v>
      </c>
      <c r="AT156" s="216" t="s">
        <v>139</v>
      </c>
      <c r="AU156" s="216" t="s">
        <v>81</v>
      </c>
      <c r="AY156" s="18" t="s">
        <v>137</v>
      </c>
      <c r="BE156" s="217">
        <f>IF(N156="základní",J156,0)</f>
        <v>0</v>
      </c>
      <c r="BF156" s="217">
        <f>IF(N156="snížená",J156,0)</f>
        <v>0</v>
      </c>
      <c r="BG156" s="217">
        <f>IF(N156="zákl. přenesená",J156,0)</f>
        <v>0</v>
      </c>
      <c r="BH156" s="217">
        <f>IF(N156="sníž. přenesená",J156,0)</f>
        <v>0</v>
      </c>
      <c r="BI156" s="217">
        <f>IF(N156="nulová",J156,0)</f>
        <v>0</v>
      </c>
      <c r="BJ156" s="18" t="s">
        <v>79</v>
      </c>
      <c r="BK156" s="217">
        <f>ROUND(I156*H156,2)</f>
        <v>0</v>
      </c>
      <c r="BL156" s="18" t="s">
        <v>246</v>
      </c>
      <c r="BM156" s="216" t="s">
        <v>787</v>
      </c>
    </row>
    <row r="157" s="2" customFormat="1">
      <c r="A157" s="39"/>
      <c r="B157" s="40"/>
      <c r="C157" s="41"/>
      <c r="D157" s="218" t="s">
        <v>146</v>
      </c>
      <c r="E157" s="41"/>
      <c r="F157" s="219" t="s">
        <v>1328</v>
      </c>
      <c r="G157" s="41"/>
      <c r="H157" s="41"/>
      <c r="I157" s="220"/>
      <c r="J157" s="41"/>
      <c r="K157" s="41"/>
      <c r="L157" s="45"/>
      <c r="M157" s="221"/>
      <c r="N157" s="222"/>
      <c r="O157" s="85"/>
      <c r="P157" s="85"/>
      <c r="Q157" s="85"/>
      <c r="R157" s="85"/>
      <c r="S157" s="85"/>
      <c r="T157" s="86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146</v>
      </c>
      <c r="AU157" s="18" t="s">
        <v>81</v>
      </c>
    </row>
    <row r="158" s="2" customFormat="1" ht="24.15" customHeight="1">
      <c r="A158" s="39"/>
      <c r="B158" s="40"/>
      <c r="C158" s="205" t="s">
        <v>493</v>
      </c>
      <c r="D158" s="205" t="s">
        <v>139</v>
      </c>
      <c r="E158" s="206" t="s">
        <v>1329</v>
      </c>
      <c r="F158" s="207" t="s">
        <v>1330</v>
      </c>
      <c r="G158" s="208" t="s">
        <v>183</v>
      </c>
      <c r="H158" s="209">
        <v>110</v>
      </c>
      <c r="I158" s="210"/>
      <c r="J158" s="211">
        <f>ROUND(I158*H158,2)</f>
        <v>0</v>
      </c>
      <c r="K158" s="207" t="s">
        <v>143</v>
      </c>
      <c r="L158" s="45"/>
      <c r="M158" s="212" t="s">
        <v>19</v>
      </c>
      <c r="N158" s="213" t="s">
        <v>42</v>
      </c>
      <c r="O158" s="85"/>
      <c r="P158" s="214">
        <f>O158*H158</f>
        <v>0</v>
      </c>
      <c r="Q158" s="214">
        <v>0</v>
      </c>
      <c r="R158" s="214">
        <f>Q158*H158</f>
        <v>0</v>
      </c>
      <c r="S158" s="214">
        <v>0.00023000000000000001</v>
      </c>
      <c r="T158" s="215">
        <f>S158*H158</f>
        <v>0.0253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16" t="s">
        <v>246</v>
      </c>
      <c r="AT158" s="216" t="s">
        <v>139</v>
      </c>
      <c r="AU158" s="216" t="s">
        <v>81</v>
      </c>
      <c r="AY158" s="18" t="s">
        <v>137</v>
      </c>
      <c r="BE158" s="217">
        <f>IF(N158="základní",J158,0)</f>
        <v>0</v>
      </c>
      <c r="BF158" s="217">
        <f>IF(N158="snížená",J158,0)</f>
        <v>0</v>
      </c>
      <c r="BG158" s="217">
        <f>IF(N158="zákl. přenesená",J158,0)</f>
        <v>0</v>
      </c>
      <c r="BH158" s="217">
        <f>IF(N158="sníž. přenesená",J158,0)</f>
        <v>0</v>
      </c>
      <c r="BI158" s="217">
        <f>IF(N158="nulová",J158,0)</f>
        <v>0</v>
      </c>
      <c r="BJ158" s="18" t="s">
        <v>79</v>
      </c>
      <c r="BK158" s="217">
        <f>ROUND(I158*H158,2)</f>
        <v>0</v>
      </c>
      <c r="BL158" s="18" t="s">
        <v>246</v>
      </c>
      <c r="BM158" s="216" t="s">
        <v>796</v>
      </c>
    </row>
    <row r="159" s="2" customFormat="1">
      <c r="A159" s="39"/>
      <c r="B159" s="40"/>
      <c r="C159" s="41"/>
      <c r="D159" s="218" t="s">
        <v>146</v>
      </c>
      <c r="E159" s="41"/>
      <c r="F159" s="219" t="s">
        <v>1331</v>
      </c>
      <c r="G159" s="41"/>
      <c r="H159" s="41"/>
      <c r="I159" s="220"/>
      <c r="J159" s="41"/>
      <c r="K159" s="41"/>
      <c r="L159" s="45"/>
      <c r="M159" s="221"/>
      <c r="N159" s="222"/>
      <c r="O159" s="85"/>
      <c r="P159" s="85"/>
      <c r="Q159" s="85"/>
      <c r="R159" s="85"/>
      <c r="S159" s="85"/>
      <c r="T159" s="86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146</v>
      </c>
      <c r="AU159" s="18" t="s">
        <v>81</v>
      </c>
    </row>
    <row r="160" s="2" customFormat="1" ht="24.15" customHeight="1">
      <c r="A160" s="39"/>
      <c r="B160" s="40"/>
      <c r="C160" s="205" t="s">
        <v>499</v>
      </c>
      <c r="D160" s="205" t="s">
        <v>139</v>
      </c>
      <c r="E160" s="206" t="s">
        <v>1332</v>
      </c>
      <c r="F160" s="207" t="s">
        <v>1333</v>
      </c>
      <c r="G160" s="208" t="s">
        <v>319</v>
      </c>
      <c r="H160" s="209">
        <v>15</v>
      </c>
      <c r="I160" s="210"/>
      <c r="J160" s="211">
        <f>ROUND(I160*H160,2)</f>
        <v>0</v>
      </c>
      <c r="K160" s="207" t="s">
        <v>143</v>
      </c>
      <c r="L160" s="45"/>
      <c r="M160" s="212" t="s">
        <v>19</v>
      </c>
      <c r="N160" s="213" t="s">
        <v>42</v>
      </c>
      <c r="O160" s="85"/>
      <c r="P160" s="214">
        <f>O160*H160</f>
        <v>0</v>
      </c>
      <c r="Q160" s="214">
        <v>0</v>
      </c>
      <c r="R160" s="214">
        <f>Q160*H160</f>
        <v>0</v>
      </c>
      <c r="S160" s="214">
        <v>0.00123</v>
      </c>
      <c r="T160" s="215">
        <f>S160*H160</f>
        <v>0.018450000000000001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16" t="s">
        <v>246</v>
      </c>
      <c r="AT160" s="216" t="s">
        <v>139</v>
      </c>
      <c r="AU160" s="216" t="s">
        <v>81</v>
      </c>
      <c r="AY160" s="18" t="s">
        <v>137</v>
      </c>
      <c r="BE160" s="217">
        <f>IF(N160="základní",J160,0)</f>
        <v>0</v>
      </c>
      <c r="BF160" s="217">
        <f>IF(N160="snížená",J160,0)</f>
        <v>0</v>
      </c>
      <c r="BG160" s="217">
        <f>IF(N160="zákl. přenesená",J160,0)</f>
        <v>0</v>
      </c>
      <c r="BH160" s="217">
        <f>IF(N160="sníž. přenesená",J160,0)</f>
        <v>0</v>
      </c>
      <c r="BI160" s="217">
        <f>IF(N160="nulová",J160,0)</f>
        <v>0</v>
      </c>
      <c r="BJ160" s="18" t="s">
        <v>79</v>
      </c>
      <c r="BK160" s="217">
        <f>ROUND(I160*H160,2)</f>
        <v>0</v>
      </c>
      <c r="BL160" s="18" t="s">
        <v>246</v>
      </c>
      <c r="BM160" s="216" t="s">
        <v>806</v>
      </c>
    </row>
    <row r="161" s="2" customFormat="1">
      <c r="A161" s="39"/>
      <c r="B161" s="40"/>
      <c r="C161" s="41"/>
      <c r="D161" s="218" t="s">
        <v>146</v>
      </c>
      <c r="E161" s="41"/>
      <c r="F161" s="219" t="s">
        <v>1334</v>
      </c>
      <c r="G161" s="41"/>
      <c r="H161" s="41"/>
      <c r="I161" s="220"/>
      <c r="J161" s="41"/>
      <c r="K161" s="41"/>
      <c r="L161" s="45"/>
      <c r="M161" s="221"/>
      <c r="N161" s="222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146</v>
      </c>
      <c r="AU161" s="18" t="s">
        <v>81</v>
      </c>
    </row>
    <row r="162" s="2" customFormat="1" ht="24.15" customHeight="1">
      <c r="A162" s="39"/>
      <c r="B162" s="40"/>
      <c r="C162" s="205" t="s">
        <v>505</v>
      </c>
      <c r="D162" s="205" t="s">
        <v>139</v>
      </c>
      <c r="E162" s="206" t="s">
        <v>1335</v>
      </c>
      <c r="F162" s="207" t="s">
        <v>1336</v>
      </c>
      <c r="G162" s="208" t="s">
        <v>183</v>
      </c>
      <c r="H162" s="209">
        <v>3</v>
      </c>
      <c r="I162" s="210"/>
      <c r="J162" s="211">
        <f>ROUND(I162*H162,2)</f>
        <v>0</v>
      </c>
      <c r="K162" s="207" t="s">
        <v>143</v>
      </c>
      <c r="L162" s="45"/>
      <c r="M162" s="212" t="s">
        <v>19</v>
      </c>
      <c r="N162" s="213" t="s">
        <v>42</v>
      </c>
      <c r="O162" s="85"/>
      <c r="P162" s="214">
        <f>O162*H162</f>
        <v>0</v>
      </c>
      <c r="Q162" s="214">
        <v>0.00046000000000000001</v>
      </c>
      <c r="R162" s="214">
        <f>Q162*H162</f>
        <v>0.0013800000000000002</v>
      </c>
      <c r="S162" s="214">
        <v>0</v>
      </c>
      <c r="T162" s="215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16" t="s">
        <v>246</v>
      </c>
      <c r="AT162" s="216" t="s">
        <v>139</v>
      </c>
      <c r="AU162" s="216" t="s">
        <v>81</v>
      </c>
      <c r="AY162" s="18" t="s">
        <v>137</v>
      </c>
      <c r="BE162" s="217">
        <f>IF(N162="základní",J162,0)</f>
        <v>0</v>
      </c>
      <c r="BF162" s="217">
        <f>IF(N162="snížená",J162,0)</f>
        <v>0</v>
      </c>
      <c r="BG162" s="217">
        <f>IF(N162="zákl. přenesená",J162,0)</f>
        <v>0</v>
      </c>
      <c r="BH162" s="217">
        <f>IF(N162="sníž. přenesená",J162,0)</f>
        <v>0</v>
      </c>
      <c r="BI162" s="217">
        <f>IF(N162="nulová",J162,0)</f>
        <v>0</v>
      </c>
      <c r="BJ162" s="18" t="s">
        <v>79</v>
      </c>
      <c r="BK162" s="217">
        <f>ROUND(I162*H162,2)</f>
        <v>0</v>
      </c>
      <c r="BL162" s="18" t="s">
        <v>246</v>
      </c>
      <c r="BM162" s="216" t="s">
        <v>815</v>
      </c>
    </row>
    <row r="163" s="2" customFormat="1">
      <c r="A163" s="39"/>
      <c r="B163" s="40"/>
      <c r="C163" s="41"/>
      <c r="D163" s="218" t="s">
        <v>146</v>
      </c>
      <c r="E163" s="41"/>
      <c r="F163" s="219" t="s">
        <v>1337</v>
      </c>
      <c r="G163" s="41"/>
      <c r="H163" s="41"/>
      <c r="I163" s="220"/>
      <c r="J163" s="41"/>
      <c r="K163" s="41"/>
      <c r="L163" s="45"/>
      <c r="M163" s="221"/>
      <c r="N163" s="222"/>
      <c r="O163" s="85"/>
      <c r="P163" s="85"/>
      <c r="Q163" s="85"/>
      <c r="R163" s="85"/>
      <c r="S163" s="85"/>
      <c r="T163" s="86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146</v>
      </c>
      <c r="AU163" s="18" t="s">
        <v>81</v>
      </c>
    </row>
    <row r="164" s="2" customFormat="1" ht="24.15" customHeight="1">
      <c r="A164" s="39"/>
      <c r="B164" s="40"/>
      <c r="C164" s="205" t="s">
        <v>511</v>
      </c>
      <c r="D164" s="205" t="s">
        <v>139</v>
      </c>
      <c r="E164" s="206" t="s">
        <v>1338</v>
      </c>
      <c r="F164" s="207" t="s">
        <v>1339</v>
      </c>
      <c r="G164" s="208" t="s">
        <v>183</v>
      </c>
      <c r="H164" s="209">
        <v>66</v>
      </c>
      <c r="I164" s="210"/>
      <c r="J164" s="211">
        <f>ROUND(I164*H164,2)</f>
        <v>0</v>
      </c>
      <c r="K164" s="207" t="s">
        <v>143</v>
      </c>
      <c r="L164" s="45"/>
      <c r="M164" s="212" t="s">
        <v>19</v>
      </c>
      <c r="N164" s="213" t="s">
        <v>42</v>
      </c>
      <c r="O164" s="85"/>
      <c r="P164" s="214">
        <f>O164*H164</f>
        <v>0</v>
      </c>
      <c r="Q164" s="214">
        <v>0.00064000000000000005</v>
      </c>
      <c r="R164" s="214">
        <f>Q164*H164</f>
        <v>0.042240000000000007</v>
      </c>
      <c r="S164" s="214">
        <v>0</v>
      </c>
      <c r="T164" s="215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16" t="s">
        <v>246</v>
      </c>
      <c r="AT164" s="216" t="s">
        <v>139</v>
      </c>
      <c r="AU164" s="216" t="s">
        <v>81</v>
      </c>
      <c r="AY164" s="18" t="s">
        <v>137</v>
      </c>
      <c r="BE164" s="217">
        <f>IF(N164="základní",J164,0)</f>
        <v>0</v>
      </c>
      <c r="BF164" s="217">
        <f>IF(N164="snížená",J164,0)</f>
        <v>0</v>
      </c>
      <c r="BG164" s="217">
        <f>IF(N164="zákl. přenesená",J164,0)</f>
        <v>0</v>
      </c>
      <c r="BH164" s="217">
        <f>IF(N164="sníž. přenesená",J164,0)</f>
        <v>0</v>
      </c>
      <c r="BI164" s="217">
        <f>IF(N164="nulová",J164,0)</f>
        <v>0</v>
      </c>
      <c r="BJ164" s="18" t="s">
        <v>79</v>
      </c>
      <c r="BK164" s="217">
        <f>ROUND(I164*H164,2)</f>
        <v>0</v>
      </c>
      <c r="BL164" s="18" t="s">
        <v>246</v>
      </c>
      <c r="BM164" s="216" t="s">
        <v>823</v>
      </c>
    </row>
    <row r="165" s="2" customFormat="1">
      <c r="A165" s="39"/>
      <c r="B165" s="40"/>
      <c r="C165" s="41"/>
      <c r="D165" s="218" t="s">
        <v>146</v>
      </c>
      <c r="E165" s="41"/>
      <c r="F165" s="219" t="s">
        <v>1340</v>
      </c>
      <c r="G165" s="41"/>
      <c r="H165" s="41"/>
      <c r="I165" s="220"/>
      <c r="J165" s="41"/>
      <c r="K165" s="41"/>
      <c r="L165" s="45"/>
      <c r="M165" s="221"/>
      <c r="N165" s="222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146</v>
      </c>
      <c r="AU165" s="18" t="s">
        <v>81</v>
      </c>
    </row>
    <row r="166" s="2" customFormat="1" ht="24.15" customHeight="1">
      <c r="A166" s="39"/>
      <c r="B166" s="40"/>
      <c r="C166" s="205" t="s">
        <v>517</v>
      </c>
      <c r="D166" s="205" t="s">
        <v>139</v>
      </c>
      <c r="E166" s="206" t="s">
        <v>1341</v>
      </c>
      <c r="F166" s="207" t="s">
        <v>1342</v>
      </c>
      <c r="G166" s="208" t="s">
        <v>183</v>
      </c>
      <c r="H166" s="209">
        <v>162</v>
      </c>
      <c r="I166" s="210"/>
      <c r="J166" s="211">
        <f>ROUND(I166*H166,2)</f>
        <v>0</v>
      </c>
      <c r="K166" s="207" t="s">
        <v>143</v>
      </c>
      <c r="L166" s="45"/>
      <c r="M166" s="212" t="s">
        <v>19</v>
      </c>
      <c r="N166" s="213" t="s">
        <v>42</v>
      </c>
      <c r="O166" s="85"/>
      <c r="P166" s="214">
        <f>O166*H166</f>
        <v>0</v>
      </c>
      <c r="Q166" s="214">
        <v>0.00097999999999999997</v>
      </c>
      <c r="R166" s="214">
        <f>Q166*H166</f>
        <v>0.15875999999999998</v>
      </c>
      <c r="S166" s="214">
        <v>0</v>
      </c>
      <c r="T166" s="215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16" t="s">
        <v>246</v>
      </c>
      <c r="AT166" s="216" t="s">
        <v>139</v>
      </c>
      <c r="AU166" s="216" t="s">
        <v>81</v>
      </c>
      <c r="AY166" s="18" t="s">
        <v>137</v>
      </c>
      <c r="BE166" s="217">
        <f>IF(N166="základní",J166,0)</f>
        <v>0</v>
      </c>
      <c r="BF166" s="217">
        <f>IF(N166="snížená",J166,0)</f>
        <v>0</v>
      </c>
      <c r="BG166" s="217">
        <f>IF(N166="zákl. přenesená",J166,0)</f>
        <v>0</v>
      </c>
      <c r="BH166" s="217">
        <f>IF(N166="sníž. přenesená",J166,0)</f>
        <v>0</v>
      </c>
      <c r="BI166" s="217">
        <f>IF(N166="nulová",J166,0)</f>
        <v>0</v>
      </c>
      <c r="BJ166" s="18" t="s">
        <v>79</v>
      </c>
      <c r="BK166" s="217">
        <f>ROUND(I166*H166,2)</f>
        <v>0</v>
      </c>
      <c r="BL166" s="18" t="s">
        <v>246</v>
      </c>
      <c r="BM166" s="216" t="s">
        <v>835</v>
      </c>
    </row>
    <row r="167" s="2" customFormat="1">
      <c r="A167" s="39"/>
      <c r="B167" s="40"/>
      <c r="C167" s="41"/>
      <c r="D167" s="218" t="s">
        <v>146</v>
      </c>
      <c r="E167" s="41"/>
      <c r="F167" s="219" t="s">
        <v>1343</v>
      </c>
      <c r="G167" s="41"/>
      <c r="H167" s="41"/>
      <c r="I167" s="220"/>
      <c r="J167" s="41"/>
      <c r="K167" s="41"/>
      <c r="L167" s="45"/>
      <c r="M167" s="221"/>
      <c r="N167" s="222"/>
      <c r="O167" s="85"/>
      <c r="P167" s="85"/>
      <c r="Q167" s="85"/>
      <c r="R167" s="85"/>
      <c r="S167" s="85"/>
      <c r="T167" s="86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146</v>
      </c>
      <c r="AU167" s="18" t="s">
        <v>81</v>
      </c>
    </row>
    <row r="168" s="2" customFormat="1" ht="24.15" customHeight="1">
      <c r="A168" s="39"/>
      <c r="B168" s="40"/>
      <c r="C168" s="205" t="s">
        <v>522</v>
      </c>
      <c r="D168" s="205" t="s">
        <v>139</v>
      </c>
      <c r="E168" s="206" t="s">
        <v>1344</v>
      </c>
      <c r="F168" s="207" t="s">
        <v>1345</v>
      </c>
      <c r="G168" s="208" t="s">
        <v>183</v>
      </c>
      <c r="H168" s="209">
        <v>128</v>
      </c>
      <c r="I168" s="210"/>
      <c r="J168" s="211">
        <f>ROUND(I168*H168,2)</f>
        <v>0</v>
      </c>
      <c r="K168" s="207" t="s">
        <v>143</v>
      </c>
      <c r="L168" s="45"/>
      <c r="M168" s="212" t="s">
        <v>19</v>
      </c>
      <c r="N168" s="213" t="s">
        <v>42</v>
      </c>
      <c r="O168" s="85"/>
      <c r="P168" s="214">
        <f>O168*H168</f>
        <v>0</v>
      </c>
      <c r="Q168" s="214">
        <v>0.00115</v>
      </c>
      <c r="R168" s="214">
        <f>Q168*H168</f>
        <v>0.1472</v>
      </c>
      <c r="S168" s="214">
        <v>0</v>
      </c>
      <c r="T168" s="215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16" t="s">
        <v>246</v>
      </c>
      <c r="AT168" s="216" t="s">
        <v>139</v>
      </c>
      <c r="AU168" s="216" t="s">
        <v>81</v>
      </c>
      <c r="AY168" s="18" t="s">
        <v>137</v>
      </c>
      <c r="BE168" s="217">
        <f>IF(N168="základní",J168,0)</f>
        <v>0</v>
      </c>
      <c r="BF168" s="217">
        <f>IF(N168="snížená",J168,0)</f>
        <v>0</v>
      </c>
      <c r="BG168" s="217">
        <f>IF(N168="zákl. přenesená",J168,0)</f>
        <v>0</v>
      </c>
      <c r="BH168" s="217">
        <f>IF(N168="sníž. přenesená",J168,0)</f>
        <v>0</v>
      </c>
      <c r="BI168" s="217">
        <f>IF(N168="nulová",J168,0)</f>
        <v>0</v>
      </c>
      <c r="BJ168" s="18" t="s">
        <v>79</v>
      </c>
      <c r="BK168" s="217">
        <f>ROUND(I168*H168,2)</f>
        <v>0</v>
      </c>
      <c r="BL168" s="18" t="s">
        <v>246</v>
      </c>
      <c r="BM168" s="216" t="s">
        <v>845</v>
      </c>
    </row>
    <row r="169" s="2" customFormat="1">
      <c r="A169" s="39"/>
      <c r="B169" s="40"/>
      <c r="C169" s="41"/>
      <c r="D169" s="218" t="s">
        <v>146</v>
      </c>
      <c r="E169" s="41"/>
      <c r="F169" s="219" t="s">
        <v>1346</v>
      </c>
      <c r="G169" s="41"/>
      <c r="H169" s="41"/>
      <c r="I169" s="220"/>
      <c r="J169" s="41"/>
      <c r="K169" s="41"/>
      <c r="L169" s="45"/>
      <c r="M169" s="221"/>
      <c r="N169" s="222"/>
      <c r="O169" s="85"/>
      <c r="P169" s="85"/>
      <c r="Q169" s="85"/>
      <c r="R169" s="85"/>
      <c r="S169" s="85"/>
      <c r="T169" s="86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146</v>
      </c>
      <c r="AU169" s="18" t="s">
        <v>81</v>
      </c>
    </row>
    <row r="170" s="2" customFormat="1" ht="24.15" customHeight="1">
      <c r="A170" s="39"/>
      <c r="B170" s="40"/>
      <c r="C170" s="205" t="s">
        <v>527</v>
      </c>
      <c r="D170" s="205" t="s">
        <v>139</v>
      </c>
      <c r="E170" s="206" t="s">
        <v>1347</v>
      </c>
      <c r="F170" s="207" t="s">
        <v>1348</v>
      </c>
      <c r="G170" s="208" t="s">
        <v>183</v>
      </c>
      <c r="H170" s="209">
        <v>34</v>
      </c>
      <c r="I170" s="210"/>
      <c r="J170" s="211">
        <f>ROUND(I170*H170,2)</f>
        <v>0</v>
      </c>
      <c r="K170" s="207" t="s">
        <v>143</v>
      </c>
      <c r="L170" s="45"/>
      <c r="M170" s="212" t="s">
        <v>19</v>
      </c>
      <c r="N170" s="213" t="s">
        <v>42</v>
      </c>
      <c r="O170" s="85"/>
      <c r="P170" s="214">
        <f>O170*H170</f>
        <v>0</v>
      </c>
      <c r="Q170" s="214">
        <v>0.0023700000000000001</v>
      </c>
      <c r="R170" s="214">
        <f>Q170*H170</f>
        <v>0.080579999999999999</v>
      </c>
      <c r="S170" s="214">
        <v>0</v>
      </c>
      <c r="T170" s="215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16" t="s">
        <v>246</v>
      </c>
      <c r="AT170" s="216" t="s">
        <v>139</v>
      </c>
      <c r="AU170" s="216" t="s">
        <v>81</v>
      </c>
      <c r="AY170" s="18" t="s">
        <v>137</v>
      </c>
      <c r="BE170" s="217">
        <f>IF(N170="základní",J170,0)</f>
        <v>0</v>
      </c>
      <c r="BF170" s="217">
        <f>IF(N170="snížená",J170,0)</f>
        <v>0</v>
      </c>
      <c r="BG170" s="217">
        <f>IF(N170="zákl. přenesená",J170,0)</f>
        <v>0</v>
      </c>
      <c r="BH170" s="217">
        <f>IF(N170="sníž. přenesená",J170,0)</f>
        <v>0</v>
      </c>
      <c r="BI170" s="217">
        <f>IF(N170="nulová",J170,0)</f>
        <v>0</v>
      </c>
      <c r="BJ170" s="18" t="s">
        <v>79</v>
      </c>
      <c r="BK170" s="217">
        <f>ROUND(I170*H170,2)</f>
        <v>0</v>
      </c>
      <c r="BL170" s="18" t="s">
        <v>246</v>
      </c>
      <c r="BM170" s="216" t="s">
        <v>854</v>
      </c>
    </row>
    <row r="171" s="2" customFormat="1">
      <c r="A171" s="39"/>
      <c r="B171" s="40"/>
      <c r="C171" s="41"/>
      <c r="D171" s="218" t="s">
        <v>146</v>
      </c>
      <c r="E171" s="41"/>
      <c r="F171" s="219" t="s">
        <v>1349</v>
      </c>
      <c r="G171" s="41"/>
      <c r="H171" s="41"/>
      <c r="I171" s="220"/>
      <c r="J171" s="41"/>
      <c r="K171" s="41"/>
      <c r="L171" s="45"/>
      <c r="M171" s="221"/>
      <c r="N171" s="222"/>
      <c r="O171" s="85"/>
      <c r="P171" s="85"/>
      <c r="Q171" s="85"/>
      <c r="R171" s="85"/>
      <c r="S171" s="85"/>
      <c r="T171" s="86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146</v>
      </c>
      <c r="AU171" s="18" t="s">
        <v>81</v>
      </c>
    </row>
    <row r="172" s="2" customFormat="1" ht="24.15" customHeight="1">
      <c r="A172" s="39"/>
      <c r="B172" s="40"/>
      <c r="C172" s="205" t="s">
        <v>532</v>
      </c>
      <c r="D172" s="205" t="s">
        <v>139</v>
      </c>
      <c r="E172" s="206" t="s">
        <v>1350</v>
      </c>
      <c r="F172" s="207" t="s">
        <v>1351</v>
      </c>
      <c r="G172" s="208" t="s">
        <v>183</v>
      </c>
      <c r="H172" s="209">
        <v>88</v>
      </c>
      <c r="I172" s="210"/>
      <c r="J172" s="211">
        <f>ROUND(I172*H172,2)</f>
        <v>0</v>
      </c>
      <c r="K172" s="207" t="s">
        <v>143</v>
      </c>
      <c r="L172" s="45"/>
      <c r="M172" s="212" t="s">
        <v>19</v>
      </c>
      <c r="N172" s="213" t="s">
        <v>42</v>
      </c>
      <c r="O172" s="85"/>
      <c r="P172" s="214">
        <f>O172*H172</f>
        <v>0</v>
      </c>
      <c r="Q172" s="214">
        <v>0.00012999999999999999</v>
      </c>
      <c r="R172" s="214">
        <f>Q172*H172</f>
        <v>0.011439999999999999</v>
      </c>
      <c r="S172" s="214">
        <v>0</v>
      </c>
      <c r="T172" s="215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16" t="s">
        <v>246</v>
      </c>
      <c r="AT172" s="216" t="s">
        <v>139</v>
      </c>
      <c r="AU172" s="216" t="s">
        <v>81</v>
      </c>
      <c r="AY172" s="18" t="s">
        <v>137</v>
      </c>
      <c r="BE172" s="217">
        <f>IF(N172="základní",J172,0)</f>
        <v>0</v>
      </c>
      <c r="BF172" s="217">
        <f>IF(N172="snížená",J172,0)</f>
        <v>0</v>
      </c>
      <c r="BG172" s="217">
        <f>IF(N172="zákl. přenesená",J172,0)</f>
        <v>0</v>
      </c>
      <c r="BH172" s="217">
        <f>IF(N172="sníž. přenesená",J172,0)</f>
        <v>0</v>
      </c>
      <c r="BI172" s="217">
        <f>IF(N172="nulová",J172,0)</f>
        <v>0</v>
      </c>
      <c r="BJ172" s="18" t="s">
        <v>79</v>
      </c>
      <c r="BK172" s="217">
        <f>ROUND(I172*H172,2)</f>
        <v>0</v>
      </c>
      <c r="BL172" s="18" t="s">
        <v>246</v>
      </c>
      <c r="BM172" s="216" t="s">
        <v>865</v>
      </c>
    </row>
    <row r="173" s="2" customFormat="1">
      <c r="A173" s="39"/>
      <c r="B173" s="40"/>
      <c r="C173" s="41"/>
      <c r="D173" s="218" t="s">
        <v>146</v>
      </c>
      <c r="E173" s="41"/>
      <c r="F173" s="219" t="s">
        <v>1352</v>
      </c>
      <c r="G173" s="41"/>
      <c r="H173" s="41"/>
      <c r="I173" s="220"/>
      <c r="J173" s="41"/>
      <c r="K173" s="41"/>
      <c r="L173" s="45"/>
      <c r="M173" s="221"/>
      <c r="N173" s="222"/>
      <c r="O173" s="85"/>
      <c r="P173" s="85"/>
      <c r="Q173" s="85"/>
      <c r="R173" s="85"/>
      <c r="S173" s="85"/>
      <c r="T173" s="86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146</v>
      </c>
      <c r="AU173" s="18" t="s">
        <v>81</v>
      </c>
    </row>
    <row r="174" s="2" customFormat="1" ht="21.75" customHeight="1">
      <c r="A174" s="39"/>
      <c r="B174" s="40"/>
      <c r="C174" s="205" t="s">
        <v>539</v>
      </c>
      <c r="D174" s="205" t="s">
        <v>139</v>
      </c>
      <c r="E174" s="206" t="s">
        <v>1353</v>
      </c>
      <c r="F174" s="207" t="s">
        <v>1354</v>
      </c>
      <c r="G174" s="208" t="s">
        <v>183</v>
      </c>
      <c r="H174" s="209">
        <v>94</v>
      </c>
      <c r="I174" s="210"/>
      <c r="J174" s="211">
        <f>ROUND(I174*H174,2)</f>
        <v>0</v>
      </c>
      <c r="K174" s="207" t="s">
        <v>143</v>
      </c>
      <c r="L174" s="45"/>
      <c r="M174" s="212" t="s">
        <v>19</v>
      </c>
      <c r="N174" s="213" t="s">
        <v>42</v>
      </c>
      <c r="O174" s="85"/>
      <c r="P174" s="214">
        <f>O174*H174</f>
        <v>0</v>
      </c>
      <c r="Q174" s="214">
        <v>0.00016000000000000001</v>
      </c>
      <c r="R174" s="214">
        <f>Q174*H174</f>
        <v>0.015040000000000001</v>
      </c>
      <c r="S174" s="214">
        <v>0</v>
      </c>
      <c r="T174" s="215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16" t="s">
        <v>246</v>
      </c>
      <c r="AT174" s="216" t="s">
        <v>139</v>
      </c>
      <c r="AU174" s="216" t="s">
        <v>81</v>
      </c>
      <c r="AY174" s="18" t="s">
        <v>137</v>
      </c>
      <c r="BE174" s="217">
        <f>IF(N174="základní",J174,0)</f>
        <v>0</v>
      </c>
      <c r="BF174" s="217">
        <f>IF(N174="snížená",J174,0)</f>
        <v>0</v>
      </c>
      <c r="BG174" s="217">
        <f>IF(N174="zákl. přenesená",J174,0)</f>
        <v>0</v>
      </c>
      <c r="BH174" s="217">
        <f>IF(N174="sníž. přenesená",J174,0)</f>
        <v>0</v>
      </c>
      <c r="BI174" s="217">
        <f>IF(N174="nulová",J174,0)</f>
        <v>0</v>
      </c>
      <c r="BJ174" s="18" t="s">
        <v>79</v>
      </c>
      <c r="BK174" s="217">
        <f>ROUND(I174*H174,2)</f>
        <v>0</v>
      </c>
      <c r="BL174" s="18" t="s">
        <v>246</v>
      </c>
      <c r="BM174" s="216" t="s">
        <v>882</v>
      </c>
    </row>
    <row r="175" s="2" customFormat="1">
      <c r="A175" s="39"/>
      <c r="B175" s="40"/>
      <c r="C175" s="41"/>
      <c r="D175" s="218" t="s">
        <v>146</v>
      </c>
      <c r="E175" s="41"/>
      <c r="F175" s="219" t="s">
        <v>1355</v>
      </c>
      <c r="G175" s="41"/>
      <c r="H175" s="41"/>
      <c r="I175" s="220"/>
      <c r="J175" s="41"/>
      <c r="K175" s="41"/>
      <c r="L175" s="45"/>
      <c r="M175" s="221"/>
      <c r="N175" s="222"/>
      <c r="O175" s="85"/>
      <c r="P175" s="85"/>
      <c r="Q175" s="85"/>
      <c r="R175" s="85"/>
      <c r="S175" s="85"/>
      <c r="T175" s="86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146</v>
      </c>
      <c r="AU175" s="18" t="s">
        <v>81</v>
      </c>
    </row>
    <row r="176" s="2" customFormat="1" ht="24.15" customHeight="1">
      <c r="A176" s="39"/>
      <c r="B176" s="40"/>
      <c r="C176" s="205" t="s">
        <v>548</v>
      </c>
      <c r="D176" s="205" t="s">
        <v>139</v>
      </c>
      <c r="E176" s="206" t="s">
        <v>1356</v>
      </c>
      <c r="F176" s="207" t="s">
        <v>1357</v>
      </c>
      <c r="G176" s="208" t="s">
        <v>183</v>
      </c>
      <c r="H176" s="209">
        <v>34</v>
      </c>
      <c r="I176" s="210"/>
      <c r="J176" s="211">
        <f>ROUND(I176*H176,2)</f>
        <v>0</v>
      </c>
      <c r="K176" s="207" t="s">
        <v>143</v>
      </c>
      <c r="L176" s="45"/>
      <c r="M176" s="212" t="s">
        <v>19</v>
      </c>
      <c r="N176" s="213" t="s">
        <v>42</v>
      </c>
      <c r="O176" s="85"/>
      <c r="P176" s="214">
        <f>O176*H176</f>
        <v>0</v>
      </c>
      <c r="Q176" s="214">
        <v>0.00029</v>
      </c>
      <c r="R176" s="214">
        <f>Q176*H176</f>
        <v>0.0098600000000000007</v>
      </c>
      <c r="S176" s="214">
        <v>0</v>
      </c>
      <c r="T176" s="215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16" t="s">
        <v>246</v>
      </c>
      <c r="AT176" s="216" t="s">
        <v>139</v>
      </c>
      <c r="AU176" s="216" t="s">
        <v>81</v>
      </c>
      <c r="AY176" s="18" t="s">
        <v>137</v>
      </c>
      <c r="BE176" s="217">
        <f>IF(N176="základní",J176,0)</f>
        <v>0</v>
      </c>
      <c r="BF176" s="217">
        <f>IF(N176="snížená",J176,0)</f>
        <v>0</v>
      </c>
      <c r="BG176" s="217">
        <f>IF(N176="zákl. přenesená",J176,0)</f>
        <v>0</v>
      </c>
      <c r="BH176" s="217">
        <f>IF(N176="sníž. přenesená",J176,0)</f>
        <v>0</v>
      </c>
      <c r="BI176" s="217">
        <f>IF(N176="nulová",J176,0)</f>
        <v>0</v>
      </c>
      <c r="BJ176" s="18" t="s">
        <v>79</v>
      </c>
      <c r="BK176" s="217">
        <f>ROUND(I176*H176,2)</f>
        <v>0</v>
      </c>
      <c r="BL176" s="18" t="s">
        <v>246</v>
      </c>
      <c r="BM176" s="216" t="s">
        <v>893</v>
      </c>
    </row>
    <row r="177" s="2" customFormat="1">
      <c r="A177" s="39"/>
      <c r="B177" s="40"/>
      <c r="C177" s="41"/>
      <c r="D177" s="218" t="s">
        <v>146</v>
      </c>
      <c r="E177" s="41"/>
      <c r="F177" s="219" t="s">
        <v>1358</v>
      </c>
      <c r="G177" s="41"/>
      <c r="H177" s="41"/>
      <c r="I177" s="220"/>
      <c r="J177" s="41"/>
      <c r="K177" s="41"/>
      <c r="L177" s="45"/>
      <c r="M177" s="221"/>
      <c r="N177" s="222"/>
      <c r="O177" s="85"/>
      <c r="P177" s="85"/>
      <c r="Q177" s="85"/>
      <c r="R177" s="85"/>
      <c r="S177" s="85"/>
      <c r="T177" s="86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146</v>
      </c>
      <c r="AU177" s="18" t="s">
        <v>81</v>
      </c>
    </row>
    <row r="178" s="2" customFormat="1" ht="55.5" customHeight="1">
      <c r="A178" s="39"/>
      <c r="B178" s="40"/>
      <c r="C178" s="205" t="s">
        <v>553</v>
      </c>
      <c r="D178" s="205" t="s">
        <v>139</v>
      </c>
      <c r="E178" s="206" t="s">
        <v>1359</v>
      </c>
      <c r="F178" s="207" t="s">
        <v>1360</v>
      </c>
      <c r="G178" s="208" t="s">
        <v>183</v>
      </c>
      <c r="H178" s="209">
        <v>140</v>
      </c>
      <c r="I178" s="210"/>
      <c r="J178" s="211">
        <f>ROUND(I178*H178,2)</f>
        <v>0</v>
      </c>
      <c r="K178" s="207" t="s">
        <v>143</v>
      </c>
      <c r="L178" s="45"/>
      <c r="M178" s="212" t="s">
        <v>19</v>
      </c>
      <c r="N178" s="213" t="s">
        <v>42</v>
      </c>
      <c r="O178" s="85"/>
      <c r="P178" s="214">
        <f>O178*H178</f>
        <v>0</v>
      </c>
      <c r="Q178" s="214">
        <v>0.00011</v>
      </c>
      <c r="R178" s="214">
        <f>Q178*H178</f>
        <v>0.015400000000000001</v>
      </c>
      <c r="S178" s="214">
        <v>0</v>
      </c>
      <c r="T178" s="215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16" t="s">
        <v>246</v>
      </c>
      <c r="AT178" s="216" t="s">
        <v>139</v>
      </c>
      <c r="AU178" s="216" t="s">
        <v>81</v>
      </c>
      <c r="AY178" s="18" t="s">
        <v>137</v>
      </c>
      <c r="BE178" s="217">
        <f>IF(N178="základní",J178,0)</f>
        <v>0</v>
      </c>
      <c r="BF178" s="217">
        <f>IF(N178="snížená",J178,0)</f>
        <v>0</v>
      </c>
      <c r="BG178" s="217">
        <f>IF(N178="zákl. přenesená",J178,0)</f>
        <v>0</v>
      </c>
      <c r="BH178" s="217">
        <f>IF(N178="sníž. přenesená",J178,0)</f>
        <v>0</v>
      </c>
      <c r="BI178" s="217">
        <f>IF(N178="nulová",J178,0)</f>
        <v>0</v>
      </c>
      <c r="BJ178" s="18" t="s">
        <v>79</v>
      </c>
      <c r="BK178" s="217">
        <f>ROUND(I178*H178,2)</f>
        <v>0</v>
      </c>
      <c r="BL178" s="18" t="s">
        <v>246</v>
      </c>
      <c r="BM178" s="216" t="s">
        <v>904</v>
      </c>
    </row>
    <row r="179" s="2" customFormat="1">
      <c r="A179" s="39"/>
      <c r="B179" s="40"/>
      <c r="C179" s="41"/>
      <c r="D179" s="218" t="s">
        <v>146</v>
      </c>
      <c r="E179" s="41"/>
      <c r="F179" s="219" t="s">
        <v>1361</v>
      </c>
      <c r="G179" s="41"/>
      <c r="H179" s="41"/>
      <c r="I179" s="220"/>
      <c r="J179" s="41"/>
      <c r="K179" s="41"/>
      <c r="L179" s="45"/>
      <c r="M179" s="221"/>
      <c r="N179" s="222"/>
      <c r="O179" s="85"/>
      <c r="P179" s="85"/>
      <c r="Q179" s="85"/>
      <c r="R179" s="85"/>
      <c r="S179" s="85"/>
      <c r="T179" s="86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146</v>
      </c>
      <c r="AU179" s="18" t="s">
        <v>81</v>
      </c>
    </row>
    <row r="180" s="2" customFormat="1" ht="55.5" customHeight="1">
      <c r="A180" s="39"/>
      <c r="B180" s="40"/>
      <c r="C180" s="205" t="s">
        <v>559</v>
      </c>
      <c r="D180" s="205" t="s">
        <v>139</v>
      </c>
      <c r="E180" s="206" t="s">
        <v>1362</v>
      </c>
      <c r="F180" s="207" t="s">
        <v>1363</v>
      </c>
      <c r="G180" s="208" t="s">
        <v>183</v>
      </c>
      <c r="H180" s="209">
        <v>38</v>
      </c>
      <c r="I180" s="210"/>
      <c r="J180" s="211">
        <f>ROUND(I180*H180,2)</f>
        <v>0</v>
      </c>
      <c r="K180" s="207" t="s">
        <v>143</v>
      </c>
      <c r="L180" s="45"/>
      <c r="M180" s="212" t="s">
        <v>19</v>
      </c>
      <c r="N180" s="213" t="s">
        <v>42</v>
      </c>
      <c r="O180" s="85"/>
      <c r="P180" s="214">
        <f>O180*H180</f>
        <v>0</v>
      </c>
      <c r="Q180" s="214">
        <v>0.00024000000000000001</v>
      </c>
      <c r="R180" s="214">
        <f>Q180*H180</f>
        <v>0.0091199999999999996</v>
      </c>
      <c r="S180" s="214">
        <v>0</v>
      </c>
      <c r="T180" s="215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16" t="s">
        <v>246</v>
      </c>
      <c r="AT180" s="216" t="s">
        <v>139</v>
      </c>
      <c r="AU180" s="216" t="s">
        <v>81</v>
      </c>
      <c r="AY180" s="18" t="s">
        <v>137</v>
      </c>
      <c r="BE180" s="217">
        <f>IF(N180="základní",J180,0)</f>
        <v>0</v>
      </c>
      <c r="BF180" s="217">
        <f>IF(N180="snížená",J180,0)</f>
        <v>0</v>
      </c>
      <c r="BG180" s="217">
        <f>IF(N180="zákl. přenesená",J180,0)</f>
        <v>0</v>
      </c>
      <c r="BH180" s="217">
        <f>IF(N180="sníž. přenesená",J180,0)</f>
        <v>0</v>
      </c>
      <c r="BI180" s="217">
        <f>IF(N180="nulová",J180,0)</f>
        <v>0</v>
      </c>
      <c r="BJ180" s="18" t="s">
        <v>79</v>
      </c>
      <c r="BK180" s="217">
        <f>ROUND(I180*H180,2)</f>
        <v>0</v>
      </c>
      <c r="BL180" s="18" t="s">
        <v>246</v>
      </c>
      <c r="BM180" s="216" t="s">
        <v>920</v>
      </c>
    </row>
    <row r="181" s="2" customFormat="1">
      <c r="A181" s="39"/>
      <c r="B181" s="40"/>
      <c r="C181" s="41"/>
      <c r="D181" s="218" t="s">
        <v>146</v>
      </c>
      <c r="E181" s="41"/>
      <c r="F181" s="219" t="s">
        <v>1364</v>
      </c>
      <c r="G181" s="41"/>
      <c r="H181" s="41"/>
      <c r="I181" s="220"/>
      <c r="J181" s="41"/>
      <c r="K181" s="41"/>
      <c r="L181" s="45"/>
      <c r="M181" s="221"/>
      <c r="N181" s="222"/>
      <c r="O181" s="85"/>
      <c r="P181" s="85"/>
      <c r="Q181" s="85"/>
      <c r="R181" s="85"/>
      <c r="S181" s="85"/>
      <c r="T181" s="86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146</v>
      </c>
      <c r="AU181" s="18" t="s">
        <v>81</v>
      </c>
    </row>
    <row r="182" s="2" customFormat="1" ht="24.15" customHeight="1">
      <c r="A182" s="39"/>
      <c r="B182" s="40"/>
      <c r="C182" s="205" t="s">
        <v>572</v>
      </c>
      <c r="D182" s="205" t="s">
        <v>139</v>
      </c>
      <c r="E182" s="206" t="s">
        <v>1365</v>
      </c>
      <c r="F182" s="207" t="s">
        <v>1366</v>
      </c>
      <c r="G182" s="208" t="s">
        <v>183</v>
      </c>
      <c r="H182" s="209">
        <v>35</v>
      </c>
      <c r="I182" s="210"/>
      <c r="J182" s="211">
        <f>ROUND(I182*H182,2)</f>
        <v>0</v>
      </c>
      <c r="K182" s="207" t="s">
        <v>143</v>
      </c>
      <c r="L182" s="45"/>
      <c r="M182" s="212" t="s">
        <v>19</v>
      </c>
      <c r="N182" s="213" t="s">
        <v>42</v>
      </c>
      <c r="O182" s="85"/>
      <c r="P182" s="214">
        <f>O182*H182</f>
        <v>0</v>
      </c>
      <c r="Q182" s="214">
        <v>0</v>
      </c>
      <c r="R182" s="214">
        <f>Q182*H182</f>
        <v>0</v>
      </c>
      <c r="S182" s="214">
        <v>0.00024000000000000001</v>
      </c>
      <c r="T182" s="215">
        <f>S182*H182</f>
        <v>0.0083999999999999995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16" t="s">
        <v>246</v>
      </c>
      <c r="AT182" s="216" t="s">
        <v>139</v>
      </c>
      <c r="AU182" s="216" t="s">
        <v>81</v>
      </c>
      <c r="AY182" s="18" t="s">
        <v>137</v>
      </c>
      <c r="BE182" s="217">
        <f>IF(N182="základní",J182,0)</f>
        <v>0</v>
      </c>
      <c r="BF182" s="217">
        <f>IF(N182="snížená",J182,0)</f>
        <v>0</v>
      </c>
      <c r="BG182" s="217">
        <f>IF(N182="zákl. přenesená",J182,0)</f>
        <v>0</v>
      </c>
      <c r="BH182" s="217">
        <f>IF(N182="sníž. přenesená",J182,0)</f>
        <v>0</v>
      </c>
      <c r="BI182" s="217">
        <f>IF(N182="nulová",J182,0)</f>
        <v>0</v>
      </c>
      <c r="BJ182" s="18" t="s">
        <v>79</v>
      </c>
      <c r="BK182" s="217">
        <f>ROUND(I182*H182,2)</f>
        <v>0</v>
      </c>
      <c r="BL182" s="18" t="s">
        <v>246</v>
      </c>
      <c r="BM182" s="216" t="s">
        <v>930</v>
      </c>
    </row>
    <row r="183" s="2" customFormat="1">
      <c r="A183" s="39"/>
      <c r="B183" s="40"/>
      <c r="C183" s="41"/>
      <c r="D183" s="218" t="s">
        <v>146</v>
      </c>
      <c r="E183" s="41"/>
      <c r="F183" s="219" t="s">
        <v>1367</v>
      </c>
      <c r="G183" s="41"/>
      <c r="H183" s="41"/>
      <c r="I183" s="220"/>
      <c r="J183" s="41"/>
      <c r="K183" s="41"/>
      <c r="L183" s="45"/>
      <c r="M183" s="221"/>
      <c r="N183" s="222"/>
      <c r="O183" s="85"/>
      <c r="P183" s="85"/>
      <c r="Q183" s="85"/>
      <c r="R183" s="85"/>
      <c r="S183" s="85"/>
      <c r="T183" s="86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146</v>
      </c>
      <c r="AU183" s="18" t="s">
        <v>81</v>
      </c>
    </row>
    <row r="184" s="2" customFormat="1" ht="24.15" customHeight="1">
      <c r="A184" s="39"/>
      <c r="B184" s="40"/>
      <c r="C184" s="205" t="s">
        <v>577</v>
      </c>
      <c r="D184" s="205" t="s">
        <v>139</v>
      </c>
      <c r="E184" s="206" t="s">
        <v>1368</v>
      </c>
      <c r="F184" s="207" t="s">
        <v>1369</v>
      </c>
      <c r="G184" s="208" t="s">
        <v>319</v>
      </c>
      <c r="H184" s="209">
        <v>64</v>
      </c>
      <c r="I184" s="210"/>
      <c r="J184" s="211">
        <f>ROUND(I184*H184,2)</f>
        <v>0</v>
      </c>
      <c r="K184" s="207" t="s">
        <v>143</v>
      </c>
      <c r="L184" s="45"/>
      <c r="M184" s="212" t="s">
        <v>19</v>
      </c>
      <c r="N184" s="213" t="s">
        <v>42</v>
      </c>
      <c r="O184" s="85"/>
      <c r="P184" s="214">
        <f>O184*H184</f>
        <v>0</v>
      </c>
      <c r="Q184" s="214">
        <v>0</v>
      </c>
      <c r="R184" s="214">
        <f>Q184*H184</f>
        <v>0</v>
      </c>
      <c r="S184" s="214">
        <v>0</v>
      </c>
      <c r="T184" s="215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16" t="s">
        <v>246</v>
      </c>
      <c r="AT184" s="216" t="s">
        <v>139</v>
      </c>
      <c r="AU184" s="216" t="s">
        <v>81</v>
      </c>
      <c r="AY184" s="18" t="s">
        <v>137</v>
      </c>
      <c r="BE184" s="217">
        <f>IF(N184="základní",J184,0)</f>
        <v>0</v>
      </c>
      <c r="BF184" s="217">
        <f>IF(N184="snížená",J184,0)</f>
        <v>0</v>
      </c>
      <c r="BG184" s="217">
        <f>IF(N184="zákl. přenesená",J184,0)</f>
        <v>0</v>
      </c>
      <c r="BH184" s="217">
        <f>IF(N184="sníž. přenesená",J184,0)</f>
        <v>0</v>
      </c>
      <c r="BI184" s="217">
        <f>IF(N184="nulová",J184,0)</f>
        <v>0</v>
      </c>
      <c r="BJ184" s="18" t="s">
        <v>79</v>
      </c>
      <c r="BK184" s="217">
        <f>ROUND(I184*H184,2)</f>
        <v>0</v>
      </c>
      <c r="BL184" s="18" t="s">
        <v>246</v>
      </c>
      <c r="BM184" s="216" t="s">
        <v>941</v>
      </c>
    </row>
    <row r="185" s="2" customFormat="1">
      <c r="A185" s="39"/>
      <c r="B185" s="40"/>
      <c r="C185" s="41"/>
      <c r="D185" s="218" t="s">
        <v>146</v>
      </c>
      <c r="E185" s="41"/>
      <c r="F185" s="219" t="s">
        <v>1370</v>
      </c>
      <c r="G185" s="41"/>
      <c r="H185" s="41"/>
      <c r="I185" s="220"/>
      <c r="J185" s="41"/>
      <c r="K185" s="41"/>
      <c r="L185" s="45"/>
      <c r="M185" s="221"/>
      <c r="N185" s="222"/>
      <c r="O185" s="85"/>
      <c r="P185" s="85"/>
      <c r="Q185" s="85"/>
      <c r="R185" s="85"/>
      <c r="S185" s="85"/>
      <c r="T185" s="86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146</v>
      </c>
      <c r="AU185" s="18" t="s">
        <v>81</v>
      </c>
    </row>
    <row r="186" s="2" customFormat="1" ht="24.15" customHeight="1">
      <c r="A186" s="39"/>
      <c r="B186" s="40"/>
      <c r="C186" s="205" t="s">
        <v>582</v>
      </c>
      <c r="D186" s="205" t="s">
        <v>139</v>
      </c>
      <c r="E186" s="206" t="s">
        <v>1371</v>
      </c>
      <c r="F186" s="207" t="s">
        <v>1372</v>
      </c>
      <c r="G186" s="208" t="s">
        <v>319</v>
      </c>
      <c r="H186" s="209">
        <v>39</v>
      </c>
      <c r="I186" s="210"/>
      <c r="J186" s="211">
        <f>ROUND(I186*H186,2)</f>
        <v>0</v>
      </c>
      <c r="K186" s="207" t="s">
        <v>19</v>
      </c>
      <c r="L186" s="45"/>
      <c r="M186" s="212" t="s">
        <v>19</v>
      </c>
      <c r="N186" s="213" t="s">
        <v>42</v>
      </c>
      <c r="O186" s="85"/>
      <c r="P186" s="214">
        <f>O186*H186</f>
        <v>0</v>
      </c>
      <c r="Q186" s="214">
        <v>0.00012999999999999999</v>
      </c>
      <c r="R186" s="214">
        <f>Q186*H186</f>
        <v>0.0050699999999999999</v>
      </c>
      <c r="S186" s="214">
        <v>0</v>
      </c>
      <c r="T186" s="215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16" t="s">
        <v>246</v>
      </c>
      <c r="AT186" s="216" t="s">
        <v>139</v>
      </c>
      <c r="AU186" s="216" t="s">
        <v>81</v>
      </c>
      <c r="AY186" s="18" t="s">
        <v>137</v>
      </c>
      <c r="BE186" s="217">
        <f>IF(N186="základní",J186,0)</f>
        <v>0</v>
      </c>
      <c r="BF186" s="217">
        <f>IF(N186="snížená",J186,0)</f>
        <v>0</v>
      </c>
      <c r="BG186" s="217">
        <f>IF(N186="zákl. přenesená",J186,0)</f>
        <v>0</v>
      </c>
      <c r="BH186" s="217">
        <f>IF(N186="sníž. přenesená",J186,0)</f>
        <v>0</v>
      </c>
      <c r="BI186" s="217">
        <f>IF(N186="nulová",J186,0)</f>
        <v>0</v>
      </c>
      <c r="BJ186" s="18" t="s">
        <v>79</v>
      </c>
      <c r="BK186" s="217">
        <f>ROUND(I186*H186,2)</f>
        <v>0</v>
      </c>
      <c r="BL186" s="18" t="s">
        <v>246</v>
      </c>
      <c r="BM186" s="216" t="s">
        <v>1373</v>
      </c>
    </row>
    <row r="187" s="2" customFormat="1" ht="21.75" customHeight="1">
      <c r="A187" s="39"/>
      <c r="B187" s="40"/>
      <c r="C187" s="205" t="s">
        <v>588</v>
      </c>
      <c r="D187" s="205" t="s">
        <v>139</v>
      </c>
      <c r="E187" s="206" t="s">
        <v>1374</v>
      </c>
      <c r="F187" s="207" t="s">
        <v>1375</v>
      </c>
      <c r="G187" s="208" t="s">
        <v>1376</v>
      </c>
      <c r="H187" s="209">
        <v>12</v>
      </c>
      <c r="I187" s="210"/>
      <c r="J187" s="211">
        <f>ROUND(I187*H187,2)</f>
        <v>0</v>
      </c>
      <c r="K187" s="207" t="s">
        <v>143</v>
      </c>
      <c r="L187" s="45"/>
      <c r="M187" s="212" t="s">
        <v>19</v>
      </c>
      <c r="N187" s="213" t="s">
        <v>42</v>
      </c>
      <c r="O187" s="85"/>
      <c r="P187" s="214">
        <f>O187*H187</f>
        <v>0</v>
      </c>
      <c r="Q187" s="214">
        <v>0.00025000000000000001</v>
      </c>
      <c r="R187" s="214">
        <f>Q187*H187</f>
        <v>0.0030000000000000001</v>
      </c>
      <c r="S187" s="214">
        <v>0</v>
      </c>
      <c r="T187" s="215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16" t="s">
        <v>246</v>
      </c>
      <c r="AT187" s="216" t="s">
        <v>139</v>
      </c>
      <c r="AU187" s="216" t="s">
        <v>81</v>
      </c>
      <c r="AY187" s="18" t="s">
        <v>137</v>
      </c>
      <c r="BE187" s="217">
        <f>IF(N187="základní",J187,0)</f>
        <v>0</v>
      </c>
      <c r="BF187" s="217">
        <f>IF(N187="snížená",J187,0)</f>
        <v>0</v>
      </c>
      <c r="BG187" s="217">
        <f>IF(N187="zákl. přenesená",J187,0)</f>
        <v>0</v>
      </c>
      <c r="BH187" s="217">
        <f>IF(N187="sníž. přenesená",J187,0)</f>
        <v>0</v>
      </c>
      <c r="BI187" s="217">
        <f>IF(N187="nulová",J187,0)</f>
        <v>0</v>
      </c>
      <c r="BJ187" s="18" t="s">
        <v>79</v>
      </c>
      <c r="BK187" s="217">
        <f>ROUND(I187*H187,2)</f>
        <v>0</v>
      </c>
      <c r="BL187" s="18" t="s">
        <v>246</v>
      </c>
      <c r="BM187" s="216" t="s">
        <v>968</v>
      </c>
    </row>
    <row r="188" s="2" customFormat="1">
      <c r="A188" s="39"/>
      <c r="B188" s="40"/>
      <c r="C188" s="41"/>
      <c r="D188" s="218" t="s">
        <v>146</v>
      </c>
      <c r="E188" s="41"/>
      <c r="F188" s="219" t="s">
        <v>1377</v>
      </c>
      <c r="G188" s="41"/>
      <c r="H188" s="41"/>
      <c r="I188" s="220"/>
      <c r="J188" s="41"/>
      <c r="K188" s="41"/>
      <c r="L188" s="45"/>
      <c r="M188" s="221"/>
      <c r="N188" s="222"/>
      <c r="O188" s="85"/>
      <c r="P188" s="85"/>
      <c r="Q188" s="85"/>
      <c r="R188" s="85"/>
      <c r="S188" s="85"/>
      <c r="T188" s="86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8" t="s">
        <v>146</v>
      </c>
      <c r="AU188" s="18" t="s">
        <v>81</v>
      </c>
    </row>
    <row r="189" s="2" customFormat="1" ht="37.8" customHeight="1">
      <c r="A189" s="39"/>
      <c r="B189" s="40"/>
      <c r="C189" s="205" t="s">
        <v>593</v>
      </c>
      <c r="D189" s="205" t="s">
        <v>139</v>
      </c>
      <c r="E189" s="206" t="s">
        <v>1378</v>
      </c>
      <c r="F189" s="207" t="s">
        <v>1379</v>
      </c>
      <c r="G189" s="208" t="s">
        <v>1380</v>
      </c>
      <c r="H189" s="209">
        <v>3</v>
      </c>
      <c r="I189" s="210"/>
      <c r="J189" s="211">
        <f>ROUND(I189*H189,2)</f>
        <v>0</v>
      </c>
      <c r="K189" s="207" t="s">
        <v>143</v>
      </c>
      <c r="L189" s="45"/>
      <c r="M189" s="212" t="s">
        <v>19</v>
      </c>
      <c r="N189" s="213" t="s">
        <v>42</v>
      </c>
      <c r="O189" s="85"/>
      <c r="P189" s="214">
        <f>O189*H189</f>
        <v>0</v>
      </c>
      <c r="Q189" s="214">
        <v>0.00056999999999999998</v>
      </c>
      <c r="R189" s="214">
        <f>Q189*H189</f>
        <v>0.0017099999999999999</v>
      </c>
      <c r="S189" s="214">
        <v>0</v>
      </c>
      <c r="T189" s="215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16" t="s">
        <v>246</v>
      </c>
      <c r="AT189" s="216" t="s">
        <v>139</v>
      </c>
      <c r="AU189" s="216" t="s">
        <v>81</v>
      </c>
      <c r="AY189" s="18" t="s">
        <v>137</v>
      </c>
      <c r="BE189" s="217">
        <f>IF(N189="základní",J189,0)</f>
        <v>0</v>
      </c>
      <c r="BF189" s="217">
        <f>IF(N189="snížená",J189,0)</f>
        <v>0</v>
      </c>
      <c r="BG189" s="217">
        <f>IF(N189="zákl. přenesená",J189,0)</f>
        <v>0</v>
      </c>
      <c r="BH189" s="217">
        <f>IF(N189="sníž. přenesená",J189,0)</f>
        <v>0</v>
      </c>
      <c r="BI189" s="217">
        <f>IF(N189="nulová",J189,0)</f>
        <v>0</v>
      </c>
      <c r="BJ189" s="18" t="s">
        <v>79</v>
      </c>
      <c r="BK189" s="217">
        <f>ROUND(I189*H189,2)</f>
        <v>0</v>
      </c>
      <c r="BL189" s="18" t="s">
        <v>246</v>
      </c>
      <c r="BM189" s="216" t="s">
        <v>988</v>
      </c>
    </row>
    <row r="190" s="2" customFormat="1">
      <c r="A190" s="39"/>
      <c r="B190" s="40"/>
      <c r="C190" s="41"/>
      <c r="D190" s="218" t="s">
        <v>146</v>
      </c>
      <c r="E190" s="41"/>
      <c r="F190" s="219" t="s">
        <v>1381</v>
      </c>
      <c r="G190" s="41"/>
      <c r="H190" s="41"/>
      <c r="I190" s="220"/>
      <c r="J190" s="41"/>
      <c r="K190" s="41"/>
      <c r="L190" s="45"/>
      <c r="M190" s="221"/>
      <c r="N190" s="222"/>
      <c r="O190" s="85"/>
      <c r="P190" s="85"/>
      <c r="Q190" s="85"/>
      <c r="R190" s="85"/>
      <c r="S190" s="85"/>
      <c r="T190" s="86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146</v>
      </c>
      <c r="AU190" s="18" t="s">
        <v>81</v>
      </c>
    </row>
    <row r="191" s="2" customFormat="1" ht="24.15" customHeight="1">
      <c r="A191" s="39"/>
      <c r="B191" s="40"/>
      <c r="C191" s="205" t="s">
        <v>599</v>
      </c>
      <c r="D191" s="205" t="s">
        <v>139</v>
      </c>
      <c r="E191" s="206" t="s">
        <v>1382</v>
      </c>
      <c r="F191" s="207" t="s">
        <v>1383</v>
      </c>
      <c r="G191" s="208" t="s">
        <v>319</v>
      </c>
      <c r="H191" s="209">
        <v>2</v>
      </c>
      <c r="I191" s="210"/>
      <c r="J191" s="211">
        <f>ROUND(I191*H191,2)</f>
        <v>0</v>
      </c>
      <c r="K191" s="207" t="s">
        <v>143</v>
      </c>
      <c r="L191" s="45"/>
      <c r="M191" s="212" t="s">
        <v>19</v>
      </c>
      <c r="N191" s="213" t="s">
        <v>42</v>
      </c>
      <c r="O191" s="85"/>
      <c r="P191" s="214">
        <f>O191*H191</f>
        <v>0</v>
      </c>
      <c r="Q191" s="214">
        <v>0.00022000000000000001</v>
      </c>
      <c r="R191" s="214">
        <f>Q191*H191</f>
        <v>0.00044000000000000002</v>
      </c>
      <c r="S191" s="214">
        <v>0</v>
      </c>
      <c r="T191" s="215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16" t="s">
        <v>246</v>
      </c>
      <c r="AT191" s="216" t="s">
        <v>139</v>
      </c>
      <c r="AU191" s="216" t="s">
        <v>81</v>
      </c>
      <c r="AY191" s="18" t="s">
        <v>137</v>
      </c>
      <c r="BE191" s="217">
        <f>IF(N191="základní",J191,0)</f>
        <v>0</v>
      </c>
      <c r="BF191" s="217">
        <f>IF(N191="snížená",J191,0)</f>
        <v>0</v>
      </c>
      <c r="BG191" s="217">
        <f>IF(N191="zákl. přenesená",J191,0)</f>
        <v>0</v>
      </c>
      <c r="BH191" s="217">
        <f>IF(N191="sníž. přenesená",J191,0)</f>
        <v>0</v>
      </c>
      <c r="BI191" s="217">
        <f>IF(N191="nulová",J191,0)</f>
        <v>0</v>
      </c>
      <c r="BJ191" s="18" t="s">
        <v>79</v>
      </c>
      <c r="BK191" s="217">
        <f>ROUND(I191*H191,2)</f>
        <v>0</v>
      </c>
      <c r="BL191" s="18" t="s">
        <v>246</v>
      </c>
      <c r="BM191" s="216" t="s">
        <v>999</v>
      </c>
    </row>
    <row r="192" s="2" customFormat="1">
      <c r="A192" s="39"/>
      <c r="B192" s="40"/>
      <c r="C192" s="41"/>
      <c r="D192" s="218" t="s">
        <v>146</v>
      </c>
      <c r="E192" s="41"/>
      <c r="F192" s="219" t="s">
        <v>1384</v>
      </c>
      <c r="G192" s="41"/>
      <c r="H192" s="41"/>
      <c r="I192" s="220"/>
      <c r="J192" s="41"/>
      <c r="K192" s="41"/>
      <c r="L192" s="45"/>
      <c r="M192" s="221"/>
      <c r="N192" s="222"/>
      <c r="O192" s="85"/>
      <c r="P192" s="85"/>
      <c r="Q192" s="85"/>
      <c r="R192" s="85"/>
      <c r="S192" s="85"/>
      <c r="T192" s="86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18" t="s">
        <v>146</v>
      </c>
      <c r="AU192" s="18" t="s">
        <v>81</v>
      </c>
    </row>
    <row r="193" s="2" customFormat="1" ht="33" customHeight="1">
      <c r="A193" s="39"/>
      <c r="B193" s="40"/>
      <c r="C193" s="205" t="s">
        <v>604</v>
      </c>
      <c r="D193" s="205" t="s">
        <v>139</v>
      </c>
      <c r="E193" s="206" t="s">
        <v>1385</v>
      </c>
      <c r="F193" s="207" t="s">
        <v>1386</v>
      </c>
      <c r="G193" s="208" t="s">
        <v>319</v>
      </c>
      <c r="H193" s="209">
        <v>1</v>
      </c>
      <c r="I193" s="210"/>
      <c r="J193" s="211">
        <f>ROUND(I193*H193,2)</f>
        <v>0</v>
      </c>
      <c r="K193" s="207" t="s">
        <v>143</v>
      </c>
      <c r="L193" s="45"/>
      <c r="M193" s="212" t="s">
        <v>19</v>
      </c>
      <c r="N193" s="213" t="s">
        <v>42</v>
      </c>
      <c r="O193" s="85"/>
      <c r="P193" s="214">
        <f>O193*H193</f>
        <v>0</v>
      </c>
      <c r="Q193" s="214">
        <v>0.00018000000000000001</v>
      </c>
      <c r="R193" s="214">
        <f>Q193*H193</f>
        <v>0.00018000000000000001</v>
      </c>
      <c r="S193" s="214">
        <v>0</v>
      </c>
      <c r="T193" s="215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16" t="s">
        <v>246</v>
      </c>
      <c r="AT193" s="216" t="s">
        <v>139</v>
      </c>
      <c r="AU193" s="216" t="s">
        <v>81</v>
      </c>
      <c r="AY193" s="18" t="s">
        <v>137</v>
      </c>
      <c r="BE193" s="217">
        <f>IF(N193="základní",J193,0)</f>
        <v>0</v>
      </c>
      <c r="BF193" s="217">
        <f>IF(N193="snížená",J193,0)</f>
        <v>0</v>
      </c>
      <c r="BG193" s="217">
        <f>IF(N193="zákl. přenesená",J193,0)</f>
        <v>0</v>
      </c>
      <c r="BH193" s="217">
        <f>IF(N193="sníž. přenesená",J193,0)</f>
        <v>0</v>
      </c>
      <c r="BI193" s="217">
        <f>IF(N193="nulová",J193,0)</f>
        <v>0</v>
      </c>
      <c r="BJ193" s="18" t="s">
        <v>79</v>
      </c>
      <c r="BK193" s="217">
        <f>ROUND(I193*H193,2)</f>
        <v>0</v>
      </c>
      <c r="BL193" s="18" t="s">
        <v>246</v>
      </c>
      <c r="BM193" s="216" t="s">
        <v>1013</v>
      </c>
    </row>
    <row r="194" s="2" customFormat="1">
      <c r="A194" s="39"/>
      <c r="B194" s="40"/>
      <c r="C194" s="41"/>
      <c r="D194" s="218" t="s">
        <v>146</v>
      </c>
      <c r="E194" s="41"/>
      <c r="F194" s="219" t="s">
        <v>1387</v>
      </c>
      <c r="G194" s="41"/>
      <c r="H194" s="41"/>
      <c r="I194" s="220"/>
      <c r="J194" s="41"/>
      <c r="K194" s="41"/>
      <c r="L194" s="45"/>
      <c r="M194" s="221"/>
      <c r="N194" s="222"/>
      <c r="O194" s="85"/>
      <c r="P194" s="85"/>
      <c r="Q194" s="85"/>
      <c r="R194" s="85"/>
      <c r="S194" s="85"/>
      <c r="T194" s="86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146</v>
      </c>
      <c r="AU194" s="18" t="s">
        <v>81</v>
      </c>
    </row>
    <row r="195" s="2" customFormat="1" ht="24.15" customHeight="1">
      <c r="A195" s="39"/>
      <c r="B195" s="40"/>
      <c r="C195" s="205" t="s">
        <v>611</v>
      </c>
      <c r="D195" s="205" t="s">
        <v>139</v>
      </c>
      <c r="E195" s="206" t="s">
        <v>1388</v>
      </c>
      <c r="F195" s="207" t="s">
        <v>1389</v>
      </c>
      <c r="G195" s="208" t="s">
        <v>319</v>
      </c>
      <c r="H195" s="209">
        <v>1</v>
      </c>
      <c r="I195" s="210"/>
      <c r="J195" s="211">
        <f>ROUND(I195*H195,2)</f>
        <v>0</v>
      </c>
      <c r="K195" s="207" t="s">
        <v>143</v>
      </c>
      <c r="L195" s="45"/>
      <c r="M195" s="212" t="s">
        <v>19</v>
      </c>
      <c r="N195" s="213" t="s">
        <v>42</v>
      </c>
      <c r="O195" s="85"/>
      <c r="P195" s="214">
        <f>O195*H195</f>
        <v>0</v>
      </c>
      <c r="Q195" s="214">
        <v>0.00012</v>
      </c>
      <c r="R195" s="214">
        <f>Q195*H195</f>
        <v>0.00012</v>
      </c>
      <c r="S195" s="214">
        <v>0</v>
      </c>
      <c r="T195" s="215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16" t="s">
        <v>246</v>
      </c>
      <c r="AT195" s="216" t="s">
        <v>139</v>
      </c>
      <c r="AU195" s="216" t="s">
        <v>81</v>
      </c>
      <c r="AY195" s="18" t="s">
        <v>137</v>
      </c>
      <c r="BE195" s="217">
        <f>IF(N195="základní",J195,0)</f>
        <v>0</v>
      </c>
      <c r="BF195" s="217">
        <f>IF(N195="snížená",J195,0)</f>
        <v>0</v>
      </c>
      <c r="BG195" s="217">
        <f>IF(N195="zákl. přenesená",J195,0)</f>
        <v>0</v>
      </c>
      <c r="BH195" s="217">
        <f>IF(N195="sníž. přenesená",J195,0)</f>
        <v>0</v>
      </c>
      <c r="BI195" s="217">
        <f>IF(N195="nulová",J195,0)</f>
        <v>0</v>
      </c>
      <c r="BJ195" s="18" t="s">
        <v>79</v>
      </c>
      <c r="BK195" s="217">
        <f>ROUND(I195*H195,2)</f>
        <v>0</v>
      </c>
      <c r="BL195" s="18" t="s">
        <v>246</v>
      </c>
      <c r="BM195" s="216" t="s">
        <v>1033</v>
      </c>
    </row>
    <row r="196" s="2" customFormat="1">
      <c r="A196" s="39"/>
      <c r="B196" s="40"/>
      <c r="C196" s="41"/>
      <c r="D196" s="218" t="s">
        <v>146</v>
      </c>
      <c r="E196" s="41"/>
      <c r="F196" s="219" t="s">
        <v>1390</v>
      </c>
      <c r="G196" s="41"/>
      <c r="H196" s="41"/>
      <c r="I196" s="220"/>
      <c r="J196" s="41"/>
      <c r="K196" s="41"/>
      <c r="L196" s="45"/>
      <c r="M196" s="221"/>
      <c r="N196" s="222"/>
      <c r="O196" s="85"/>
      <c r="P196" s="85"/>
      <c r="Q196" s="85"/>
      <c r="R196" s="85"/>
      <c r="S196" s="85"/>
      <c r="T196" s="86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146</v>
      </c>
      <c r="AU196" s="18" t="s">
        <v>81</v>
      </c>
    </row>
    <row r="197" s="2" customFormat="1" ht="24.15" customHeight="1">
      <c r="A197" s="39"/>
      <c r="B197" s="40"/>
      <c r="C197" s="205" t="s">
        <v>620</v>
      </c>
      <c r="D197" s="205" t="s">
        <v>139</v>
      </c>
      <c r="E197" s="206" t="s">
        <v>1391</v>
      </c>
      <c r="F197" s="207" t="s">
        <v>1392</v>
      </c>
      <c r="G197" s="208" t="s">
        <v>319</v>
      </c>
      <c r="H197" s="209">
        <v>1</v>
      </c>
      <c r="I197" s="210"/>
      <c r="J197" s="211">
        <f>ROUND(I197*H197,2)</f>
        <v>0</v>
      </c>
      <c r="K197" s="207" t="s">
        <v>143</v>
      </c>
      <c r="L197" s="45"/>
      <c r="M197" s="212" t="s">
        <v>19</v>
      </c>
      <c r="N197" s="213" t="s">
        <v>42</v>
      </c>
      <c r="O197" s="85"/>
      <c r="P197" s="214">
        <f>O197*H197</f>
        <v>0</v>
      </c>
      <c r="Q197" s="214">
        <v>0.00051999999999999995</v>
      </c>
      <c r="R197" s="214">
        <f>Q197*H197</f>
        <v>0.00051999999999999995</v>
      </c>
      <c r="S197" s="214">
        <v>0</v>
      </c>
      <c r="T197" s="215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16" t="s">
        <v>246</v>
      </c>
      <c r="AT197" s="216" t="s">
        <v>139</v>
      </c>
      <c r="AU197" s="216" t="s">
        <v>81</v>
      </c>
      <c r="AY197" s="18" t="s">
        <v>137</v>
      </c>
      <c r="BE197" s="217">
        <f>IF(N197="základní",J197,0)</f>
        <v>0</v>
      </c>
      <c r="BF197" s="217">
        <f>IF(N197="snížená",J197,0)</f>
        <v>0</v>
      </c>
      <c r="BG197" s="217">
        <f>IF(N197="zákl. přenesená",J197,0)</f>
        <v>0</v>
      </c>
      <c r="BH197" s="217">
        <f>IF(N197="sníž. přenesená",J197,0)</f>
        <v>0</v>
      </c>
      <c r="BI197" s="217">
        <f>IF(N197="nulová",J197,0)</f>
        <v>0</v>
      </c>
      <c r="BJ197" s="18" t="s">
        <v>79</v>
      </c>
      <c r="BK197" s="217">
        <f>ROUND(I197*H197,2)</f>
        <v>0</v>
      </c>
      <c r="BL197" s="18" t="s">
        <v>246</v>
      </c>
      <c r="BM197" s="216" t="s">
        <v>1044</v>
      </c>
    </row>
    <row r="198" s="2" customFormat="1">
      <c r="A198" s="39"/>
      <c r="B198" s="40"/>
      <c r="C198" s="41"/>
      <c r="D198" s="218" t="s">
        <v>146</v>
      </c>
      <c r="E198" s="41"/>
      <c r="F198" s="219" t="s">
        <v>1393</v>
      </c>
      <c r="G198" s="41"/>
      <c r="H198" s="41"/>
      <c r="I198" s="220"/>
      <c r="J198" s="41"/>
      <c r="K198" s="41"/>
      <c r="L198" s="45"/>
      <c r="M198" s="221"/>
      <c r="N198" s="222"/>
      <c r="O198" s="85"/>
      <c r="P198" s="85"/>
      <c r="Q198" s="85"/>
      <c r="R198" s="85"/>
      <c r="S198" s="85"/>
      <c r="T198" s="86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18" t="s">
        <v>146</v>
      </c>
      <c r="AU198" s="18" t="s">
        <v>81</v>
      </c>
    </row>
    <row r="199" s="2" customFormat="1" ht="24.15" customHeight="1">
      <c r="A199" s="39"/>
      <c r="B199" s="40"/>
      <c r="C199" s="205" t="s">
        <v>626</v>
      </c>
      <c r="D199" s="205" t="s">
        <v>139</v>
      </c>
      <c r="E199" s="206" t="s">
        <v>1394</v>
      </c>
      <c r="F199" s="207" t="s">
        <v>1395</v>
      </c>
      <c r="G199" s="208" t="s">
        <v>319</v>
      </c>
      <c r="H199" s="209">
        <v>1</v>
      </c>
      <c r="I199" s="210"/>
      <c r="J199" s="211">
        <f>ROUND(I199*H199,2)</f>
        <v>0</v>
      </c>
      <c r="K199" s="207" t="s">
        <v>143</v>
      </c>
      <c r="L199" s="45"/>
      <c r="M199" s="212" t="s">
        <v>19</v>
      </c>
      <c r="N199" s="213" t="s">
        <v>42</v>
      </c>
      <c r="O199" s="85"/>
      <c r="P199" s="214">
        <f>O199*H199</f>
        <v>0</v>
      </c>
      <c r="Q199" s="214">
        <v>0.00046999999999999999</v>
      </c>
      <c r="R199" s="214">
        <f>Q199*H199</f>
        <v>0.00046999999999999999</v>
      </c>
      <c r="S199" s="214">
        <v>0</v>
      </c>
      <c r="T199" s="215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16" t="s">
        <v>246</v>
      </c>
      <c r="AT199" s="216" t="s">
        <v>139</v>
      </c>
      <c r="AU199" s="216" t="s">
        <v>81</v>
      </c>
      <c r="AY199" s="18" t="s">
        <v>137</v>
      </c>
      <c r="BE199" s="217">
        <f>IF(N199="základní",J199,0)</f>
        <v>0</v>
      </c>
      <c r="BF199" s="217">
        <f>IF(N199="snížená",J199,0)</f>
        <v>0</v>
      </c>
      <c r="BG199" s="217">
        <f>IF(N199="zákl. přenesená",J199,0)</f>
        <v>0</v>
      </c>
      <c r="BH199" s="217">
        <f>IF(N199="sníž. přenesená",J199,0)</f>
        <v>0</v>
      </c>
      <c r="BI199" s="217">
        <f>IF(N199="nulová",J199,0)</f>
        <v>0</v>
      </c>
      <c r="BJ199" s="18" t="s">
        <v>79</v>
      </c>
      <c r="BK199" s="217">
        <f>ROUND(I199*H199,2)</f>
        <v>0</v>
      </c>
      <c r="BL199" s="18" t="s">
        <v>246</v>
      </c>
      <c r="BM199" s="216" t="s">
        <v>1056</v>
      </c>
    </row>
    <row r="200" s="2" customFormat="1">
      <c r="A200" s="39"/>
      <c r="B200" s="40"/>
      <c r="C200" s="41"/>
      <c r="D200" s="218" t="s">
        <v>146</v>
      </c>
      <c r="E200" s="41"/>
      <c r="F200" s="219" t="s">
        <v>1396</v>
      </c>
      <c r="G200" s="41"/>
      <c r="H200" s="41"/>
      <c r="I200" s="220"/>
      <c r="J200" s="41"/>
      <c r="K200" s="41"/>
      <c r="L200" s="45"/>
      <c r="M200" s="221"/>
      <c r="N200" s="222"/>
      <c r="O200" s="85"/>
      <c r="P200" s="85"/>
      <c r="Q200" s="85"/>
      <c r="R200" s="85"/>
      <c r="S200" s="85"/>
      <c r="T200" s="86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146</v>
      </c>
      <c r="AU200" s="18" t="s">
        <v>81</v>
      </c>
    </row>
    <row r="201" s="2" customFormat="1" ht="33" customHeight="1">
      <c r="A201" s="39"/>
      <c r="B201" s="40"/>
      <c r="C201" s="205" t="s">
        <v>631</v>
      </c>
      <c r="D201" s="205" t="s">
        <v>139</v>
      </c>
      <c r="E201" s="206" t="s">
        <v>1397</v>
      </c>
      <c r="F201" s="207" t="s">
        <v>1398</v>
      </c>
      <c r="G201" s="208" t="s">
        <v>319</v>
      </c>
      <c r="H201" s="209">
        <v>1</v>
      </c>
      <c r="I201" s="210"/>
      <c r="J201" s="211">
        <f>ROUND(I201*H201,2)</f>
        <v>0</v>
      </c>
      <c r="K201" s="207" t="s">
        <v>19</v>
      </c>
      <c r="L201" s="45"/>
      <c r="M201" s="212" t="s">
        <v>19</v>
      </c>
      <c r="N201" s="213" t="s">
        <v>42</v>
      </c>
      <c r="O201" s="85"/>
      <c r="P201" s="214">
        <f>O201*H201</f>
        <v>0</v>
      </c>
      <c r="Q201" s="214">
        <v>0.00040999999999999999</v>
      </c>
      <c r="R201" s="214">
        <f>Q201*H201</f>
        <v>0.00040999999999999999</v>
      </c>
      <c r="S201" s="214">
        <v>0</v>
      </c>
      <c r="T201" s="215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16" t="s">
        <v>246</v>
      </c>
      <c r="AT201" s="216" t="s">
        <v>139</v>
      </c>
      <c r="AU201" s="216" t="s">
        <v>81</v>
      </c>
      <c r="AY201" s="18" t="s">
        <v>137</v>
      </c>
      <c r="BE201" s="217">
        <f>IF(N201="základní",J201,0)</f>
        <v>0</v>
      </c>
      <c r="BF201" s="217">
        <f>IF(N201="snížená",J201,0)</f>
        <v>0</v>
      </c>
      <c r="BG201" s="217">
        <f>IF(N201="zákl. přenesená",J201,0)</f>
        <v>0</v>
      </c>
      <c r="BH201" s="217">
        <f>IF(N201="sníž. přenesená",J201,0)</f>
        <v>0</v>
      </c>
      <c r="BI201" s="217">
        <f>IF(N201="nulová",J201,0)</f>
        <v>0</v>
      </c>
      <c r="BJ201" s="18" t="s">
        <v>79</v>
      </c>
      <c r="BK201" s="217">
        <f>ROUND(I201*H201,2)</f>
        <v>0</v>
      </c>
      <c r="BL201" s="18" t="s">
        <v>246</v>
      </c>
      <c r="BM201" s="216" t="s">
        <v>1399</v>
      </c>
    </row>
    <row r="202" s="2" customFormat="1" ht="33" customHeight="1">
      <c r="A202" s="39"/>
      <c r="B202" s="40"/>
      <c r="C202" s="205" t="s">
        <v>636</v>
      </c>
      <c r="D202" s="205" t="s">
        <v>139</v>
      </c>
      <c r="E202" s="206" t="s">
        <v>1400</v>
      </c>
      <c r="F202" s="207" t="s">
        <v>1401</v>
      </c>
      <c r="G202" s="208" t="s">
        <v>319</v>
      </c>
      <c r="H202" s="209">
        <v>2</v>
      </c>
      <c r="I202" s="210"/>
      <c r="J202" s="211">
        <f>ROUND(I202*H202,2)</f>
        <v>0</v>
      </c>
      <c r="K202" s="207" t="s">
        <v>143</v>
      </c>
      <c r="L202" s="45"/>
      <c r="M202" s="212" t="s">
        <v>19</v>
      </c>
      <c r="N202" s="213" t="s">
        <v>42</v>
      </c>
      <c r="O202" s="85"/>
      <c r="P202" s="214">
        <f>O202*H202</f>
        <v>0</v>
      </c>
      <c r="Q202" s="214">
        <v>0.00027</v>
      </c>
      <c r="R202" s="214">
        <f>Q202*H202</f>
        <v>0.00054000000000000001</v>
      </c>
      <c r="S202" s="214">
        <v>0</v>
      </c>
      <c r="T202" s="215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16" t="s">
        <v>246</v>
      </c>
      <c r="AT202" s="216" t="s">
        <v>139</v>
      </c>
      <c r="AU202" s="216" t="s">
        <v>81</v>
      </c>
      <c r="AY202" s="18" t="s">
        <v>137</v>
      </c>
      <c r="BE202" s="217">
        <f>IF(N202="základní",J202,0)</f>
        <v>0</v>
      </c>
      <c r="BF202" s="217">
        <f>IF(N202="snížená",J202,0)</f>
        <v>0</v>
      </c>
      <c r="BG202" s="217">
        <f>IF(N202="zákl. přenesená",J202,0)</f>
        <v>0</v>
      </c>
      <c r="BH202" s="217">
        <f>IF(N202="sníž. přenesená",J202,0)</f>
        <v>0</v>
      </c>
      <c r="BI202" s="217">
        <f>IF(N202="nulová",J202,0)</f>
        <v>0</v>
      </c>
      <c r="BJ202" s="18" t="s">
        <v>79</v>
      </c>
      <c r="BK202" s="217">
        <f>ROUND(I202*H202,2)</f>
        <v>0</v>
      </c>
      <c r="BL202" s="18" t="s">
        <v>246</v>
      </c>
      <c r="BM202" s="216" t="s">
        <v>1084</v>
      </c>
    </row>
    <row r="203" s="2" customFormat="1">
      <c r="A203" s="39"/>
      <c r="B203" s="40"/>
      <c r="C203" s="41"/>
      <c r="D203" s="218" t="s">
        <v>146</v>
      </c>
      <c r="E203" s="41"/>
      <c r="F203" s="219" t="s">
        <v>1402</v>
      </c>
      <c r="G203" s="41"/>
      <c r="H203" s="41"/>
      <c r="I203" s="220"/>
      <c r="J203" s="41"/>
      <c r="K203" s="41"/>
      <c r="L203" s="45"/>
      <c r="M203" s="221"/>
      <c r="N203" s="222"/>
      <c r="O203" s="85"/>
      <c r="P203" s="85"/>
      <c r="Q203" s="85"/>
      <c r="R203" s="85"/>
      <c r="S203" s="85"/>
      <c r="T203" s="86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146</v>
      </c>
      <c r="AU203" s="18" t="s">
        <v>81</v>
      </c>
    </row>
    <row r="204" s="2" customFormat="1" ht="33" customHeight="1">
      <c r="A204" s="39"/>
      <c r="B204" s="40"/>
      <c r="C204" s="205" t="s">
        <v>642</v>
      </c>
      <c r="D204" s="205" t="s">
        <v>139</v>
      </c>
      <c r="E204" s="206" t="s">
        <v>1403</v>
      </c>
      <c r="F204" s="207" t="s">
        <v>1404</v>
      </c>
      <c r="G204" s="208" t="s">
        <v>319</v>
      </c>
      <c r="H204" s="209">
        <v>2</v>
      </c>
      <c r="I204" s="210"/>
      <c r="J204" s="211">
        <f>ROUND(I204*H204,2)</f>
        <v>0</v>
      </c>
      <c r="K204" s="207" t="s">
        <v>143</v>
      </c>
      <c r="L204" s="45"/>
      <c r="M204" s="212" t="s">
        <v>19</v>
      </c>
      <c r="N204" s="213" t="s">
        <v>42</v>
      </c>
      <c r="O204" s="85"/>
      <c r="P204" s="214">
        <f>O204*H204</f>
        <v>0</v>
      </c>
      <c r="Q204" s="214">
        <v>0.00040000000000000002</v>
      </c>
      <c r="R204" s="214">
        <f>Q204*H204</f>
        <v>0.00080000000000000004</v>
      </c>
      <c r="S204" s="214">
        <v>0</v>
      </c>
      <c r="T204" s="215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16" t="s">
        <v>246</v>
      </c>
      <c r="AT204" s="216" t="s">
        <v>139</v>
      </c>
      <c r="AU204" s="216" t="s">
        <v>81</v>
      </c>
      <c r="AY204" s="18" t="s">
        <v>137</v>
      </c>
      <c r="BE204" s="217">
        <f>IF(N204="základní",J204,0)</f>
        <v>0</v>
      </c>
      <c r="BF204" s="217">
        <f>IF(N204="snížená",J204,0)</f>
        <v>0</v>
      </c>
      <c r="BG204" s="217">
        <f>IF(N204="zákl. přenesená",J204,0)</f>
        <v>0</v>
      </c>
      <c r="BH204" s="217">
        <f>IF(N204="sníž. přenesená",J204,0)</f>
        <v>0</v>
      </c>
      <c r="BI204" s="217">
        <f>IF(N204="nulová",J204,0)</f>
        <v>0</v>
      </c>
      <c r="BJ204" s="18" t="s">
        <v>79</v>
      </c>
      <c r="BK204" s="217">
        <f>ROUND(I204*H204,2)</f>
        <v>0</v>
      </c>
      <c r="BL204" s="18" t="s">
        <v>246</v>
      </c>
      <c r="BM204" s="216" t="s">
        <v>1098</v>
      </c>
    </row>
    <row r="205" s="2" customFormat="1">
      <c r="A205" s="39"/>
      <c r="B205" s="40"/>
      <c r="C205" s="41"/>
      <c r="D205" s="218" t="s">
        <v>146</v>
      </c>
      <c r="E205" s="41"/>
      <c r="F205" s="219" t="s">
        <v>1405</v>
      </c>
      <c r="G205" s="41"/>
      <c r="H205" s="41"/>
      <c r="I205" s="220"/>
      <c r="J205" s="41"/>
      <c r="K205" s="41"/>
      <c r="L205" s="45"/>
      <c r="M205" s="221"/>
      <c r="N205" s="222"/>
      <c r="O205" s="85"/>
      <c r="P205" s="85"/>
      <c r="Q205" s="85"/>
      <c r="R205" s="85"/>
      <c r="S205" s="85"/>
      <c r="T205" s="86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18" t="s">
        <v>146</v>
      </c>
      <c r="AU205" s="18" t="s">
        <v>81</v>
      </c>
    </row>
    <row r="206" s="2" customFormat="1" ht="33" customHeight="1">
      <c r="A206" s="39"/>
      <c r="B206" s="40"/>
      <c r="C206" s="205" t="s">
        <v>650</v>
      </c>
      <c r="D206" s="205" t="s">
        <v>139</v>
      </c>
      <c r="E206" s="206" t="s">
        <v>1406</v>
      </c>
      <c r="F206" s="207" t="s">
        <v>1407</v>
      </c>
      <c r="G206" s="208" t="s">
        <v>319</v>
      </c>
      <c r="H206" s="209">
        <v>7</v>
      </c>
      <c r="I206" s="210"/>
      <c r="J206" s="211">
        <f>ROUND(I206*H206,2)</f>
        <v>0</v>
      </c>
      <c r="K206" s="207" t="s">
        <v>143</v>
      </c>
      <c r="L206" s="45"/>
      <c r="M206" s="212" t="s">
        <v>19</v>
      </c>
      <c r="N206" s="213" t="s">
        <v>42</v>
      </c>
      <c r="O206" s="85"/>
      <c r="P206" s="214">
        <f>O206*H206</f>
        <v>0</v>
      </c>
      <c r="Q206" s="214">
        <v>0.00056999999999999998</v>
      </c>
      <c r="R206" s="214">
        <f>Q206*H206</f>
        <v>0.0039899999999999996</v>
      </c>
      <c r="S206" s="214">
        <v>0</v>
      </c>
      <c r="T206" s="215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16" t="s">
        <v>246</v>
      </c>
      <c r="AT206" s="216" t="s">
        <v>139</v>
      </c>
      <c r="AU206" s="216" t="s">
        <v>81</v>
      </c>
      <c r="AY206" s="18" t="s">
        <v>137</v>
      </c>
      <c r="BE206" s="217">
        <f>IF(N206="základní",J206,0)</f>
        <v>0</v>
      </c>
      <c r="BF206" s="217">
        <f>IF(N206="snížená",J206,0)</f>
        <v>0</v>
      </c>
      <c r="BG206" s="217">
        <f>IF(N206="zákl. přenesená",J206,0)</f>
        <v>0</v>
      </c>
      <c r="BH206" s="217">
        <f>IF(N206="sníž. přenesená",J206,0)</f>
        <v>0</v>
      </c>
      <c r="BI206" s="217">
        <f>IF(N206="nulová",J206,0)</f>
        <v>0</v>
      </c>
      <c r="BJ206" s="18" t="s">
        <v>79</v>
      </c>
      <c r="BK206" s="217">
        <f>ROUND(I206*H206,2)</f>
        <v>0</v>
      </c>
      <c r="BL206" s="18" t="s">
        <v>246</v>
      </c>
      <c r="BM206" s="216" t="s">
        <v>1114</v>
      </c>
    </row>
    <row r="207" s="2" customFormat="1">
      <c r="A207" s="39"/>
      <c r="B207" s="40"/>
      <c r="C207" s="41"/>
      <c r="D207" s="218" t="s">
        <v>146</v>
      </c>
      <c r="E207" s="41"/>
      <c r="F207" s="219" t="s">
        <v>1408</v>
      </c>
      <c r="G207" s="41"/>
      <c r="H207" s="41"/>
      <c r="I207" s="220"/>
      <c r="J207" s="41"/>
      <c r="K207" s="41"/>
      <c r="L207" s="45"/>
      <c r="M207" s="221"/>
      <c r="N207" s="222"/>
      <c r="O207" s="85"/>
      <c r="P207" s="85"/>
      <c r="Q207" s="85"/>
      <c r="R207" s="85"/>
      <c r="S207" s="85"/>
      <c r="T207" s="86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146</v>
      </c>
      <c r="AU207" s="18" t="s">
        <v>81</v>
      </c>
    </row>
    <row r="208" s="2" customFormat="1" ht="33" customHeight="1">
      <c r="A208" s="39"/>
      <c r="B208" s="40"/>
      <c r="C208" s="205" t="s">
        <v>658</v>
      </c>
      <c r="D208" s="205" t="s">
        <v>139</v>
      </c>
      <c r="E208" s="206" t="s">
        <v>1409</v>
      </c>
      <c r="F208" s="207" t="s">
        <v>1410</v>
      </c>
      <c r="G208" s="208" t="s">
        <v>319</v>
      </c>
      <c r="H208" s="209">
        <v>2</v>
      </c>
      <c r="I208" s="210"/>
      <c r="J208" s="211">
        <f>ROUND(I208*H208,2)</f>
        <v>0</v>
      </c>
      <c r="K208" s="207" t="s">
        <v>143</v>
      </c>
      <c r="L208" s="45"/>
      <c r="M208" s="212" t="s">
        <v>19</v>
      </c>
      <c r="N208" s="213" t="s">
        <v>42</v>
      </c>
      <c r="O208" s="85"/>
      <c r="P208" s="214">
        <f>O208*H208</f>
        <v>0</v>
      </c>
      <c r="Q208" s="214">
        <v>0.00080000000000000004</v>
      </c>
      <c r="R208" s="214">
        <f>Q208*H208</f>
        <v>0.0016000000000000001</v>
      </c>
      <c r="S208" s="214">
        <v>0</v>
      </c>
      <c r="T208" s="215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16" t="s">
        <v>246</v>
      </c>
      <c r="AT208" s="216" t="s">
        <v>139</v>
      </c>
      <c r="AU208" s="216" t="s">
        <v>81</v>
      </c>
      <c r="AY208" s="18" t="s">
        <v>137</v>
      </c>
      <c r="BE208" s="217">
        <f>IF(N208="základní",J208,0)</f>
        <v>0</v>
      </c>
      <c r="BF208" s="217">
        <f>IF(N208="snížená",J208,0)</f>
        <v>0</v>
      </c>
      <c r="BG208" s="217">
        <f>IF(N208="zákl. přenesená",J208,0)</f>
        <v>0</v>
      </c>
      <c r="BH208" s="217">
        <f>IF(N208="sníž. přenesená",J208,0)</f>
        <v>0</v>
      </c>
      <c r="BI208" s="217">
        <f>IF(N208="nulová",J208,0)</f>
        <v>0</v>
      </c>
      <c r="BJ208" s="18" t="s">
        <v>79</v>
      </c>
      <c r="BK208" s="217">
        <f>ROUND(I208*H208,2)</f>
        <v>0</v>
      </c>
      <c r="BL208" s="18" t="s">
        <v>246</v>
      </c>
      <c r="BM208" s="216" t="s">
        <v>1411</v>
      </c>
    </row>
    <row r="209" s="2" customFormat="1">
      <c r="A209" s="39"/>
      <c r="B209" s="40"/>
      <c r="C209" s="41"/>
      <c r="D209" s="218" t="s">
        <v>146</v>
      </c>
      <c r="E209" s="41"/>
      <c r="F209" s="219" t="s">
        <v>1412</v>
      </c>
      <c r="G209" s="41"/>
      <c r="H209" s="41"/>
      <c r="I209" s="220"/>
      <c r="J209" s="41"/>
      <c r="K209" s="41"/>
      <c r="L209" s="45"/>
      <c r="M209" s="221"/>
      <c r="N209" s="222"/>
      <c r="O209" s="85"/>
      <c r="P209" s="85"/>
      <c r="Q209" s="85"/>
      <c r="R209" s="85"/>
      <c r="S209" s="85"/>
      <c r="T209" s="86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146</v>
      </c>
      <c r="AU209" s="18" t="s">
        <v>81</v>
      </c>
    </row>
    <row r="210" s="2" customFormat="1" ht="24.15" customHeight="1">
      <c r="A210" s="39"/>
      <c r="B210" s="40"/>
      <c r="C210" s="205" t="s">
        <v>667</v>
      </c>
      <c r="D210" s="205" t="s">
        <v>139</v>
      </c>
      <c r="E210" s="206" t="s">
        <v>1413</v>
      </c>
      <c r="F210" s="207" t="s">
        <v>1414</v>
      </c>
      <c r="G210" s="208" t="s">
        <v>319</v>
      </c>
      <c r="H210" s="209">
        <v>3</v>
      </c>
      <c r="I210" s="210"/>
      <c r="J210" s="211">
        <f>ROUND(I210*H210,2)</f>
        <v>0</v>
      </c>
      <c r="K210" s="207" t="s">
        <v>143</v>
      </c>
      <c r="L210" s="45"/>
      <c r="M210" s="212" t="s">
        <v>19</v>
      </c>
      <c r="N210" s="213" t="s">
        <v>42</v>
      </c>
      <c r="O210" s="85"/>
      <c r="P210" s="214">
        <f>O210*H210</f>
        <v>0</v>
      </c>
      <c r="Q210" s="214">
        <v>0.00023000000000000001</v>
      </c>
      <c r="R210" s="214">
        <f>Q210*H210</f>
        <v>0.00069000000000000008</v>
      </c>
      <c r="S210" s="214">
        <v>0</v>
      </c>
      <c r="T210" s="215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16" t="s">
        <v>246</v>
      </c>
      <c r="AT210" s="216" t="s">
        <v>139</v>
      </c>
      <c r="AU210" s="216" t="s">
        <v>81</v>
      </c>
      <c r="AY210" s="18" t="s">
        <v>137</v>
      </c>
      <c r="BE210" s="217">
        <f>IF(N210="základní",J210,0)</f>
        <v>0</v>
      </c>
      <c r="BF210" s="217">
        <f>IF(N210="snížená",J210,0)</f>
        <v>0</v>
      </c>
      <c r="BG210" s="217">
        <f>IF(N210="zákl. přenesená",J210,0)</f>
        <v>0</v>
      </c>
      <c r="BH210" s="217">
        <f>IF(N210="sníž. přenesená",J210,0)</f>
        <v>0</v>
      </c>
      <c r="BI210" s="217">
        <f>IF(N210="nulová",J210,0)</f>
        <v>0</v>
      </c>
      <c r="BJ210" s="18" t="s">
        <v>79</v>
      </c>
      <c r="BK210" s="217">
        <f>ROUND(I210*H210,2)</f>
        <v>0</v>
      </c>
      <c r="BL210" s="18" t="s">
        <v>246</v>
      </c>
      <c r="BM210" s="216" t="s">
        <v>1415</v>
      </c>
    </row>
    <row r="211" s="2" customFormat="1">
      <c r="A211" s="39"/>
      <c r="B211" s="40"/>
      <c r="C211" s="41"/>
      <c r="D211" s="218" t="s">
        <v>146</v>
      </c>
      <c r="E211" s="41"/>
      <c r="F211" s="219" t="s">
        <v>1416</v>
      </c>
      <c r="G211" s="41"/>
      <c r="H211" s="41"/>
      <c r="I211" s="220"/>
      <c r="J211" s="41"/>
      <c r="K211" s="41"/>
      <c r="L211" s="45"/>
      <c r="M211" s="221"/>
      <c r="N211" s="222"/>
      <c r="O211" s="85"/>
      <c r="P211" s="85"/>
      <c r="Q211" s="85"/>
      <c r="R211" s="85"/>
      <c r="S211" s="85"/>
      <c r="T211" s="86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146</v>
      </c>
      <c r="AU211" s="18" t="s">
        <v>81</v>
      </c>
    </row>
    <row r="212" s="2" customFormat="1" ht="24.15" customHeight="1">
      <c r="A212" s="39"/>
      <c r="B212" s="40"/>
      <c r="C212" s="205" t="s">
        <v>673</v>
      </c>
      <c r="D212" s="205" t="s">
        <v>139</v>
      </c>
      <c r="E212" s="206" t="s">
        <v>1417</v>
      </c>
      <c r="F212" s="207" t="s">
        <v>1418</v>
      </c>
      <c r="G212" s="208" t="s">
        <v>319</v>
      </c>
      <c r="H212" s="209">
        <v>2</v>
      </c>
      <c r="I212" s="210"/>
      <c r="J212" s="211">
        <f>ROUND(I212*H212,2)</f>
        <v>0</v>
      </c>
      <c r="K212" s="207" t="s">
        <v>143</v>
      </c>
      <c r="L212" s="45"/>
      <c r="M212" s="212" t="s">
        <v>19</v>
      </c>
      <c r="N212" s="213" t="s">
        <v>42</v>
      </c>
      <c r="O212" s="85"/>
      <c r="P212" s="214">
        <f>O212*H212</f>
        <v>0</v>
      </c>
      <c r="Q212" s="214">
        <v>0.00035</v>
      </c>
      <c r="R212" s="214">
        <f>Q212*H212</f>
        <v>0.00069999999999999999</v>
      </c>
      <c r="S212" s="214">
        <v>0</v>
      </c>
      <c r="T212" s="215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16" t="s">
        <v>246</v>
      </c>
      <c r="AT212" s="216" t="s">
        <v>139</v>
      </c>
      <c r="AU212" s="216" t="s">
        <v>81</v>
      </c>
      <c r="AY212" s="18" t="s">
        <v>137</v>
      </c>
      <c r="BE212" s="217">
        <f>IF(N212="základní",J212,0)</f>
        <v>0</v>
      </c>
      <c r="BF212" s="217">
        <f>IF(N212="snížená",J212,0)</f>
        <v>0</v>
      </c>
      <c r="BG212" s="217">
        <f>IF(N212="zákl. přenesená",J212,0)</f>
        <v>0</v>
      </c>
      <c r="BH212" s="217">
        <f>IF(N212="sníž. přenesená",J212,0)</f>
        <v>0</v>
      </c>
      <c r="BI212" s="217">
        <f>IF(N212="nulová",J212,0)</f>
        <v>0</v>
      </c>
      <c r="BJ212" s="18" t="s">
        <v>79</v>
      </c>
      <c r="BK212" s="217">
        <f>ROUND(I212*H212,2)</f>
        <v>0</v>
      </c>
      <c r="BL212" s="18" t="s">
        <v>246</v>
      </c>
      <c r="BM212" s="216" t="s">
        <v>1419</v>
      </c>
    </row>
    <row r="213" s="2" customFormat="1">
      <c r="A213" s="39"/>
      <c r="B213" s="40"/>
      <c r="C213" s="41"/>
      <c r="D213" s="218" t="s">
        <v>146</v>
      </c>
      <c r="E213" s="41"/>
      <c r="F213" s="219" t="s">
        <v>1420</v>
      </c>
      <c r="G213" s="41"/>
      <c r="H213" s="41"/>
      <c r="I213" s="220"/>
      <c r="J213" s="41"/>
      <c r="K213" s="41"/>
      <c r="L213" s="45"/>
      <c r="M213" s="221"/>
      <c r="N213" s="222"/>
      <c r="O213" s="85"/>
      <c r="P213" s="85"/>
      <c r="Q213" s="85"/>
      <c r="R213" s="85"/>
      <c r="S213" s="85"/>
      <c r="T213" s="86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146</v>
      </c>
      <c r="AU213" s="18" t="s">
        <v>81</v>
      </c>
    </row>
    <row r="214" s="2" customFormat="1" ht="24.15" customHeight="1">
      <c r="A214" s="39"/>
      <c r="B214" s="40"/>
      <c r="C214" s="205" t="s">
        <v>679</v>
      </c>
      <c r="D214" s="205" t="s">
        <v>139</v>
      </c>
      <c r="E214" s="206" t="s">
        <v>1421</v>
      </c>
      <c r="F214" s="207" t="s">
        <v>1422</v>
      </c>
      <c r="G214" s="208" t="s">
        <v>319</v>
      </c>
      <c r="H214" s="209">
        <v>5</v>
      </c>
      <c r="I214" s="210"/>
      <c r="J214" s="211">
        <f>ROUND(I214*H214,2)</f>
        <v>0</v>
      </c>
      <c r="K214" s="207" t="s">
        <v>143</v>
      </c>
      <c r="L214" s="45"/>
      <c r="M214" s="212" t="s">
        <v>19</v>
      </c>
      <c r="N214" s="213" t="s">
        <v>42</v>
      </c>
      <c r="O214" s="85"/>
      <c r="P214" s="214">
        <f>O214*H214</f>
        <v>0</v>
      </c>
      <c r="Q214" s="214">
        <v>0.00055000000000000003</v>
      </c>
      <c r="R214" s="214">
        <f>Q214*H214</f>
        <v>0.0027500000000000003</v>
      </c>
      <c r="S214" s="214">
        <v>0</v>
      </c>
      <c r="T214" s="215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16" t="s">
        <v>246</v>
      </c>
      <c r="AT214" s="216" t="s">
        <v>139</v>
      </c>
      <c r="AU214" s="216" t="s">
        <v>81</v>
      </c>
      <c r="AY214" s="18" t="s">
        <v>137</v>
      </c>
      <c r="BE214" s="217">
        <f>IF(N214="základní",J214,0)</f>
        <v>0</v>
      </c>
      <c r="BF214" s="217">
        <f>IF(N214="snížená",J214,0)</f>
        <v>0</v>
      </c>
      <c r="BG214" s="217">
        <f>IF(N214="zákl. přenesená",J214,0)</f>
        <v>0</v>
      </c>
      <c r="BH214" s="217">
        <f>IF(N214="sníž. přenesená",J214,0)</f>
        <v>0</v>
      </c>
      <c r="BI214" s="217">
        <f>IF(N214="nulová",J214,0)</f>
        <v>0</v>
      </c>
      <c r="BJ214" s="18" t="s">
        <v>79</v>
      </c>
      <c r="BK214" s="217">
        <f>ROUND(I214*H214,2)</f>
        <v>0</v>
      </c>
      <c r="BL214" s="18" t="s">
        <v>246</v>
      </c>
      <c r="BM214" s="216" t="s">
        <v>1423</v>
      </c>
    </row>
    <row r="215" s="2" customFormat="1">
      <c r="A215" s="39"/>
      <c r="B215" s="40"/>
      <c r="C215" s="41"/>
      <c r="D215" s="218" t="s">
        <v>146</v>
      </c>
      <c r="E215" s="41"/>
      <c r="F215" s="219" t="s">
        <v>1424</v>
      </c>
      <c r="G215" s="41"/>
      <c r="H215" s="41"/>
      <c r="I215" s="220"/>
      <c r="J215" s="41"/>
      <c r="K215" s="41"/>
      <c r="L215" s="45"/>
      <c r="M215" s="221"/>
      <c r="N215" s="222"/>
      <c r="O215" s="85"/>
      <c r="P215" s="85"/>
      <c r="Q215" s="85"/>
      <c r="R215" s="85"/>
      <c r="S215" s="85"/>
      <c r="T215" s="86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146</v>
      </c>
      <c r="AU215" s="18" t="s">
        <v>81</v>
      </c>
    </row>
    <row r="216" s="2" customFormat="1" ht="37.8" customHeight="1">
      <c r="A216" s="39"/>
      <c r="B216" s="40"/>
      <c r="C216" s="205" t="s">
        <v>686</v>
      </c>
      <c r="D216" s="205" t="s">
        <v>139</v>
      </c>
      <c r="E216" s="206" t="s">
        <v>1425</v>
      </c>
      <c r="F216" s="207" t="s">
        <v>1426</v>
      </c>
      <c r="G216" s="208" t="s">
        <v>319</v>
      </c>
      <c r="H216" s="209">
        <v>2</v>
      </c>
      <c r="I216" s="210"/>
      <c r="J216" s="211">
        <f>ROUND(I216*H216,2)</f>
        <v>0</v>
      </c>
      <c r="K216" s="207" t="s">
        <v>143</v>
      </c>
      <c r="L216" s="45"/>
      <c r="M216" s="212" t="s">
        <v>19</v>
      </c>
      <c r="N216" s="213" t="s">
        <v>42</v>
      </c>
      <c r="O216" s="85"/>
      <c r="P216" s="214">
        <f>O216*H216</f>
        <v>0</v>
      </c>
      <c r="Q216" s="214">
        <v>0.00027999999999999998</v>
      </c>
      <c r="R216" s="214">
        <f>Q216*H216</f>
        <v>0.00055999999999999995</v>
      </c>
      <c r="S216" s="214">
        <v>0</v>
      </c>
      <c r="T216" s="215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16" t="s">
        <v>246</v>
      </c>
      <c r="AT216" s="216" t="s">
        <v>139</v>
      </c>
      <c r="AU216" s="216" t="s">
        <v>81</v>
      </c>
      <c r="AY216" s="18" t="s">
        <v>137</v>
      </c>
      <c r="BE216" s="217">
        <f>IF(N216="základní",J216,0)</f>
        <v>0</v>
      </c>
      <c r="BF216" s="217">
        <f>IF(N216="snížená",J216,0)</f>
        <v>0</v>
      </c>
      <c r="BG216" s="217">
        <f>IF(N216="zákl. přenesená",J216,0)</f>
        <v>0</v>
      </c>
      <c r="BH216" s="217">
        <f>IF(N216="sníž. přenesená",J216,0)</f>
        <v>0</v>
      </c>
      <c r="BI216" s="217">
        <f>IF(N216="nulová",J216,0)</f>
        <v>0</v>
      </c>
      <c r="BJ216" s="18" t="s">
        <v>79</v>
      </c>
      <c r="BK216" s="217">
        <f>ROUND(I216*H216,2)</f>
        <v>0</v>
      </c>
      <c r="BL216" s="18" t="s">
        <v>246</v>
      </c>
      <c r="BM216" s="216" t="s">
        <v>1427</v>
      </c>
    </row>
    <row r="217" s="2" customFormat="1">
      <c r="A217" s="39"/>
      <c r="B217" s="40"/>
      <c r="C217" s="41"/>
      <c r="D217" s="218" t="s">
        <v>146</v>
      </c>
      <c r="E217" s="41"/>
      <c r="F217" s="219" t="s">
        <v>1428</v>
      </c>
      <c r="G217" s="41"/>
      <c r="H217" s="41"/>
      <c r="I217" s="220"/>
      <c r="J217" s="41"/>
      <c r="K217" s="41"/>
      <c r="L217" s="45"/>
      <c r="M217" s="221"/>
      <c r="N217" s="222"/>
      <c r="O217" s="85"/>
      <c r="P217" s="85"/>
      <c r="Q217" s="85"/>
      <c r="R217" s="85"/>
      <c r="S217" s="85"/>
      <c r="T217" s="86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18" t="s">
        <v>146</v>
      </c>
      <c r="AU217" s="18" t="s">
        <v>81</v>
      </c>
    </row>
    <row r="218" s="2" customFormat="1" ht="33" customHeight="1">
      <c r="A218" s="39"/>
      <c r="B218" s="40"/>
      <c r="C218" s="205" t="s">
        <v>693</v>
      </c>
      <c r="D218" s="205" t="s">
        <v>139</v>
      </c>
      <c r="E218" s="206" t="s">
        <v>1429</v>
      </c>
      <c r="F218" s="207" t="s">
        <v>1430</v>
      </c>
      <c r="G218" s="208" t="s">
        <v>319</v>
      </c>
      <c r="H218" s="209">
        <v>1</v>
      </c>
      <c r="I218" s="210"/>
      <c r="J218" s="211">
        <f>ROUND(I218*H218,2)</f>
        <v>0</v>
      </c>
      <c r="K218" s="207" t="s">
        <v>143</v>
      </c>
      <c r="L218" s="45"/>
      <c r="M218" s="212" t="s">
        <v>19</v>
      </c>
      <c r="N218" s="213" t="s">
        <v>42</v>
      </c>
      <c r="O218" s="85"/>
      <c r="P218" s="214">
        <f>O218*H218</f>
        <v>0</v>
      </c>
      <c r="Q218" s="214">
        <v>0.0018600000000000001</v>
      </c>
      <c r="R218" s="214">
        <f>Q218*H218</f>
        <v>0.0018600000000000001</v>
      </c>
      <c r="S218" s="214">
        <v>0</v>
      </c>
      <c r="T218" s="215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16" t="s">
        <v>246</v>
      </c>
      <c r="AT218" s="216" t="s">
        <v>139</v>
      </c>
      <c r="AU218" s="216" t="s">
        <v>81</v>
      </c>
      <c r="AY218" s="18" t="s">
        <v>137</v>
      </c>
      <c r="BE218" s="217">
        <f>IF(N218="základní",J218,0)</f>
        <v>0</v>
      </c>
      <c r="BF218" s="217">
        <f>IF(N218="snížená",J218,0)</f>
        <v>0</v>
      </c>
      <c r="BG218" s="217">
        <f>IF(N218="zákl. přenesená",J218,0)</f>
        <v>0</v>
      </c>
      <c r="BH218" s="217">
        <f>IF(N218="sníž. přenesená",J218,0)</f>
        <v>0</v>
      </c>
      <c r="BI218" s="217">
        <f>IF(N218="nulová",J218,0)</f>
        <v>0</v>
      </c>
      <c r="BJ218" s="18" t="s">
        <v>79</v>
      </c>
      <c r="BK218" s="217">
        <f>ROUND(I218*H218,2)</f>
        <v>0</v>
      </c>
      <c r="BL218" s="18" t="s">
        <v>246</v>
      </c>
      <c r="BM218" s="216" t="s">
        <v>1431</v>
      </c>
    </row>
    <row r="219" s="2" customFormat="1">
      <c r="A219" s="39"/>
      <c r="B219" s="40"/>
      <c r="C219" s="41"/>
      <c r="D219" s="218" t="s">
        <v>146</v>
      </c>
      <c r="E219" s="41"/>
      <c r="F219" s="219" t="s">
        <v>1432</v>
      </c>
      <c r="G219" s="41"/>
      <c r="H219" s="41"/>
      <c r="I219" s="220"/>
      <c r="J219" s="41"/>
      <c r="K219" s="41"/>
      <c r="L219" s="45"/>
      <c r="M219" s="221"/>
      <c r="N219" s="222"/>
      <c r="O219" s="85"/>
      <c r="P219" s="85"/>
      <c r="Q219" s="85"/>
      <c r="R219" s="85"/>
      <c r="S219" s="85"/>
      <c r="T219" s="86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146</v>
      </c>
      <c r="AU219" s="18" t="s">
        <v>81</v>
      </c>
    </row>
    <row r="220" s="2" customFormat="1" ht="37.8" customHeight="1">
      <c r="A220" s="39"/>
      <c r="B220" s="40"/>
      <c r="C220" s="205" t="s">
        <v>699</v>
      </c>
      <c r="D220" s="205" t="s">
        <v>139</v>
      </c>
      <c r="E220" s="206" t="s">
        <v>1433</v>
      </c>
      <c r="F220" s="207" t="s">
        <v>1434</v>
      </c>
      <c r="G220" s="208" t="s">
        <v>319</v>
      </c>
      <c r="H220" s="209">
        <v>1</v>
      </c>
      <c r="I220" s="210"/>
      <c r="J220" s="211">
        <f>ROUND(I220*H220,2)</f>
        <v>0</v>
      </c>
      <c r="K220" s="207" t="s">
        <v>143</v>
      </c>
      <c r="L220" s="45"/>
      <c r="M220" s="212" t="s">
        <v>19</v>
      </c>
      <c r="N220" s="213" t="s">
        <v>42</v>
      </c>
      <c r="O220" s="85"/>
      <c r="P220" s="214">
        <f>O220*H220</f>
        <v>0</v>
      </c>
      <c r="Q220" s="214">
        <v>0.00232</v>
      </c>
      <c r="R220" s="214">
        <f>Q220*H220</f>
        <v>0.00232</v>
      </c>
      <c r="S220" s="214">
        <v>0</v>
      </c>
      <c r="T220" s="215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16" t="s">
        <v>246</v>
      </c>
      <c r="AT220" s="216" t="s">
        <v>139</v>
      </c>
      <c r="AU220" s="216" t="s">
        <v>81</v>
      </c>
      <c r="AY220" s="18" t="s">
        <v>137</v>
      </c>
      <c r="BE220" s="217">
        <f>IF(N220="základní",J220,0)</f>
        <v>0</v>
      </c>
      <c r="BF220" s="217">
        <f>IF(N220="snížená",J220,0)</f>
        <v>0</v>
      </c>
      <c r="BG220" s="217">
        <f>IF(N220="zákl. přenesená",J220,0)</f>
        <v>0</v>
      </c>
      <c r="BH220" s="217">
        <f>IF(N220="sníž. přenesená",J220,0)</f>
        <v>0</v>
      </c>
      <c r="BI220" s="217">
        <f>IF(N220="nulová",J220,0)</f>
        <v>0</v>
      </c>
      <c r="BJ220" s="18" t="s">
        <v>79</v>
      </c>
      <c r="BK220" s="217">
        <f>ROUND(I220*H220,2)</f>
        <v>0</v>
      </c>
      <c r="BL220" s="18" t="s">
        <v>246</v>
      </c>
      <c r="BM220" s="216" t="s">
        <v>1435</v>
      </c>
    </row>
    <row r="221" s="2" customFormat="1">
      <c r="A221" s="39"/>
      <c r="B221" s="40"/>
      <c r="C221" s="41"/>
      <c r="D221" s="218" t="s">
        <v>146</v>
      </c>
      <c r="E221" s="41"/>
      <c r="F221" s="219" t="s">
        <v>1436</v>
      </c>
      <c r="G221" s="41"/>
      <c r="H221" s="41"/>
      <c r="I221" s="220"/>
      <c r="J221" s="41"/>
      <c r="K221" s="41"/>
      <c r="L221" s="45"/>
      <c r="M221" s="221"/>
      <c r="N221" s="222"/>
      <c r="O221" s="85"/>
      <c r="P221" s="85"/>
      <c r="Q221" s="85"/>
      <c r="R221" s="85"/>
      <c r="S221" s="85"/>
      <c r="T221" s="86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8" t="s">
        <v>146</v>
      </c>
      <c r="AU221" s="18" t="s">
        <v>81</v>
      </c>
    </row>
    <row r="222" s="2" customFormat="1" ht="24.15" customHeight="1">
      <c r="A222" s="39"/>
      <c r="B222" s="40"/>
      <c r="C222" s="205" t="s">
        <v>704</v>
      </c>
      <c r="D222" s="205" t="s">
        <v>139</v>
      </c>
      <c r="E222" s="206" t="s">
        <v>1437</v>
      </c>
      <c r="F222" s="207" t="s">
        <v>1438</v>
      </c>
      <c r="G222" s="208" t="s">
        <v>319</v>
      </c>
      <c r="H222" s="209">
        <v>1</v>
      </c>
      <c r="I222" s="210"/>
      <c r="J222" s="211">
        <f>ROUND(I222*H222,2)</f>
        <v>0</v>
      </c>
      <c r="K222" s="207" t="s">
        <v>143</v>
      </c>
      <c r="L222" s="45"/>
      <c r="M222" s="212" t="s">
        <v>19</v>
      </c>
      <c r="N222" s="213" t="s">
        <v>42</v>
      </c>
      <c r="O222" s="85"/>
      <c r="P222" s="214">
        <f>O222*H222</f>
        <v>0</v>
      </c>
      <c r="Q222" s="214">
        <v>0.00022000000000000001</v>
      </c>
      <c r="R222" s="214">
        <f>Q222*H222</f>
        <v>0.00022000000000000001</v>
      </c>
      <c r="S222" s="214">
        <v>0</v>
      </c>
      <c r="T222" s="215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16" t="s">
        <v>246</v>
      </c>
      <c r="AT222" s="216" t="s">
        <v>139</v>
      </c>
      <c r="AU222" s="216" t="s">
        <v>81</v>
      </c>
      <c r="AY222" s="18" t="s">
        <v>137</v>
      </c>
      <c r="BE222" s="217">
        <f>IF(N222="základní",J222,0)</f>
        <v>0</v>
      </c>
      <c r="BF222" s="217">
        <f>IF(N222="snížená",J222,0)</f>
        <v>0</v>
      </c>
      <c r="BG222" s="217">
        <f>IF(N222="zákl. přenesená",J222,0)</f>
        <v>0</v>
      </c>
      <c r="BH222" s="217">
        <f>IF(N222="sníž. přenesená",J222,0)</f>
        <v>0</v>
      </c>
      <c r="BI222" s="217">
        <f>IF(N222="nulová",J222,0)</f>
        <v>0</v>
      </c>
      <c r="BJ222" s="18" t="s">
        <v>79</v>
      </c>
      <c r="BK222" s="217">
        <f>ROUND(I222*H222,2)</f>
        <v>0</v>
      </c>
      <c r="BL222" s="18" t="s">
        <v>246</v>
      </c>
      <c r="BM222" s="216" t="s">
        <v>1439</v>
      </c>
    </row>
    <row r="223" s="2" customFormat="1">
      <c r="A223" s="39"/>
      <c r="B223" s="40"/>
      <c r="C223" s="41"/>
      <c r="D223" s="218" t="s">
        <v>146</v>
      </c>
      <c r="E223" s="41"/>
      <c r="F223" s="219" t="s">
        <v>1440</v>
      </c>
      <c r="G223" s="41"/>
      <c r="H223" s="41"/>
      <c r="I223" s="220"/>
      <c r="J223" s="41"/>
      <c r="K223" s="41"/>
      <c r="L223" s="45"/>
      <c r="M223" s="221"/>
      <c r="N223" s="222"/>
      <c r="O223" s="85"/>
      <c r="P223" s="85"/>
      <c r="Q223" s="85"/>
      <c r="R223" s="85"/>
      <c r="S223" s="85"/>
      <c r="T223" s="86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146</v>
      </c>
      <c r="AU223" s="18" t="s">
        <v>81</v>
      </c>
    </row>
    <row r="224" s="2" customFormat="1" ht="33" customHeight="1">
      <c r="A224" s="39"/>
      <c r="B224" s="40"/>
      <c r="C224" s="205" t="s">
        <v>710</v>
      </c>
      <c r="D224" s="205" t="s">
        <v>139</v>
      </c>
      <c r="E224" s="206" t="s">
        <v>1441</v>
      </c>
      <c r="F224" s="207" t="s">
        <v>1442</v>
      </c>
      <c r="G224" s="208" t="s">
        <v>1380</v>
      </c>
      <c r="H224" s="209">
        <v>2</v>
      </c>
      <c r="I224" s="210"/>
      <c r="J224" s="211">
        <f>ROUND(I224*H224,2)</f>
        <v>0</v>
      </c>
      <c r="K224" s="207" t="s">
        <v>143</v>
      </c>
      <c r="L224" s="45"/>
      <c r="M224" s="212" t="s">
        <v>19</v>
      </c>
      <c r="N224" s="213" t="s">
        <v>42</v>
      </c>
      <c r="O224" s="85"/>
      <c r="P224" s="214">
        <f>O224*H224</f>
        <v>0</v>
      </c>
      <c r="Q224" s="214">
        <v>0.02913</v>
      </c>
      <c r="R224" s="214">
        <f>Q224*H224</f>
        <v>0.058259999999999999</v>
      </c>
      <c r="S224" s="214">
        <v>0</v>
      </c>
      <c r="T224" s="215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16" t="s">
        <v>246</v>
      </c>
      <c r="AT224" s="216" t="s">
        <v>139</v>
      </c>
      <c r="AU224" s="216" t="s">
        <v>81</v>
      </c>
      <c r="AY224" s="18" t="s">
        <v>137</v>
      </c>
      <c r="BE224" s="217">
        <f>IF(N224="základní",J224,0)</f>
        <v>0</v>
      </c>
      <c r="BF224" s="217">
        <f>IF(N224="snížená",J224,0)</f>
        <v>0</v>
      </c>
      <c r="BG224" s="217">
        <f>IF(N224="zákl. přenesená",J224,0)</f>
        <v>0</v>
      </c>
      <c r="BH224" s="217">
        <f>IF(N224="sníž. přenesená",J224,0)</f>
        <v>0</v>
      </c>
      <c r="BI224" s="217">
        <f>IF(N224="nulová",J224,0)</f>
        <v>0</v>
      </c>
      <c r="BJ224" s="18" t="s">
        <v>79</v>
      </c>
      <c r="BK224" s="217">
        <f>ROUND(I224*H224,2)</f>
        <v>0</v>
      </c>
      <c r="BL224" s="18" t="s">
        <v>246</v>
      </c>
      <c r="BM224" s="216" t="s">
        <v>1443</v>
      </c>
    </row>
    <row r="225" s="2" customFormat="1">
      <c r="A225" s="39"/>
      <c r="B225" s="40"/>
      <c r="C225" s="41"/>
      <c r="D225" s="218" t="s">
        <v>146</v>
      </c>
      <c r="E225" s="41"/>
      <c r="F225" s="219" t="s">
        <v>1444</v>
      </c>
      <c r="G225" s="41"/>
      <c r="H225" s="41"/>
      <c r="I225" s="220"/>
      <c r="J225" s="41"/>
      <c r="K225" s="41"/>
      <c r="L225" s="45"/>
      <c r="M225" s="221"/>
      <c r="N225" s="222"/>
      <c r="O225" s="85"/>
      <c r="P225" s="85"/>
      <c r="Q225" s="85"/>
      <c r="R225" s="85"/>
      <c r="S225" s="85"/>
      <c r="T225" s="86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18" t="s">
        <v>146</v>
      </c>
      <c r="AU225" s="18" t="s">
        <v>81</v>
      </c>
    </row>
    <row r="226" s="2" customFormat="1" ht="33" customHeight="1">
      <c r="A226" s="39"/>
      <c r="B226" s="40"/>
      <c r="C226" s="205" t="s">
        <v>716</v>
      </c>
      <c r="D226" s="205" t="s">
        <v>139</v>
      </c>
      <c r="E226" s="206" t="s">
        <v>1445</v>
      </c>
      <c r="F226" s="207" t="s">
        <v>1446</v>
      </c>
      <c r="G226" s="208" t="s">
        <v>319</v>
      </c>
      <c r="H226" s="209">
        <v>2</v>
      </c>
      <c r="I226" s="210"/>
      <c r="J226" s="211">
        <f>ROUND(I226*H226,2)</f>
        <v>0</v>
      </c>
      <c r="K226" s="207" t="s">
        <v>143</v>
      </c>
      <c r="L226" s="45"/>
      <c r="M226" s="212" t="s">
        <v>19</v>
      </c>
      <c r="N226" s="213" t="s">
        <v>42</v>
      </c>
      <c r="O226" s="85"/>
      <c r="P226" s="214">
        <f>O226*H226</f>
        <v>0</v>
      </c>
      <c r="Q226" s="214">
        <v>0.00147</v>
      </c>
      <c r="R226" s="214">
        <f>Q226*H226</f>
        <v>0.0029399999999999999</v>
      </c>
      <c r="S226" s="214">
        <v>0</v>
      </c>
      <c r="T226" s="215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16" t="s">
        <v>246</v>
      </c>
      <c r="AT226" s="216" t="s">
        <v>139</v>
      </c>
      <c r="AU226" s="216" t="s">
        <v>81</v>
      </c>
      <c r="AY226" s="18" t="s">
        <v>137</v>
      </c>
      <c r="BE226" s="217">
        <f>IF(N226="základní",J226,0)</f>
        <v>0</v>
      </c>
      <c r="BF226" s="217">
        <f>IF(N226="snížená",J226,0)</f>
        <v>0</v>
      </c>
      <c r="BG226" s="217">
        <f>IF(N226="zákl. přenesená",J226,0)</f>
        <v>0</v>
      </c>
      <c r="BH226" s="217">
        <f>IF(N226="sníž. přenesená",J226,0)</f>
        <v>0</v>
      </c>
      <c r="BI226" s="217">
        <f>IF(N226="nulová",J226,0)</f>
        <v>0</v>
      </c>
      <c r="BJ226" s="18" t="s">
        <v>79</v>
      </c>
      <c r="BK226" s="217">
        <f>ROUND(I226*H226,2)</f>
        <v>0</v>
      </c>
      <c r="BL226" s="18" t="s">
        <v>246</v>
      </c>
      <c r="BM226" s="216" t="s">
        <v>1447</v>
      </c>
    </row>
    <row r="227" s="2" customFormat="1">
      <c r="A227" s="39"/>
      <c r="B227" s="40"/>
      <c r="C227" s="41"/>
      <c r="D227" s="218" t="s">
        <v>146</v>
      </c>
      <c r="E227" s="41"/>
      <c r="F227" s="219" t="s">
        <v>1448</v>
      </c>
      <c r="G227" s="41"/>
      <c r="H227" s="41"/>
      <c r="I227" s="220"/>
      <c r="J227" s="41"/>
      <c r="K227" s="41"/>
      <c r="L227" s="45"/>
      <c r="M227" s="221"/>
      <c r="N227" s="222"/>
      <c r="O227" s="85"/>
      <c r="P227" s="85"/>
      <c r="Q227" s="85"/>
      <c r="R227" s="85"/>
      <c r="S227" s="85"/>
      <c r="T227" s="86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146</v>
      </c>
      <c r="AU227" s="18" t="s">
        <v>81</v>
      </c>
    </row>
    <row r="228" s="2" customFormat="1" ht="33" customHeight="1">
      <c r="A228" s="39"/>
      <c r="B228" s="40"/>
      <c r="C228" s="205" t="s">
        <v>721</v>
      </c>
      <c r="D228" s="205" t="s">
        <v>139</v>
      </c>
      <c r="E228" s="206" t="s">
        <v>1449</v>
      </c>
      <c r="F228" s="207" t="s">
        <v>1450</v>
      </c>
      <c r="G228" s="208" t="s">
        <v>319</v>
      </c>
      <c r="H228" s="209">
        <v>1</v>
      </c>
      <c r="I228" s="210"/>
      <c r="J228" s="211">
        <f>ROUND(I228*H228,2)</f>
        <v>0</v>
      </c>
      <c r="K228" s="207" t="s">
        <v>143</v>
      </c>
      <c r="L228" s="45"/>
      <c r="M228" s="212" t="s">
        <v>19</v>
      </c>
      <c r="N228" s="213" t="s">
        <v>42</v>
      </c>
      <c r="O228" s="85"/>
      <c r="P228" s="214">
        <f>O228*H228</f>
        <v>0</v>
      </c>
      <c r="Q228" s="214">
        <v>0.0018500000000000001</v>
      </c>
      <c r="R228" s="214">
        <f>Q228*H228</f>
        <v>0.0018500000000000001</v>
      </c>
      <c r="S228" s="214">
        <v>0</v>
      </c>
      <c r="T228" s="215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16" t="s">
        <v>246</v>
      </c>
      <c r="AT228" s="216" t="s">
        <v>139</v>
      </c>
      <c r="AU228" s="216" t="s">
        <v>81</v>
      </c>
      <c r="AY228" s="18" t="s">
        <v>137</v>
      </c>
      <c r="BE228" s="217">
        <f>IF(N228="základní",J228,0)</f>
        <v>0</v>
      </c>
      <c r="BF228" s="217">
        <f>IF(N228="snížená",J228,0)</f>
        <v>0</v>
      </c>
      <c r="BG228" s="217">
        <f>IF(N228="zákl. přenesená",J228,0)</f>
        <v>0</v>
      </c>
      <c r="BH228" s="217">
        <f>IF(N228="sníž. přenesená",J228,0)</f>
        <v>0</v>
      </c>
      <c r="BI228" s="217">
        <f>IF(N228="nulová",J228,0)</f>
        <v>0</v>
      </c>
      <c r="BJ228" s="18" t="s">
        <v>79</v>
      </c>
      <c r="BK228" s="217">
        <f>ROUND(I228*H228,2)</f>
        <v>0</v>
      </c>
      <c r="BL228" s="18" t="s">
        <v>246</v>
      </c>
      <c r="BM228" s="216" t="s">
        <v>1451</v>
      </c>
    </row>
    <row r="229" s="2" customFormat="1">
      <c r="A229" s="39"/>
      <c r="B229" s="40"/>
      <c r="C229" s="41"/>
      <c r="D229" s="218" t="s">
        <v>146</v>
      </c>
      <c r="E229" s="41"/>
      <c r="F229" s="219" t="s">
        <v>1452</v>
      </c>
      <c r="G229" s="41"/>
      <c r="H229" s="41"/>
      <c r="I229" s="220"/>
      <c r="J229" s="41"/>
      <c r="K229" s="41"/>
      <c r="L229" s="45"/>
      <c r="M229" s="221"/>
      <c r="N229" s="222"/>
      <c r="O229" s="85"/>
      <c r="P229" s="85"/>
      <c r="Q229" s="85"/>
      <c r="R229" s="85"/>
      <c r="S229" s="85"/>
      <c r="T229" s="86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146</v>
      </c>
      <c r="AU229" s="18" t="s">
        <v>81</v>
      </c>
    </row>
    <row r="230" s="2" customFormat="1" ht="44.25" customHeight="1">
      <c r="A230" s="39"/>
      <c r="B230" s="40"/>
      <c r="C230" s="205" t="s">
        <v>732</v>
      </c>
      <c r="D230" s="205" t="s">
        <v>139</v>
      </c>
      <c r="E230" s="206" t="s">
        <v>1453</v>
      </c>
      <c r="F230" s="207" t="s">
        <v>1454</v>
      </c>
      <c r="G230" s="208" t="s">
        <v>175</v>
      </c>
      <c r="H230" s="209">
        <v>0.50600000000000001</v>
      </c>
      <c r="I230" s="210"/>
      <c r="J230" s="211">
        <f>ROUND(I230*H230,2)</f>
        <v>0</v>
      </c>
      <c r="K230" s="207" t="s">
        <v>143</v>
      </c>
      <c r="L230" s="45"/>
      <c r="M230" s="212" t="s">
        <v>19</v>
      </c>
      <c r="N230" s="213" t="s">
        <v>42</v>
      </c>
      <c r="O230" s="85"/>
      <c r="P230" s="214">
        <f>O230*H230</f>
        <v>0</v>
      </c>
      <c r="Q230" s="214">
        <v>0</v>
      </c>
      <c r="R230" s="214">
        <f>Q230*H230</f>
        <v>0</v>
      </c>
      <c r="S230" s="214">
        <v>0</v>
      </c>
      <c r="T230" s="215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16" t="s">
        <v>246</v>
      </c>
      <c r="AT230" s="216" t="s">
        <v>139</v>
      </c>
      <c r="AU230" s="216" t="s">
        <v>81</v>
      </c>
      <c r="AY230" s="18" t="s">
        <v>137</v>
      </c>
      <c r="BE230" s="217">
        <f>IF(N230="základní",J230,0)</f>
        <v>0</v>
      </c>
      <c r="BF230" s="217">
        <f>IF(N230="snížená",J230,0)</f>
        <v>0</v>
      </c>
      <c r="BG230" s="217">
        <f>IF(N230="zákl. přenesená",J230,0)</f>
        <v>0</v>
      </c>
      <c r="BH230" s="217">
        <f>IF(N230="sníž. přenesená",J230,0)</f>
        <v>0</v>
      </c>
      <c r="BI230" s="217">
        <f>IF(N230="nulová",J230,0)</f>
        <v>0</v>
      </c>
      <c r="BJ230" s="18" t="s">
        <v>79</v>
      </c>
      <c r="BK230" s="217">
        <f>ROUND(I230*H230,2)</f>
        <v>0</v>
      </c>
      <c r="BL230" s="18" t="s">
        <v>246</v>
      </c>
      <c r="BM230" s="216" t="s">
        <v>1455</v>
      </c>
    </row>
    <row r="231" s="2" customFormat="1">
      <c r="A231" s="39"/>
      <c r="B231" s="40"/>
      <c r="C231" s="41"/>
      <c r="D231" s="218" t="s">
        <v>146</v>
      </c>
      <c r="E231" s="41"/>
      <c r="F231" s="219" t="s">
        <v>1456</v>
      </c>
      <c r="G231" s="41"/>
      <c r="H231" s="41"/>
      <c r="I231" s="220"/>
      <c r="J231" s="41"/>
      <c r="K231" s="41"/>
      <c r="L231" s="45"/>
      <c r="M231" s="221"/>
      <c r="N231" s="222"/>
      <c r="O231" s="85"/>
      <c r="P231" s="85"/>
      <c r="Q231" s="85"/>
      <c r="R231" s="85"/>
      <c r="S231" s="85"/>
      <c r="T231" s="86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8" t="s">
        <v>146</v>
      </c>
      <c r="AU231" s="18" t="s">
        <v>81</v>
      </c>
    </row>
    <row r="232" s="2" customFormat="1" ht="49.05" customHeight="1">
      <c r="A232" s="39"/>
      <c r="B232" s="40"/>
      <c r="C232" s="205" t="s">
        <v>516</v>
      </c>
      <c r="D232" s="205" t="s">
        <v>139</v>
      </c>
      <c r="E232" s="206" t="s">
        <v>1457</v>
      </c>
      <c r="F232" s="207" t="s">
        <v>1458</v>
      </c>
      <c r="G232" s="208" t="s">
        <v>175</v>
      </c>
      <c r="H232" s="209">
        <v>0.50600000000000001</v>
      </c>
      <c r="I232" s="210"/>
      <c r="J232" s="211">
        <f>ROUND(I232*H232,2)</f>
        <v>0</v>
      </c>
      <c r="K232" s="207" t="s">
        <v>19</v>
      </c>
      <c r="L232" s="45"/>
      <c r="M232" s="212" t="s">
        <v>19</v>
      </c>
      <c r="N232" s="213" t="s">
        <v>42</v>
      </c>
      <c r="O232" s="85"/>
      <c r="P232" s="214">
        <f>O232*H232</f>
        <v>0</v>
      </c>
      <c r="Q232" s="214">
        <v>0</v>
      </c>
      <c r="R232" s="214">
        <f>Q232*H232</f>
        <v>0</v>
      </c>
      <c r="S232" s="214">
        <v>0</v>
      </c>
      <c r="T232" s="215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16" t="s">
        <v>246</v>
      </c>
      <c r="AT232" s="216" t="s">
        <v>139</v>
      </c>
      <c r="AU232" s="216" t="s">
        <v>81</v>
      </c>
      <c r="AY232" s="18" t="s">
        <v>137</v>
      </c>
      <c r="BE232" s="217">
        <f>IF(N232="základní",J232,0)</f>
        <v>0</v>
      </c>
      <c r="BF232" s="217">
        <f>IF(N232="snížená",J232,0)</f>
        <v>0</v>
      </c>
      <c r="BG232" s="217">
        <f>IF(N232="zákl. přenesená",J232,0)</f>
        <v>0</v>
      </c>
      <c r="BH232" s="217">
        <f>IF(N232="sníž. přenesená",J232,0)</f>
        <v>0</v>
      </c>
      <c r="BI232" s="217">
        <f>IF(N232="nulová",J232,0)</f>
        <v>0</v>
      </c>
      <c r="BJ232" s="18" t="s">
        <v>79</v>
      </c>
      <c r="BK232" s="217">
        <f>ROUND(I232*H232,2)</f>
        <v>0</v>
      </c>
      <c r="BL232" s="18" t="s">
        <v>246</v>
      </c>
      <c r="BM232" s="216" t="s">
        <v>1459</v>
      </c>
    </row>
    <row r="233" s="2" customFormat="1" ht="33" customHeight="1">
      <c r="A233" s="39"/>
      <c r="B233" s="40"/>
      <c r="C233" s="205" t="s">
        <v>741</v>
      </c>
      <c r="D233" s="205" t="s">
        <v>139</v>
      </c>
      <c r="E233" s="206" t="s">
        <v>1460</v>
      </c>
      <c r="F233" s="207" t="s">
        <v>1461</v>
      </c>
      <c r="G233" s="208" t="s">
        <v>790</v>
      </c>
      <c r="H233" s="209">
        <v>1</v>
      </c>
      <c r="I233" s="210"/>
      <c r="J233" s="211">
        <f>ROUND(I233*H233,2)</f>
        <v>0</v>
      </c>
      <c r="K233" s="207" t="s">
        <v>19</v>
      </c>
      <c r="L233" s="45"/>
      <c r="M233" s="212" t="s">
        <v>19</v>
      </c>
      <c r="N233" s="213" t="s">
        <v>42</v>
      </c>
      <c r="O233" s="85"/>
      <c r="P233" s="214">
        <f>O233*H233</f>
        <v>0</v>
      </c>
      <c r="Q233" s="214">
        <v>0</v>
      </c>
      <c r="R233" s="214">
        <f>Q233*H233</f>
        <v>0</v>
      </c>
      <c r="S233" s="214">
        <v>0</v>
      </c>
      <c r="T233" s="215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16" t="s">
        <v>246</v>
      </c>
      <c r="AT233" s="216" t="s">
        <v>139</v>
      </c>
      <c r="AU233" s="216" t="s">
        <v>81</v>
      </c>
      <c r="AY233" s="18" t="s">
        <v>137</v>
      </c>
      <c r="BE233" s="217">
        <f>IF(N233="základní",J233,0)</f>
        <v>0</v>
      </c>
      <c r="BF233" s="217">
        <f>IF(N233="snížená",J233,0)</f>
        <v>0</v>
      </c>
      <c r="BG233" s="217">
        <f>IF(N233="zákl. přenesená",J233,0)</f>
        <v>0</v>
      </c>
      <c r="BH233" s="217">
        <f>IF(N233="sníž. přenesená",J233,0)</f>
        <v>0</v>
      </c>
      <c r="BI233" s="217">
        <f>IF(N233="nulová",J233,0)</f>
        <v>0</v>
      </c>
      <c r="BJ233" s="18" t="s">
        <v>79</v>
      </c>
      <c r="BK233" s="217">
        <f>ROUND(I233*H233,2)</f>
        <v>0</v>
      </c>
      <c r="BL233" s="18" t="s">
        <v>246</v>
      </c>
      <c r="BM233" s="216" t="s">
        <v>1462</v>
      </c>
    </row>
    <row r="234" s="2" customFormat="1" ht="24.15" customHeight="1">
      <c r="A234" s="39"/>
      <c r="B234" s="40"/>
      <c r="C234" s="205" t="s">
        <v>747</v>
      </c>
      <c r="D234" s="205" t="s">
        <v>139</v>
      </c>
      <c r="E234" s="206" t="s">
        <v>1463</v>
      </c>
      <c r="F234" s="207" t="s">
        <v>1464</v>
      </c>
      <c r="G234" s="208" t="s">
        <v>790</v>
      </c>
      <c r="H234" s="209">
        <v>1</v>
      </c>
      <c r="I234" s="210"/>
      <c r="J234" s="211">
        <f>ROUND(I234*H234,2)</f>
        <v>0</v>
      </c>
      <c r="K234" s="207" t="s">
        <v>19</v>
      </c>
      <c r="L234" s="45"/>
      <c r="M234" s="212" t="s">
        <v>19</v>
      </c>
      <c r="N234" s="213" t="s">
        <v>42</v>
      </c>
      <c r="O234" s="85"/>
      <c r="P234" s="214">
        <f>O234*H234</f>
        <v>0</v>
      </c>
      <c r="Q234" s="214">
        <v>0</v>
      </c>
      <c r="R234" s="214">
        <f>Q234*H234</f>
        <v>0</v>
      </c>
      <c r="S234" s="214">
        <v>0</v>
      </c>
      <c r="T234" s="215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16" t="s">
        <v>246</v>
      </c>
      <c r="AT234" s="216" t="s">
        <v>139</v>
      </c>
      <c r="AU234" s="216" t="s">
        <v>81</v>
      </c>
      <c r="AY234" s="18" t="s">
        <v>137</v>
      </c>
      <c r="BE234" s="217">
        <f>IF(N234="základní",J234,0)</f>
        <v>0</v>
      </c>
      <c r="BF234" s="217">
        <f>IF(N234="snížená",J234,0)</f>
        <v>0</v>
      </c>
      <c r="BG234" s="217">
        <f>IF(N234="zákl. přenesená",J234,0)</f>
        <v>0</v>
      </c>
      <c r="BH234" s="217">
        <f>IF(N234="sníž. přenesená",J234,0)</f>
        <v>0</v>
      </c>
      <c r="BI234" s="217">
        <f>IF(N234="nulová",J234,0)</f>
        <v>0</v>
      </c>
      <c r="BJ234" s="18" t="s">
        <v>79</v>
      </c>
      <c r="BK234" s="217">
        <f>ROUND(I234*H234,2)</f>
        <v>0</v>
      </c>
      <c r="BL234" s="18" t="s">
        <v>246</v>
      </c>
      <c r="BM234" s="216" t="s">
        <v>1465</v>
      </c>
    </row>
    <row r="235" s="2" customFormat="1" ht="33" customHeight="1">
      <c r="A235" s="39"/>
      <c r="B235" s="40"/>
      <c r="C235" s="205" t="s">
        <v>752</v>
      </c>
      <c r="D235" s="205" t="s">
        <v>139</v>
      </c>
      <c r="E235" s="206" t="s">
        <v>1466</v>
      </c>
      <c r="F235" s="207" t="s">
        <v>1467</v>
      </c>
      <c r="G235" s="208" t="s">
        <v>183</v>
      </c>
      <c r="H235" s="209">
        <v>393</v>
      </c>
      <c r="I235" s="210"/>
      <c r="J235" s="211">
        <f>ROUND(I235*H235,2)</f>
        <v>0</v>
      </c>
      <c r="K235" s="207" t="s">
        <v>143</v>
      </c>
      <c r="L235" s="45"/>
      <c r="M235" s="212" t="s">
        <v>19</v>
      </c>
      <c r="N235" s="213" t="s">
        <v>42</v>
      </c>
      <c r="O235" s="85"/>
      <c r="P235" s="214">
        <f>O235*H235</f>
        <v>0</v>
      </c>
      <c r="Q235" s="214">
        <v>1.0000000000000001E-05</v>
      </c>
      <c r="R235" s="214">
        <f>Q235*H235</f>
        <v>0.0039300000000000003</v>
      </c>
      <c r="S235" s="214">
        <v>0</v>
      </c>
      <c r="T235" s="215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16" t="s">
        <v>246</v>
      </c>
      <c r="AT235" s="216" t="s">
        <v>139</v>
      </c>
      <c r="AU235" s="216" t="s">
        <v>81</v>
      </c>
      <c r="AY235" s="18" t="s">
        <v>137</v>
      </c>
      <c r="BE235" s="217">
        <f>IF(N235="základní",J235,0)</f>
        <v>0</v>
      </c>
      <c r="BF235" s="217">
        <f>IF(N235="snížená",J235,0)</f>
        <v>0</v>
      </c>
      <c r="BG235" s="217">
        <f>IF(N235="zákl. přenesená",J235,0)</f>
        <v>0</v>
      </c>
      <c r="BH235" s="217">
        <f>IF(N235="sníž. přenesená",J235,0)</f>
        <v>0</v>
      </c>
      <c r="BI235" s="217">
        <f>IF(N235="nulová",J235,0)</f>
        <v>0</v>
      </c>
      <c r="BJ235" s="18" t="s">
        <v>79</v>
      </c>
      <c r="BK235" s="217">
        <f>ROUND(I235*H235,2)</f>
        <v>0</v>
      </c>
      <c r="BL235" s="18" t="s">
        <v>246</v>
      </c>
      <c r="BM235" s="216" t="s">
        <v>1468</v>
      </c>
    </row>
    <row r="236" s="2" customFormat="1">
      <c r="A236" s="39"/>
      <c r="B236" s="40"/>
      <c r="C236" s="41"/>
      <c r="D236" s="218" t="s">
        <v>146</v>
      </c>
      <c r="E236" s="41"/>
      <c r="F236" s="219" t="s">
        <v>1469</v>
      </c>
      <c r="G236" s="41"/>
      <c r="H236" s="41"/>
      <c r="I236" s="220"/>
      <c r="J236" s="41"/>
      <c r="K236" s="41"/>
      <c r="L236" s="45"/>
      <c r="M236" s="221"/>
      <c r="N236" s="222"/>
      <c r="O236" s="85"/>
      <c r="P236" s="85"/>
      <c r="Q236" s="85"/>
      <c r="R236" s="85"/>
      <c r="S236" s="85"/>
      <c r="T236" s="86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18" t="s">
        <v>146</v>
      </c>
      <c r="AU236" s="18" t="s">
        <v>81</v>
      </c>
    </row>
    <row r="237" s="12" customFormat="1" ht="22.8" customHeight="1">
      <c r="A237" s="12"/>
      <c r="B237" s="189"/>
      <c r="C237" s="190"/>
      <c r="D237" s="191" t="s">
        <v>70</v>
      </c>
      <c r="E237" s="203" t="s">
        <v>1470</v>
      </c>
      <c r="F237" s="203" t="s">
        <v>1471</v>
      </c>
      <c r="G237" s="190"/>
      <c r="H237" s="190"/>
      <c r="I237" s="193"/>
      <c r="J237" s="204">
        <f>BK237</f>
        <v>0</v>
      </c>
      <c r="K237" s="190"/>
      <c r="L237" s="195"/>
      <c r="M237" s="196"/>
      <c r="N237" s="197"/>
      <c r="O237" s="197"/>
      <c r="P237" s="198">
        <f>P238</f>
        <v>0</v>
      </c>
      <c r="Q237" s="197"/>
      <c r="R237" s="198">
        <f>R238</f>
        <v>0.00125</v>
      </c>
      <c r="S237" s="197"/>
      <c r="T237" s="199">
        <f>T238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00" t="s">
        <v>81</v>
      </c>
      <c r="AT237" s="201" t="s">
        <v>70</v>
      </c>
      <c r="AU237" s="201" t="s">
        <v>79</v>
      </c>
      <c r="AY237" s="200" t="s">
        <v>137</v>
      </c>
      <c r="BK237" s="202">
        <f>BK238</f>
        <v>0</v>
      </c>
    </row>
    <row r="238" s="2" customFormat="1" ht="24.15" customHeight="1">
      <c r="A238" s="39"/>
      <c r="B238" s="40"/>
      <c r="C238" s="205" t="s">
        <v>756</v>
      </c>
      <c r="D238" s="205" t="s">
        <v>139</v>
      </c>
      <c r="E238" s="206" t="s">
        <v>1472</v>
      </c>
      <c r="F238" s="207" t="s">
        <v>1473</v>
      </c>
      <c r="G238" s="208" t="s">
        <v>1380</v>
      </c>
      <c r="H238" s="209">
        <v>1</v>
      </c>
      <c r="I238" s="210"/>
      <c r="J238" s="211">
        <f>ROUND(I238*H238,2)</f>
        <v>0</v>
      </c>
      <c r="K238" s="207" t="s">
        <v>19</v>
      </c>
      <c r="L238" s="45"/>
      <c r="M238" s="212" t="s">
        <v>19</v>
      </c>
      <c r="N238" s="213" t="s">
        <v>42</v>
      </c>
      <c r="O238" s="85"/>
      <c r="P238" s="214">
        <f>O238*H238</f>
        <v>0</v>
      </c>
      <c r="Q238" s="214">
        <v>0.00125</v>
      </c>
      <c r="R238" s="214">
        <f>Q238*H238</f>
        <v>0.00125</v>
      </c>
      <c r="S238" s="214">
        <v>0</v>
      </c>
      <c r="T238" s="215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16" t="s">
        <v>246</v>
      </c>
      <c r="AT238" s="216" t="s">
        <v>139</v>
      </c>
      <c r="AU238" s="216" t="s">
        <v>81</v>
      </c>
      <c r="AY238" s="18" t="s">
        <v>137</v>
      </c>
      <c r="BE238" s="217">
        <f>IF(N238="základní",J238,0)</f>
        <v>0</v>
      </c>
      <c r="BF238" s="217">
        <f>IF(N238="snížená",J238,0)</f>
        <v>0</v>
      </c>
      <c r="BG238" s="217">
        <f>IF(N238="zákl. přenesená",J238,0)</f>
        <v>0</v>
      </c>
      <c r="BH238" s="217">
        <f>IF(N238="sníž. přenesená",J238,0)</f>
        <v>0</v>
      </c>
      <c r="BI238" s="217">
        <f>IF(N238="nulová",J238,0)</f>
        <v>0</v>
      </c>
      <c r="BJ238" s="18" t="s">
        <v>79</v>
      </c>
      <c r="BK238" s="217">
        <f>ROUND(I238*H238,2)</f>
        <v>0</v>
      </c>
      <c r="BL238" s="18" t="s">
        <v>246</v>
      </c>
      <c r="BM238" s="216" t="s">
        <v>1474</v>
      </c>
    </row>
    <row r="239" s="12" customFormat="1" ht="22.8" customHeight="1">
      <c r="A239" s="12"/>
      <c r="B239" s="189"/>
      <c r="C239" s="190"/>
      <c r="D239" s="191" t="s">
        <v>70</v>
      </c>
      <c r="E239" s="203" t="s">
        <v>1475</v>
      </c>
      <c r="F239" s="203" t="s">
        <v>1476</v>
      </c>
      <c r="G239" s="190"/>
      <c r="H239" s="190"/>
      <c r="I239" s="193"/>
      <c r="J239" s="204">
        <f>BK239</f>
        <v>0</v>
      </c>
      <c r="K239" s="190"/>
      <c r="L239" s="195"/>
      <c r="M239" s="196"/>
      <c r="N239" s="197"/>
      <c r="O239" s="197"/>
      <c r="P239" s="198">
        <f>SUM(P240:P284)</f>
        <v>0</v>
      </c>
      <c r="Q239" s="197"/>
      <c r="R239" s="198">
        <f>SUM(R240:R284)</f>
        <v>0.55475999999999992</v>
      </c>
      <c r="S239" s="197"/>
      <c r="T239" s="199">
        <f>SUM(T240:T284)</f>
        <v>0.52355000000000007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00" t="s">
        <v>81</v>
      </c>
      <c r="AT239" s="201" t="s">
        <v>70</v>
      </c>
      <c r="AU239" s="201" t="s">
        <v>79</v>
      </c>
      <c r="AY239" s="200" t="s">
        <v>137</v>
      </c>
      <c r="BK239" s="202">
        <f>SUM(BK240:BK284)</f>
        <v>0</v>
      </c>
    </row>
    <row r="240" s="2" customFormat="1" ht="24.15" customHeight="1">
      <c r="A240" s="39"/>
      <c r="B240" s="40"/>
      <c r="C240" s="205" t="s">
        <v>761</v>
      </c>
      <c r="D240" s="205" t="s">
        <v>139</v>
      </c>
      <c r="E240" s="206" t="s">
        <v>1477</v>
      </c>
      <c r="F240" s="207" t="s">
        <v>1478</v>
      </c>
      <c r="G240" s="208" t="s">
        <v>1380</v>
      </c>
      <c r="H240" s="209">
        <v>9</v>
      </c>
      <c r="I240" s="210"/>
      <c r="J240" s="211">
        <f>ROUND(I240*H240,2)</f>
        <v>0</v>
      </c>
      <c r="K240" s="207" t="s">
        <v>143</v>
      </c>
      <c r="L240" s="45"/>
      <c r="M240" s="212" t="s">
        <v>19</v>
      </c>
      <c r="N240" s="213" t="s">
        <v>42</v>
      </c>
      <c r="O240" s="85"/>
      <c r="P240" s="214">
        <f>O240*H240</f>
        <v>0</v>
      </c>
      <c r="Q240" s="214">
        <v>0</v>
      </c>
      <c r="R240" s="214">
        <f>Q240*H240</f>
        <v>0</v>
      </c>
      <c r="S240" s="214">
        <v>0.01933</v>
      </c>
      <c r="T240" s="215">
        <f>S240*H240</f>
        <v>0.17397000000000001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16" t="s">
        <v>246</v>
      </c>
      <c r="AT240" s="216" t="s">
        <v>139</v>
      </c>
      <c r="AU240" s="216" t="s">
        <v>81</v>
      </c>
      <c r="AY240" s="18" t="s">
        <v>137</v>
      </c>
      <c r="BE240" s="217">
        <f>IF(N240="základní",J240,0)</f>
        <v>0</v>
      </c>
      <c r="BF240" s="217">
        <f>IF(N240="snížená",J240,0)</f>
        <v>0</v>
      </c>
      <c r="BG240" s="217">
        <f>IF(N240="zákl. přenesená",J240,0)</f>
        <v>0</v>
      </c>
      <c r="BH240" s="217">
        <f>IF(N240="sníž. přenesená",J240,0)</f>
        <v>0</v>
      </c>
      <c r="BI240" s="217">
        <f>IF(N240="nulová",J240,0)</f>
        <v>0</v>
      </c>
      <c r="BJ240" s="18" t="s">
        <v>79</v>
      </c>
      <c r="BK240" s="217">
        <f>ROUND(I240*H240,2)</f>
        <v>0</v>
      </c>
      <c r="BL240" s="18" t="s">
        <v>246</v>
      </c>
      <c r="BM240" s="216" t="s">
        <v>1479</v>
      </c>
    </row>
    <row r="241" s="2" customFormat="1">
      <c r="A241" s="39"/>
      <c r="B241" s="40"/>
      <c r="C241" s="41"/>
      <c r="D241" s="218" t="s">
        <v>146</v>
      </c>
      <c r="E241" s="41"/>
      <c r="F241" s="219" t="s">
        <v>1480</v>
      </c>
      <c r="G241" s="41"/>
      <c r="H241" s="41"/>
      <c r="I241" s="220"/>
      <c r="J241" s="41"/>
      <c r="K241" s="41"/>
      <c r="L241" s="45"/>
      <c r="M241" s="221"/>
      <c r="N241" s="222"/>
      <c r="O241" s="85"/>
      <c r="P241" s="85"/>
      <c r="Q241" s="85"/>
      <c r="R241" s="85"/>
      <c r="S241" s="85"/>
      <c r="T241" s="86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146</v>
      </c>
      <c r="AU241" s="18" t="s">
        <v>81</v>
      </c>
    </row>
    <row r="242" s="2" customFormat="1" ht="24.15" customHeight="1">
      <c r="A242" s="39"/>
      <c r="B242" s="40"/>
      <c r="C242" s="205" t="s">
        <v>765</v>
      </c>
      <c r="D242" s="205" t="s">
        <v>139</v>
      </c>
      <c r="E242" s="206" t="s">
        <v>1481</v>
      </c>
      <c r="F242" s="207" t="s">
        <v>1482</v>
      </c>
      <c r="G242" s="208" t="s">
        <v>1380</v>
      </c>
      <c r="H242" s="209">
        <v>1</v>
      </c>
      <c r="I242" s="210"/>
      <c r="J242" s="211">
        <f>ROUND(I242*H242,2)</f>
        <v>0</v>
      </c>
      <c r="K242" s="207" t="s">
        <v>143</v>
      </c>
      <c r="L242" s="45"/>
      <c r="M242" s="212" t="s">
        <v>19</v>
      </c>
      <c r="N242" s="213" t="s">
        <v>42</v>
      </c>
      <c r="O242" s="85"/>
      <c r="P242" s="214">
        <f>O242*H242</f>
        <v>0</v>
      </c>
      <c r="Q242" s="214">
        <v>0</v>
      </c>
      <c r="R242" s="214">
        <f>Q242*H242</f>
        <v>0</v>
      </c>
      <c r="S242" s="214">
        <v>0.027199999999999998</v>
      </c>
      <c r="T242" s="215">
        <f>S242*H242</f>
        <v>0.027199999999999998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16" t="s">
        <v>246</v>
      </c>
      <c r="AT242" s="216" t="s">
        <v>139</v>
      </c>
      <c r="AU242" s="216" t="s">
        <v>81</v>
      </c>
      <c r="AY242" s="18" t="s">
        <v>137</v>
      </c>
      <c r="BE242" s="217">
        <f>IF(N242="základní",J242,0)</f>
        <v>0</v>
      </c>
      <c r="BF242" s="217">
        <f>IF(N242="snížená",J242,0)</f>
        <v>0</v>
      </c>
      <c r="BG242" s="217">
        <f>IF(N242="zákl. přenesená",J242,0)</f>
        <v>0</v>
      </c>
      <c r="BH242" s="217">
        <f>IF(N242="sníž. přenesená",J242,0)</f>
        <v>0</v>
      </c>
      <c r="BI242" s="217">
        <f>IF(N242="nulová",J242,0)</f>
        <v>0</v>
      </c>
      <c r="BJ242" s="18" t="s">
        <v>79</v>
      </c>
      <c r="BK242" s="217">
        <f>ROUND(I242*H242,2)</f>
        <v>0</v>
      </c>
      <c r="BL242" s="18" t="s">
        <v>246</v>
      </c>
      <c r="BM242" s="216" t="s">
        <v>1483</v>
      </c>
    </row>
    <row r="243" s="2" customFormat="1">
      <c r="A243" s="39"/>
      <c r="B243" s="40"/>
      <c r="C243" s="41"/>
      <c r="D243" s="218" t="s">
        <v>146</v>
      </c>
      <c r="E243" s="41"/>
      <c r="F243" s="219" t="s">
        <v>1484</v>
      </c>
      <c r="G243" s="41"/>
      <c r="H243" s="41"/>
      <c r="I243" s="220"/>
      <c r="J243" s="41"/>
      <c r="K243" s="41"/>
      <c r="L243" s="45"/>
      <c r="M243" s="221"/>
      <c r="N243" s="222"/>
      <c r="O243" s="85"/>
      <c r="P243" s="85"/>
      <c r="Q243" s="85"/>
      <c r="R243" s="85"/>
      <c r="S243" s="85"/>
      <c r="T243" s="86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146</v>
      </c>
      <c r="AU243" s="18" t="s">
        <v>81</v>
      </c>
    </row>
    <row r="244" s="2" customFormat="1" ht="24.15" customHeight="1">
      <c r="A244" s="39"/>
      <c r="B244" s="40"/>
      <c r="C244" s="205" t="s">
        <v>771</v>
      </c>
      <c r="D244" s="205" t="s">
        <v>139</v>
      </c>
      <c r="E244" s="206" t="s">
        <v>1485</v>
      </c>
      <c r="F244" s="207" t="s">
        <v>1486</v>
      </c>
      <c r="G244" s="208" t="s">
        <v>1380</v>
      </c>
      <c r="H244" s="209">
        <v>2</v>
      </c>
      <c r="I244" s="210"/>
      <c r="J244" s="211">
        <f>ROUND(I244*H244,2)</f>
        <v>0</v>
      </c>
      <c r="K244" s="207" t="s">
        <v>143</v>
      </c>
      <c r="L244" s="45"/>
      <c r="M244" s="212" t="s">
        <v>19</v>
      </c>
      <c r="N244" s="213" t="s">
        <v>42</v>
      </c>
      <c r="O244" s="85"/>
      <c r="P244" s="214">
        <f>O244*H244</f>
        <v>0</v>
      </c>
      <c r="Q244" s="214">
        <v>0</v>
      </c>
      <c r="R244" s="214">
        <f>Q244*H244</f>
        <v>0</v>
      </c>
      <c r="S244" s="214">
        <v>0.034700000000000002</v>
      </c>
      <c r="T244" s="215">
        <f>S244*H244</f>
        <v>0.069400000000000003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16" t="s">
        <v>246</v>
      </c>
      <c r="AT244" s="216" t="s">
        <v>139</v>
      </c>
      <c r="AU244" s="216" t="s">
        <v>81</v>
      </c>
      <c r="AY244" s="18" t="s">
        <v>137</v>
      </c>
      <c r="BE244" s="217">
        <f>IF(N244="základní",J244,0)</f>
        <v>0</v>
      </c>
      <c r="BF244" s="217">
        <f>IF(N244="snížená",J244,0)</f>
        <v>0</v>
      </c>
      <c r="BG244" s="217">
        <f>IF(N244="zákl. přenesená",J244,0)</f>
        <v>0</v>
      </c>
      <c r="BH244" s="217">
        <f>IF(N244="sníž. přenesená",J244,0)</f>
        <v>0</v>
      </c>
      <c r="BI244" s="217">
        <f>IF(N244="nulová",J244,0)</f>
        <v>0</v>
      </c>
      <c r="BJ244" s="18" t="s">
        <v>79</v>
      </c>
      <c r="BK244" s="217">
        <f>ROUND(I244*H244,2)</f>
        <v>0</v>
      </c>
      <c r="BL244" s="18" t="s">
        <v>246</v>
      </c>
      <c r="BM244" s="216" t="s">
        <v>1487</v>
      </c>
    </row>
    <row r="245" s="2" customFormat="1">
      <c r="A245" s="39"/>
      <c r="B245" s="40"/>
      <c r="C245" s="41"/>
      <c r="D245" s="218" t="s">
        <v>146</v>
      </c>
      <c r="E245" s="41"/>
      <c r="F245" s="219" t="s">
        <v>1488</v>
      </c>
      <c r="G245" s="41"/>
      <c r="H245" s="41"/>
      <c r="I245" s="220"/>
      <c r="J245" s="41"/>
      <c r="K245" s="41"/>
      <c r="L245" s="45"/>
      <c r="M245" s="221"/>
      <c r="N245" s="222"/>
      <c r="O245" s="85"/>
      <c r="P245" s="85"/>
      <c r="Q245" s="85"/>
      <c r="R245" s="85"/>
      <c r="S245" s="85"/>
      <c r="T245" s="86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146</v>
      </c>
      <c r="AU245" s="18" t="s">
        <v>81</v>
      </c>
    </row>
    <row r="246" s="2" customFormat="1" ht="21.75" customHeight="1">
      <c r="A246" s="39"/>
      <c r="B246" s="40"/>
      <c r="C246" s="205" t="s">
        <v>776</v>
      </c>
      <c r="D246" s="205" t="s">
        <v>139</v>
      </c>
      <c r="E246" s="206" t="s">
        <v>1489</v>
      </c>
      <c r="F246" s="207" t="s">
        <v>1490</v>
      </c>
      <c r="G246" s="208" t="s">
        <v>1380</v>
      </c>
      <c r="H246" s="209">
        <v>13</v>
      </c>
      <c r="I246" s="210"/>
      <c r="J246" s="211">
        <f>ROUND(I246*H246,2)</f>
        <v>0</v>
      </c>
      <c r="K246" s="207" t="s">
        <v>143</v>
      </c>
      <c r="L246" s="45"/>
      <c r="M246" s="212" t="s">
        <v>19</v>
      </c>
      <c r="N246" s="213" t="s">
        <v>42</v>
      </c>
      <c r="O246" s="85"/>
      <c r="P246" s="214">
        <f>O246*H246</f>
        <v>0</v>
      </c>
      <c r="Q246" s="214">
        <v>0</v>
      </c>
      <c r="R246" s="214">
        <f>Q246*H246</f>
        <v>0</v>
      </c>
      <c r="S246" s="214">
        <v>0.019460000000000002</v>
      </c>
      <c r="T246" s="215">
        <f>S246*H246</f>
        <v>0.25298000000000004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16" t="s">
        <v>246</v>
      </c>
      <c r="AT246" s="216" t="s">
        <v>139</v>
      </c>
      <c r="AU246" s="216" t="s">
        <v>81</v>
      </c>
      <c r="AY246" s="18" t="s">
        <v>137</v>
      </c>
      <c r="BE246" s="217">
        <f>IF(N246="základní",J246,0)</f>
        <v>0</v>
      </c>
      <c r="BF246" s="217">
        <f>IF(N246="snížená",J246,0)</f>
        <v>0</v>
      </c>
      <c r="BG246" s="217">
        <f>IF(N246="zákl. přenesená",J246,0)</f>
        <v>0</v>
      </c>
      <c r="BH246" s="217">
        <f>IF(N246="sníž. přenesená",J246,0)</f>
        <v>0</v>
      </c>
      <c r="BI246" s="217">
        <f>IF(N246="nulová",J246,0)</f>
        <v>0</v>
      </c>
      <c r="BJ246" s="18" t="s">
        <v>79</v>
      </c>
      <c r="BK246" s="217">
        <f>ROUND(I246*H246,2)</f>
        <v>0</v>
      </c>
      <c r="BL246" s="18" t="s">
        <v>246</v>
      </c>
      <c r="BM246" s="216" t="s">
        <v>1491</v>
      </c>
    </row>
    <row r="247" s="2" customFormat="1">
      <c r="A247" s="39"/>
      <c r="B247" s="40"/>
      <c r="C247" s="41"/>
      <c r="D247" s="218" t="s">
        <v>146</v>
      </c>
      <c r="E247" s="41"/>
      <c r="F247" s="219" t="s">
        <v>1492</v>
      </c>
      <c r="G247" s="41"/>
      <c r="H247" s="41"/>
      <c r="I247" s="220"/>
      <c r="J247" s="41"/>
      <c r="K247" s="41"/>
      <c r="L247" s="45"/>
      <c r="M247" s="221"/>
      <c r="N247" s="222"/>
      <c r="O247" s="85"/>
      <c r="P247" s="85"/>
      <c r="Q247" s="85"/>
      <c r="R247" s="85"/>
      <c r="S247" s="85"/>
      <c r="T247" s="86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T247" s="18" t="s">
        <v>146</v>
      </c>
      <c r="AU247" s="18" t="s">
        <v>81</v>
      </c>
    </row>
    <row r="248" s="2" customFormat="1" ht="24.15" customHeight="1">
      <c r="A248" s="39"/>
      <c r="B248" s="40"/>
      <c r="C248" s="205" t="s">
        <v>780</v>
      </c>
      <c r="D248" s="205" t="s">
        <v>139</v>
      </c>
      <c r="E248" s="206" t="s">
        <v>1493</v>
      </c>
      <c r="F248" s="207" t="s">
        <v>1494</v>
      </c>
      <c r="G248" s="208" t="s">
        <v>1380</v>
      </c>
      <c r="H248" s="209">
        <v>2</v>
      </c>
      <c r="I248" s="210"/>
      <c r="J248" s="211">
        <f>ROUND(I248*H248,2)</f>
        <v>0</v>
      </c>
      <c r="K248" s="207" t="s">
        <v>143</v>
      </c>
      <c r="L248" s="45"/>
      <c r="M248" s="212" t="s">
        <v>19</v>
      </c>
      <c r="N248" s="213" t="s">
        <v>42</v>
      </c>
      <c r="O248" s="85"/>
      <c r="P248" s="214">
        <f>O248*H248</f>
        <v>0</v>
      </c>
      <c r="Q248" s="214">
        <v>0.0037100000000000002</v>
      </c>
      <c r="R248" s="214">
        <f>Q248*H248</f>
        <v>0.0074200000000000004</v>
      </c>
      <c r="S248" s="214">
        <v>0</v>
      </c>
      <c r="T248" s="215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16" t="s">
        <v>246</v>
      </c>
      <c r="AT248" s="216" t="s">
        <v>139</v>
      </c>
      <c r="AU248" s="216" t="s">
        <v>81</v>
      </c>
      <c r="AY248" s="18" t="s">
        <v>137</v>
      </c>
      <c r="BE248" s="217">
        <f>IF(N248="základní",J248,0)</f>
        <v>0</v>
      </c>
      <c r="BF248" s="217">
        <f>IF(N248="snížená",J248,0)</f>
        <v>0</v>
      </c>
      <c r="BG248" s="217">
        <f>IF(N248="zákl. přenesená",J248,0)</f>
        <v>0</v>
      </c>
      <c r="BH248" s="217">
        <f>IF(N248="sníž. přenesená",J248,0)</f>
        <v>0</v>
      </c>
      <c r="BI248" s="217">
        <f>IF(N248="nulová",J248,0)</f>
        <v>0</v>
      </c>
      <c r="BJ248" s="18" t="s">
        <v>79</v>
      </c>
      <c r="BK248" s="217">
        <f>ROUND(I248*H248,2)</f>
        <v>0</v>
      </c>
      <c r="BL248" s="18" t="s">
        <v>246</v>
      </c>
      <c r="BM248" s="216" t="s">
        <v>1495</v>
      </c>
    </row>
    <row r="249" s="2" customFormat="1">
      <c r="A249" s="39"/>
      <c r="B249" s="40"/>
      <c r="C249" s="41"/>
      <c r="D249" s="218" t="s">
        <v>146</v>
      </c>
      <c r="E249" s="41"/>
      <c r="F249" s="219" t="s">
        <v>1496</v>
      </c>
      <c r="G249" s="41"/>
      <c r="H249" s="41"/>
      <c r="I249" s="220"/>
      <c r="J249" s="41"/>
      <c r="K249" s="41"/>
      <c r="L249" s="45"/>
      <c r="M249" s="221"/>
      <c r="N249" s="222"/>
      <c r="O249" s="85"/>
      <c r="P249" s="85"/>
      <c r="Q249" s="85"/>
      <c r="R249" s="85"/>
      <c r="S249" s="85"/>
      <c r="T249" s="86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146</v>
      </c>
      <c r="AU249" s="18" t="s">
        <v>81</v>
      </c>
    </row>
    <row r="250" s="2" customFormat="1" ht="62.7" customHeight="1">
      <c r="A250" s="39"/>
      <c r="B250" s="40"/>
      <c r="C250" s="205" t="s">
        <v>787</v>
      </c>
      <c r="D250" s="205" t="s">
        <v>139</v>
      </c>
      <c r="E250" s="206" t="s">
        <v>1497</v>
      </c>
      <c r="F250" s="207" t="s">
        <v>1498</v>
      </c>
      <c r="G250" s="208" t="s">
        <v>1380</v>
      </c>
      <c r="H250" s="209">
        <v>4</v>
      </c>
      <c r="I250" s="210"/>
      <c r="J250" s="211">
        <f>ROUND(I250*H250,2)</f>
        <v>0</v>
      </c>
      <c r="K250" s="207" t="s">
        <v>143</v>
      </c>
      <c r="L250" s="45"/>
      <c r="M250" s="212" t="s">
        <v>19</v>
      </c>
      <c r="N250" s="213" t="s">
        <v>42</v>
      </c>
      <c r="O250" s="85"/>
      <c r="P250" s="214">
        <f>O250*H250</f>
        <v>0</v>
      </c>
      <c r="Q250" s="214">
        <v>0.017469999999999999</v>
      </c>
      <c r="R250" s="214">
        <f>Q250*H250</f>
        <v>0.069879999999999998</v>
      </c>
      <c r="S250" s="214">
        <v>0</v>
      </c>
      <c r="T250" s="215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16" t="s">
        <v>246</v>
      </c>
      <c r="AT250" s="216" t="s">
        <v>139</v>
      </c>
      <c r="AU250" s="216" t="s">
        <v>81</v>
      </c>
      <c r="AY250" s="18" t="s">
        <v>137</v>
      </c>
      <c r="BE250" s="217">
        <f>IF(N250="základní",J250,0)</f>
        <v>0</v>
      </c>
      <c r="BF250" s="217">
        <f>IF(N250="snížená",J250,0)</f>
        <v>0</v>
      </c>
      <c r="BG250" s="217">
        <f>IF(N250="zákl. přenesená",J250,0)</f>
        <v>0</v>
      </c>
      <c r="BH250" s="217">
        <f>IF(N250="sníž. přenesená",J250,0)</f>
        <v>0</v>
      </c>
      <c r="BI250" s="217">
        <f>IF(N250="nulová",J250,0)</f>
        <v>0</v>
      </c>
      <c r="BJ250" s="18" t="s">
        <v>79</v>
      </c>
      <c r="BK250" s="217">
        <f>ROUND(I250*H250,2)</f>
        <v>0</v>
      </c>
      <c r="BL250" s="18" t="s">
        <v>246</v>
      </c>
      <c r="BM250" s="216" t="s">
        <v>1499</v>
      </c>
    </row>
    <row r="251" s="2" customFormat="1">
      <c r="A251" s="39"/>
      <c r="B251" s="40"/>
      <c r="C251" s="41"/>
      <c r="D251" s="218" t="s">
        <v>146</v>
      </c>
      <c r="E251" s="41"/>
      <c r="F251" s="219" t="s">
        <v>1500</v>
      </c>
      <c r="G251" s="41"/>
      <c r="H251" s="41"/>
      <c r="I251" s="220"/>
      <c r="J251" s="41"/>
      <c r="K251" s="41"/>
      <c r="L251" s="45"/>
      <c r="M251" s="221"/>
      <c r="N251" s="222"/>
      <c r="O251" s="85"/>
      <c r="P251" s="85"/>
      <c r="Q251" s="85"/>
      <c r="R251" s="85"/>
      <c r="S251" s="85"/>
      <c r="T251" s="86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18" t="s">
        <v>146</v>
      </c>
      <c r="AU251" s="18" t="s">
        <v>81</v>
      </c>
    </row>
    <row r="252" s="2" customFormat="1" ht="62.7" customHeight="1">
      <c r="A252" s="39"/>
      <c r="B252" s="40"/>
      <c r="C252" s="205" t="s">
        <v>792</v>
      </c>
      <c r="D252" s="205" t="s">
        <v>139</v>
      </c>
      <c r="E252" s="206" t="s">
        <v>1501</v>
      </c>
      <c r="F252" s="207" t="s">
        <v>1502</v>
      </c>
      <c r="G252" s="208" t="s">
        <v>1380</v>
      </c>
      <c r="H252" s="209">
        <v>5</v>
      </c>
      <c r="I252" s="210"/>
      <c r="J252" s="211">
        <f>ROUND(I252*H252,2)</f>
        <v>0</v>
      </c>
      <c r="K252" s="207" t="s">
        <v>19</v>
      </c>
      <c r="L252" s="45"/>
      <c r="M252" s="212" t="s">
        <v>19</v>
      </c>
      <c r="N252" s="213" t="s">
        <v>42</v>
      </c>
      <c r="O252" s="85"/>
      <c r="P252" s="214">
        <f>O252*H252</f>
        <v>0</v>
      </c>
      <c r="Q252" s="214">
        <v>0.016969999999999999</v>
      </c>
      <c r="R252" s="214">
        <f>Q252*H252</f>
        <v>0.084849999999999995</v>
      </c>
      <c r="S252" s="214">
        <v>0</v>
      </c>
      <c r="T252" s="215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16" t="s">
        <v>246</v>
      </c>
      <c r="AT252" s="216" t="s">
        <v>139</v>
      </c>
      <c r="AU252" s="216" t="s">
        <v>81</v>
      </c>
      <c r="AY252" s="18" t="s">
        <v>137</v>
      </c>
      <c r="BE252" s="217">
        <f>IF(N252="základní",J252,0)</f>
        <v>0</v>
      </c>
      <c r="BF252" s="217">
        <f>IF(N252="snížená",J252,0)</f>
        <v>0</v>
      </c>
      <c r="BG252" s="217">
        <f>IF(N252="zákl. přenesená",J252,0)</f>
        <v>0</v>
      </c>
      <c r="BH252" s="217">
        <f>IF(N252="sníž. přenesená",J252,0)</f>
        <v>0</v>
      </c>
      <c r="BI252" s="217">
        <f>IF(N252="nulová",J252,0)</f>
        <v>0</v>
      </c>
      <c r="BJ252" s="18" t="s">
        <v>79</v>
      </c>
      <c r="BK252" s="217">
        <f>ROUND(I252*H252,2)</f>
        <v>0</v>
      </c>
      <c r="BL252" s="18" t="s">
        <v>246</v>
      </c>
      <c r="BM252" s="216" t="s">
        <v>1503</v>
      </c>
    </row>
    <row r="253" s="2" customFormat="1" ht="55.5" customHeight="1">
      <c r="A253" s="39"/>
      <c r="B253" s="40"/>
      <c r="C253" s="205" t="s">
        <v>796</v>
      </c>
      <c r="D253" s="205" t="s">
        <v>139</v>
      </c>
      <c r="E253" s="206" t="s">
        <v>1504</v>
      </c>
      <c r="F253" s="207" t="s">
        <v>1505</v>
      </c>
      <c r="G253" s="208" t="s">
        <v>1380</v>
      </c>
      <c r="H253" s="209">
        <v>8</v>
      </c>
      <c r="I253" s="210"/>
      <c r="J253" s="211">
        <f>ROUND(I253*H253,2)</f>
        <v>0</v>
      </c>
      <c r="K253" s="207" t="s">
        <v>143</v>
      </c>
      <c r="L253" s="45"/>
      <c r="M253" s="212" t="s">
        <v>19</v>
      </c>
      <c r="N253" s="213" t="s">
        <v>42</v>
      </c>
      <c r="O253" s="85"/>
      <c r="P253" s="214">
        <f>O253*H253</f>
        <v>0</v>
      </c>
      <c r="Q253" s="214">
        <v>0.021229999999999999</v>
      </c>
      <c r="R253" s="214">
        <f>Q253*H253</f>
        <v>0.16983999999999999</v>
      </c>
      <c r="S253" s="214">
        <v>0</v>
      </c>
      <c r="T253" s="215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16" t="s">
        <v>246</v>
      </c>
      <c r="AT253" s="216" t="s">
        <v>139</v>
      </c>
      <c r="AU253" s="216" t="s">
        <v>81</v>
      </c>
      <c r="AY253" s="18" t="s">
        <v>137</v>
      </c>
      <c r="BE253" s="217">
        <f>IF(N253="základní",J253,0)</f>
        <v>0</v>
      </c>
      <c r="BF253" s="217">
        <f>IF(N253="snížená",J253,0)</f>
        <v>0</v>
      </c>
      <c r="BG253" s="217">
        <f>IF(N253="zákl. přenesená",J253,0)</f>
        <v>0</v>
      </c>
      <c r="BH253" s="217">
        <f>IF(N253="sníž. přenesená",J253,0)</f>
        <v>0</v>
      </c>
      <c r="BI253" s="217">
        <f>IF(N253="nulová",J253,0)</f>
        <v>0</v>
      </c>
      <c r="BJ253" s="18" t="s">
        <v>79</v>
      </c>
      <c r="BK253" s="217">
        <f>ROUND(I253*H253,2)</f>
        <v>0</v>
      </c>
      <c r="BL253" s="18" t="s">
        <v>246</v>
      </c>
      <c r="BM253" s="216" t="s">
        <v>1506</v>
      </c>
    </row>
    <row r="254" s="2" customFormat="1">
      <c r="A254" s="39"/>
      <c r="B254" s="40"/>
      <c r="C254" s="41"/>
      <c r="D254" s="218" t="s">
        <v>146</v>
      </c>
      <c r="E254" s="41"/>
      <c r="F254" s="219" t="s">
        <v>1507</v>
      </c>
      <c r="G254" s="41"/>
      <c r="H254" s="41"/>
      <c r="I254" s="220"/>
      <c r="J254" s="41"/>
      <c r="K254" s="41"/>
      <c r="L254" s="45"/>
      <c r="M254" s="221"/>
      <c r="N254" s="222"/>
      <c r="O254" s="85"/>
      <c r="P254" s="85"/>
      <c r="Q254" s="85"/>
      <c r="R254" s="85"/>
      <c r="S254" s="85"/>
      <c r="T254" s="86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8" t="s">
        <v>146</v>
      </c>
      <c r="AU254" s="18" t="s">
        <v>81</v>
      </c>
    </row>
    <row r="255" s="2" customFormat="1" ht="49.05" customHeight="1">
      <c r="A255" s="39"/>
      <c r="B255" s="40"/>
      <c r="C255" s="205" t="s">
        <v>801</v>
      </c>
      <c r="D255" s="205" t="s">
        <v>139</v>
      </c>
      <c r="E255" s="206" t="s">
        <v>1508</v>
      </c>
      <c r="F255" s="207" t="s">
        <v>1509</v>
      </c>
      <c r="G255" s="208" t="s">
        <v>1380</v>
      </c>
      <c r="H255" s="209">
        <v>5</v>
      </c>
      <c r="I255" s="210"/>
      <c r="J255" s="211">
        <f>ROUND(I255*H255,2)</f>
        <v>0</v>
      </c>
      <c r="K255" s="207" t="s">
        <v>19</v>
      </c>
      <c r="L255" s="45"/>
      <c r="M255" s="212" t="s">
        <v>19</v>
      </c>
      <c r="N255" s="213" t="s">
        <v>42</v>
      </c>
      <c r="O255" s="85"/>
      <c r="P255" s="214">
        <f>O255*H255</f>
        <v>0</v>
      </c>
      <c r="Q255" s="214">
        <v>0.017729999999999999</v>
      </c>
      <c r="R255" s="214">
        <f>Q255*H255</f>
        <v>0.088649999999999993</v>
      </c>
      <c r="S255" s="214">
        <v>0</v>
      </c>
      <c r="T255" s="215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16" t="s">
        <v>246</v>
      </c>
      <c r="AT255" s="216" t="s">
        <v>139</v>
      </c>
      <c r="AU255" s="216" t="s">
        <v>81</v>
      </c>
      <c r="AY255" s="18" t="s">
        <v>137</v>
      </c>
      <c r="BE255" s="217">
        <f>IF(N255="základní",J255,0)</f>
        <v>0</v>
      </c>
      <c r="BF255" s="217">
        <f>IF(N255="snížená",J255,0)</f>
        <v>0</v>
      </c>
      <c r="BG255" s="217">
        <f>IF(N255="zákl. přenesená",J255,0)</f>
        <v>0</v>
      </c>
      <c r="BH255" s="217">
        <f>IF(N255="sníž. přenesená",J255,0)</f>
        <v>0</v>
      </c>
      <c r="BI255" s="217">
        <f>IF(N255="nulová",J255,0)</f>
        <v>0</v>
      </c>
      <c r="BJ255" s="18" t="s">
        <v>79</v>
      </c>
      <c r="BK255" s="217">
        <f>ROUND(I255*H255,2)</f>
        <v>0</v>
      </c>
      <c r="BL255" s="18" t="s">
        <v>246</v>
      </c>
      <c r="BM255" s="216" t="s">
        <v>1510</v>
      </c>
    </row>
    <row r="256" s="2" customFormat="1" ht="55.5" customHeight="1">
      <c r="A256" s="39"/>
      <c r="B256" s="40"/>
      <c r="C256" s="245" t="s">
        <v>806</v>
      </c>
      <c r="D256" s="245" t="s">
        <v>172</v>
      </c>
      <c r="E256" s="246" t="s">
        <v>1511</v>
      </c>
      <c r="F256" s="247" t="s">
        <v>1512</v>
      </c>
      <c r="G256" s="248" t="s">
        <v>1380</v>
      </c>
      <c r="H256" s="249">
        <v>2</v>
      </c>
      <c r="I256" s="250"/>
      <c r="J256" s="251">
        <f>ROUND(I256*H256,2)</f>
        <v>0</v>
      </c>
      <c r="K256" s="247" t="s">
        <v>19</v>
      </c>
      <c r="L256" s="252"/>
      <c r="M256" s="253" t="s">
        <v>19</v>
      </c>
      <c r="N256" s="254" t="s">
        <v>42</v>
      </c>
      <c r="O256" s="85"/>
      <c r="P256" s="214">
        <f>O256*H256</f>
        <v>0</v>
      </c>
      <c r="Q256" s="214">
        <v>0.00249</v>
      </c>
      <c r="R256" s="214">
        <f>Q256*H256</f>
        <v>0.0049800000000000001</v>
      </c>
      <c r="S256" s="214">
        <v>0</v>
      </c>
      <c r="T256" s="215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16" t="s">
        <v>370</v>
      </c>
      <c r="AT256" s="216" t="s">
        <v>172</v>
      </c>
      <c r="AU256" s="216" t="s">
        <v>81</v>
      </c>
      <c r="AY256" s="18" t="s">
        <v>137</v>
      </c>
      <c r="BE256" s="217">
        <f>IF(N256="základní",J256,0)</f>
        <v>0</v>
      </c>
      <c r="BF256" s="217">
        <f>IF(N256="snížená",J256,0)</f>
        <v>0</v>
      </c>
      <c r="BG256" s="217">
        <f>IF(N256="zákl. přenesená",J256,0)</f>
        <v>0</v>
      </c>
      <c r="BH256" s="217">
        <f>IF(N256="sníž. přenesená",J256,0)</f>
        <v>0</v>
      </c>
      <c r="BI256" s="217">
        <f>IF(N256="nulová",J256,0)</f>
        <v>0</v>
      </c>
      <c r="BJ256" s="18" t="s">
        <v>79</v>
      </c>
      <c r="BK256" s="217">
        <f>ROUND(I256*H256,2)</f>
        <v>0</v>
      </c>
      <c r="BL256" s="18" t="s">
        <v>246</v>
      </c>
      <c r="BM256" s="216" t="s">
        <v>1513</v>
      </c>
    </row>
    <row r="257" s="2" customFormat="1" ht="62.7" customHeight="1">
      <c r="A257" s="39"/>
      <c r="B257" s="40"/>
      <c r="C257" s="245" t="s">
        <v>810</v>
      </c>
      <c r="D257" s="245" t="s">
        <v>172</v>
      </c>
      <c r="E257" s="246" t="s">
        <v>1514</v>
      </c>
      <c r="F257" s="247" t="s">
        <v>1515</v>
      </c>
      <c r="G257" s="248" t="s">
        <v>1380</v>
      </c>
      <c r="H257" s="249">
        <v>1</v>
      </c>
      <c r="I257" s="250"/>
      <c r="J257" s="251">
        <f>ROUND(I257*H257,2)</f>
        <v>0</v>
      </c>
      <c r="K257" s="247" t="s">
        <v>19</v>
      </c>
      <c r="L257" s="252"/>
      <c r="M257" s="253" t="s">
        <v>19</v>
      </c>
      <c r="N257" s="254" t="s">
        <v>42</v>
      </c>
      <c r="O257" s="85"/>
      <c r="P257" s="214">
        <f>O257*H257</f>
        <v>0</v>
      </c>
      <c r="Q257" s="214">
        <v>0.0035000000000000001</v>
      </c>
      <c r="R257" s="214">
        <f>Q257*H257</f>
        <v>0.0035000000000000001</v>
      </c>
      <c r="S257" s="214">
        <v>0</v>
      </c>
      <c r="T257" s="215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16" t="s">
        <v>370</v>
      </c>
      <c r="AT257" s="216" t="s">
        <v>172</v>
      </c>
      <c r="AU257" s="216" t="s">
        <v>81</v>
      </c>
      <c r="AY257" s="18" t="s">
        <v>137</v>
      </c>
      <c r="BE257" s="217">
        <f>IF(N257="základní",J257,0)</f>
        <v>0</v>
      </c>
      <c r="BF257" s="217">
        <f>IF(N257="snížená",J257,0)</f>
        <v>0</v>
      </c>
      <c r="BG257" s="217">
        <f>IF(N257="zákl. přenesená",J257,0)</f>
        <v>0</v>
      </c>
      <c r="BH257" s="217">
        <f>IF(N257="sníž. přenesená",J257,0)</f>
        <v>0</v>
      </c>
      <c r="BI257" s="217">
        <f>IF(N257="nulová",J257,0)</f>
        <v>0</v>
      </c>
      <c r="BJ257" s="18" t="s">
        <v>79</v>
      </c>
      <c r="BK257" s="217">
        <f>ROUND(I257*H257,2)</f>
        <v>0</v>
      </c>
      <c r="BL257" s="18" t="s">
        <v>246</v>
      </c>
      <c r="BM257" s="216" t="s">
        <v>1516</v>
      </c>
    </row>
    <row r="258" s="2" customFormat="1" ht="78" customHeight="1">
      <c r="A258" s="39"/>
      <c r="B258" s="40"/>
      <c r="C258" s="245" t="s">
        <v>815</v>
      </c>
      <c r="D258" s="245" t="s">
        <v>172</v>
      </c>
      <c r="E258" s="246" t="s">
        <v>1517</v>
      </c>
      <c r="F258" s="247" t="s">
        <v>1518</v>
      </c>
      <c r="G258" s="248" t="s">
        <v>1380</v>
      </c>
      <c r="H258" s="249">
        <v>2</v>
      </c>
      <c r="I258" s="250"/>
      <c r="J258" s="251">
        <f>ROUND(I258*H258,2)</f>
        <v>0</v>
      </c>
      <c r="K258" s="247" t="s">
        <v>19</v>
      </c>
      <c r="L258" s="252"/>
      <c r="M258" s="253" t="s">
        <v>19</v>
      </c>
      <c r="N258" s="254" t="s">
        <v>42</v>
      </c>
      <c r="O258" s="85"/>
      <c r="P258" s="214">
        <f>O258*H258</f>
        <v>0</v>
      </c>
      <c r="Q258" s="214">
        <v>0.0035000000000000001</v>
      </c>
      <c r="R258" s="214">
        <f>Q258*H258</f>
        <v>0.0070000000000000001</v>
      </c>
      <c r="S258" s="214">
        <v>0</v>
      </c>
      <c r="T258" s="215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16" t="s">
        <v>370</v>
      </c>
      <c r="AT258" s="216" t="s">
        <v>172</v>
      </c>
      <c r="AU258" s="216" t="s">
        <v>81</v>
      </c>
      <c r="AY258" s="18" t="s">
        <v>137</v>
      </c>
      <c r="BE258" s="217">
        <f>IF(N258="základní",J258,0)</f>
        <v>0</v>
      </c>
      <c r="BF258" s="217">
        <f>IF(N258="snížená",J258,0)</f>
        <v>0</v>
      </c>
      <c r="BG258" s="217">
        <f>IF(N258="zákl. přenesená",J258,0)</f>
        <v>0</v>
      </c>
      <c r="BH258" s="217">
        <f>IF(N258="sníž. přenesená",J258,0)</f>
        <v>0</v>
      </c>
      <c r="BI258" s="217">
        <f>IF(N258="nulová",J258,0)</f>
        <v>0</v>
      </c>
      <c r="BJ258" s="18" t="s">
        <v>79</v>
      </c>
      <c r="BK258" s="217">
        <f>ROUND(I258*H258,2)</f>
        <v>0</v>
      </c>
      <c r="BL258" s="18" t="s">
        <v>246</v>
      </c>
      <c r="BM258" s="216" t="s">
        <v>1519</v>
      </c>
    </row>
    <row r="259" s="2" customFormat="1" ht="24.15" customHeight="1">
      <c r="A259" s="39"/>
      <c r="B259" s="40"/>
      <c r="C259" s="245" t="s">
        <v>819</v>
      </c>
      <c r="D259" s="245" t="s">
        <v>172</v>
      </c>
      <c r="E259" s="246" t="s">
        <v>1520</v>
      </c>
      <c r="F259" s="247" t="s">
        <v>1521</v>
      </c>
      <c r="G259" s="248" t="s">
        <v>319</v>
      </c>
      <c r="H259" s="249">
        <v>2</v>
      </c>
      <c r="I259" s="250"/>
      <c r="J259" s="251">
        <f>ROUND(I259*H259,2)</f>
        <v>0</v>
      </c>
      <c r="K259" s="247" t="s">
        <v>19</v>
      </c>
      <c r="L259" s="252"/>
      <c r="M259" s="253" t="s">
        <v>19</v>
      </c>
      <c r="N259" s="254" t="s">
        <v>42</v>
      </c>
      <c r="O259" s="85"/>
      <c r="P259" s="214">
        <f>O259*H259</f>
        <v>0</v>
      </c>
      <c r="Q259" s="214">
        <v>0.00038000000000000002</v>
      </c>
      <c r="R259" s="214">
        <f>Q259*H259</f>
        <v>0.00076000000000000004</v>
      </c>
      <c r="S259" s="214">
        <v>0</v>
      </c>
      <c r="T259" s="215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16" t="s">
        <v>370</v>
      </c>
      <c r="AT259" s="216" t="s">
        <v>172</v>
      </c>
      <c r="AU259" s="216" t="s">
        <v>81</v>
      </c>
      <c r="AY259" s="18" t="s">
        <v>137</v>
      </c>
      <c r="BE259" s="217">
        <f>IF(N259="základní",J259,0)</f>
        <v>0</v>
      </c>
      <c r="BF259" s="217">
        <f>IF(N259="snížená",J259,0)</f>
        <v>0</v>
      </c>
      <c r="BG259" s="217">
        <f>IF(N259="zákl. přenesená",J259,0)</f>
        <v>0</v>
      </c>
      <c r="BH259" s="217">
        <f>IF(N259="sníž. přenesená",J259,0)</f>
        <v>0</v>
      </c>
      <c r="BI259" s="217">
        <f>IF(N259="nulová",J259,0)</f>
        <v>0</v>
      </c>
      <c r="BJ259" s="18" t="s">
        <v>79</v>
      </c>
      <c r="BK259" s="217">
        <f>ROUND(I259*H259,2)</f>
        <v>0</v>
      </c>
      <c r="BL259" s="18" t="s">
        <v>246</v>
      </c>
      <c r="BM259" s="216" t="s">
        <v>1522</v>
      </c>
    </row>
    <row r="260" s="2" customFormat="1" ht="55.5" customHeight="1">
      <c r="A260" s="39"/>
      <c r="B260" s="40"/>
      <c r="C260" s="245" t="s">
        <v>823</v>
      </c>
      <c r="D260" s="245" t="s">
        <v>172</v>
      </c>
      <c r="E260" s="246" t="s">
        <v>1523</v>
      </c>
      <c r="F260" s="247" t="s">
        <v>1524</v>
      </c>
      <c r="G260" s="248" t="s">
        <v>1380</v>
      </c>
      <c r="H260" s="249">
        <v>1</v>
      </c>
      <c r="I260" s="250"/>
      <c r="J260" s="251">
        <f>ROUND(I260*H260,2)</f>
        <v>0</v>
      </c>
      <c r="K260" s="247" t="s">
        <v>19</v>
      </c>
      <c r="L260" s="252"/>
      <c r="M260" s="253" t="s">
        <v>19</v>
      </c>
      <c r="N260" s="254" t="s">
        <v>42</v>
      </c>
      <c r="O260" s="85"/>
      <c r="P260" s="214">
        <f>O260*H260</f>
        <v>0</v>
      </c>
      <c r="Q260" s="214">
        <v>0.0035000000000000001</v>
      </c>
      <c r="R260" s="214">
        <f>Q260*H260</f>
        <v>0.0035000000000000001</v>
      </c>
      <c r="S260" s="214">
        <v>0</v>
      </c>
      <c r="T260" s="215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16" t="s">
        <v>370</v>
      </c>
      <c r="AT260" s="216" t="s">
        <v>172</v>
      </c>
      <c r="AU260" s="216" t="s">
        <v>81</v>
      </c>
      <c r="AY260" s="18" t="s">
        <v>137</v>
      </c>
      <c r="BE260" s="217">
        <f>IF(N260="základní",J260,0)</f>
        <v>0</v>
      </c>
      <c r="BF260" s="217">
        <f>IF(N260="snížená",J260,0)</f>
        <v>0</v>
      </c>
      <c r="BG260" s="217">
        <f>IF(N260="zákl. přenesená",J260,0)</f>
        <v>0</v>
      </c>
      <c r="BH260" s="217">
        <f>IF(N260="sníž. přenesená",J260,0)</f>
        <v>0</v>
      </c>
      <c r="BI260" s="217">
        <f>IF(N260="nulová",J260,0)</f>
        <v>0</v>
      </c>
      <c r="BJ260" s="18" t="s">
        <v>79</v>
      </c>
      <c r="BK260" s="217">
        <f>ROUND(I260*H260,2)</f>
        <v>0</v>
      </c>
      <c r="BL260" s="18" t="s">
        <v>246</v>
      </c>
      <c r="BM260" s="216" t="s">
        <v>1525</v>
      </c>
    </row>
    <row r="261" s="2" customFormat="1" ht="33" customHeight="1">
      <c r="A261" s="39"/>
      <c r="B261" s="40"/>
      <c r="C261" s="205" t="s">
        <v>830</v>
      </c>
      <c r="D261" s="205" t="s">
        <v>139</v>
      </c>
      <c r="E261" s="206" t="s">
        <v>1526</v>
      </c>
      <c r="F261" s="207" t="s">
        <v>1527</v>
      </c>
      <c r="G261" s="208" t="s">
        <v>1380</v>
      </c>
      <c r="H261" s="209">
        <v>1</v>
      </c>
      <c r="I261" s="210"/>
      <c r="J261" s="211">
        <f>ROUND(I261*H261,2)</f>
        <v>0</v>
      </c>
      <c r="K261" s="207" t="s">
        <v>143</v>
      </c>
      <c r="L261" s="45"/>
      <c r="M261" s="212" t="s">
        <v>19</v>
      </c>
      <c r="N261" s="213" t="s">
        <v>42</v>
      </c>
      <c r="O261" s="85"/>
      <c r="P261" s="214">
        <f>O261*H261</f>
        <v>0</v>
      </c>
      <c r="Q261" s="214">
        <v>0.0099600000000000001</v>
      </c>
      <c r="R261" s="214">
        <f>Q261*H261</f>
        <v>0.0099600000000000001</v>
      </c>
      <c r="S261" s="214">
        <v>0</v>
      </c>
      <c r="T261" s="215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16" t="s">
        <v>246</v>
      </c>
      <c r="AT261" s="216" t="s">
        <v>139</v>
      </c>
      <c r="AU261" s="216" t="s">
        <v>81</v>
      </c>
      <c r="AY261" s="18" t="s">
        <v>137</v>
      </c>
      <c r="BE261" s="217">
        <f>IF(N261="základní",J261,0)</f>
        <v>0</v>
      </c>
      <c r="BF261" s="217">
        <f>IF(N261="snížená",J261,0)</f>
        <v>0</v>
      </c>
      <c r="BG261" s="217">
        <f>IF(N261="zákl. přenesená",J261,0)</f>
        <v>0</v>
      </c>
      <c r="BH261" s="217">
        <f>IF(N261="sníž. přenesená",J261,0)</f>
        <v>0</v>
      </c>
      <c r="BI261" s="217">
        <f>IF(N261="nulová",J261,0)</f>
        <v>0</v>
      </c>
      <c r="BJ261" s="18" t="s">
        <v>79</v>
      </c>
      <c r="BK261" s="217">
        <f>ROUND(I261*H261,2)</f>
        <v>0</v>
      </c>
      <c r="BL261" s="18" t="s">
        <v>246</v>
      </c>
      <c r="BM261" s="216" t="s">
        <v>1528</v>
      </c>
    </row>
    <row r="262" s="2" customFormat="1">
      <c r="A262" s="39"/>
      <c r="B262" s="40"/>
      <c r="C262" s="41"/>
      <c r="D262" s="218" t="s">
        <v>146</v>
      </c>
      <c r="E262" s="41"/>
      <c r="F262" s="219" t="s">
        <v>1529</v>
      </c>
      <c r="G262" s="41"/>
      <c r="H262" s="41"/>
      <c r="I262" s="220"/>
      <c r="J262" s="41"/>
      <c r="K262" s="41"/>
      <c r="L262" s="45"/>
      <c r="M262" s="221"/>
      <c r="N262" s="222"/>
      <c r="O262" s="85"/>
      <c r="P262" s="85"/>
      <c r="Q262" s="85"/>
      <c r="R262" s="85"/>
      <c r="S262" s="85"/>
      <c r="T262" s="86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T262" s="18" t="s">
        <v>146</v>
      </c>
      <c r="AU262" s="18" t="s">
        <v>81</v>
      </c>
    </row>
    <row r="263" s="2" customFormat="1" ht="37.8" customHeight="1">
      <c r="A263" s="39"/>
      <c r="B263" s="40"/>
      <c r="C263" s="205" t="s">
        <v>835</v>
      </c>
      <c r="D263" s="205" t="s">
        <v>139</v>
      </c>
      <c r="E263" s="206" t="s">
        <v>1530</v>
      </c>
      <c r="F263" s="207" t="s">
        <v>1531</v>
      </c>
      <c r="G263" s="208" t="s">
        <v>1380</v>
      </c>
      <c r="H263" s="209">
        <v>2</v>
      </c>
      <c r="I263" s="210"/>
      <c r="J263" s="211">
        <f>ROUND(I263*H263,2)</f>
        <v>0</v>
      </c>
      <c r="K263" s="207" t="s">
        <v>143</v>
      </c>
      <c r="L263" s="45"/>
      <c r="M263" s="212" t="s">
        <v>19</v>
      </c>
      <c r="N263" s="213" t="s">
        <v>42</v>
      </c>
      <c r="O263" s="85"/>
      <c r="P263" s="214">
        <f>O263*H263</f>
        <v>0</v>
      </c>
      <c r="Q263" s="214">
        <v>0.01525</v>
      </c>
      <c r="R263" s="214">
        <f>Q263*H263</f>
        <v>0.030499999999999999</v>
      </c>
      <c r="S263" s="214">
        <v>0</v>
      </c>
      <c r="T263" s="215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16" t="s">
        <v>246</v>
      </c>
      <c r="AT263" s="216" t="s">
        <v>139</v>
      </c>
      <c r="AU263" s="216" t="s">
        <v>81</v>
      </c>
      <c r="AY263" s="18" t="s">
        <v>137</v>
      </c>
      <c r="BE263" s="217">
        <f>IF(N263="základní",J263,0)</f>
        <v>0</v>
      </c>
      <c r="BF263" s="217">
        <f>IF(N263="snížená",J263,0)</f>
        <v>0</v>
      </c>
      <c r="BG263" s="217">
        <f>IF(N263="zákl. přenesená",J263,0)</f>
        <v>0</v>
      </c>
      <c r="BH263" s="217">
        <f>IF(N263="sníž. přenesená",J263,0)</f>
        <v>0</v>
      </c>
      <c r="BI263" s="217">
        <f>IF(N263="nulová",J263,0)</f>
        <v>0</v>
      </c>
      <c r="BJ263" s="18" t="s">
        <v>79</v>
      </c>
      <c r="BK263" s="217">
        <f>ROUND(I263*H263,2)</f>
        <v>0</v>
      </c>
      <c r="BL263" s="18" t="s">
        <v>246</v>
      </c>
      <c r="BM263" s="216" t="s">
        <v>1532</v>
      </c>
    </row>
    <row r="264" s="2" customFormat="1">
      <c r="A264" s="39"/>
      <c r="B264" s="40"/>
      <c r="C264" s="41"/>
      <c r="D264" s="218" t="s">
        <v>146</v>
      </c>
      <c r="E264" s="41"/>
      <c r="F264" s="219" t="s">
        <v>1533</v>
      </c>
      <c r="G264" s="41"/>
      <c r="H264" s="41"/>
      <c r="I264" s="220"/>
      <c r="J264" s="41"/>
      <c r="K264" s="41"/>
      <c r="L264" s="45"/>
      <c r="M264" s="221"/>
      <c r="N264" s="222"/>
      <c r="O264" s="85"/>
      <c r="P264" s="85"/>
      <c r="Q264" s="85"/>
      <c r="R264" s="85"/>
      <c r="S264" s="85"/>
      <c r="T264" s="86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T264" s="18" t="s">
        <v>146</v>
      </c>
      <c r="AU264" s="18" t="s">
        <v>81</v>
      </c>
    </row>
    <row r="265" s="2" customFormat="1" ht="44.25" customHeight="1">
      <c r="A265" s="39"/>
      <c r="B265" s="40"/>
      <c r="C265" s="205" t="s">
        <v>840</v>
      </c>
      <c r="D265" s="205" t="s">
        <v>139</v>
      </c>
      <c r="E265" s="206" t="s">
        <v>1534</v>
      </c>
      <c r="F265" s="207" t="s">
        <v>1535</v>
      </c>
      <c r="G265" s="208" t="s">
        <v>1380</v>
      </c>
      <c r="H265" s="209">
        <v>1</v>
      </c>
      <c r="I265" s="210"/>
      <c r="J265" s="211">
        <f>ROUND(I265*H265,2)</f>
        <v>0</v>
      </c>
      <c r="K265" s="207" t="s">
        <v>19</v>
      </c>
      <c r="L265" s="45"/>
      <c r="M265" s="212" t="s">
        <v>19</v>
      </c>
      <c r="N265" s="213" t="s">
        <v>42</v>
      </c>
      <c r="O265" s="85"/>
      <c r="P265" s="214">
        <f>O265*H265</f>
        <v>0</v>
      </c>
      <c r="Q265" s="214">
        <v>0</v>
      </c>
      <c r="R265" s="214">
        <f>Q265*H265</f>
        <v>0</v>
      </c>
      <c r="S265" s="214">
        <v>0</v>
      </c>
      <c r="T265" s="215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16" t="s">
        <v>246</v>
      </c>
      <c r="AT265" s="216" t="s">
        <v>139</v>
      </c>
      <c r="AU265" s="216" t="s">
        <v>81</v>
      </c>
      <c r="AY265" s="18" t="s">
        <v>137</v>
      </c>
      <c r="BE265" s="217">
        <f>IF(N265="základní",J265,0)</f>
        <v>0</v>
      </c>
      <c r="BF265" s="217">
        <f>IF(N265="snížená",J265,0)</f>
        <v>0</v>
      </c>
      <c r="BG265" s="217">
        <f>IF(N265="zákl. přenesená",J265,0)</f>
        <v>0</v>
      </c>
      <c r="BH265" s="217">
        <f>IF(N265="sníž. přenesená",J265,0)</f>
        <v>0</v>
      </c>
      <c r="BI265" s="217">
        <f>IF(N265="nulová",J265,0)</f>
        <v>0</v>
      </c>
      <c r="BJ265" s="18" t="s">
        <v>79</v>
      </c>
      <c r="BK265" s="217">
        <f>ROUND(I265*H265,2)</f>
        <v>0</v>
      </c>
      <c r="BL265" s="18" t="s">
        <v>246</v>
      </c>
      <c r="BM265" s="216" t="s">
        <v>1536</v>
      </c>
    </row>
    <row r="266" s="2" customFormat="1" ht="33" customHeight="1">
      <c r="A266" s="39"/>
      <c r="B266" s="40"/>
      <c r="C266" s="205" t="s">
        <v>845</v>
      </c>
      <c r="D266" s="205" t="s">
        <v>139</v>
      </c>
      <c r="E266" s="206" t="s">
        <v>1537</v>
      </c>
      <c r="F266" s="207" t="s">
        <v>1538</v>
      </c>
      <c r="G266" s="208" t="s">
        <v>1380</v>
      </c>
      <c r="H266" s="209">
        <v>1</v>
      </c>
      <c r="I266" s="210"/>
      <c r="J266" s="211">
        <f>ROUND(I266*H266,2)</f>
        <v>0</v>
      </c>
      <c r="K266" s="207" t="s">
        <v>19</v>
      </c>
      <c r="L266" s="45"/>
      <c r="M266" s="212" t="s">
        <v>19</v>
      </c>
      <c r="N266" s="213" t="s">
        <v>42</v>
      </c>
      <c r="O266" s="85"/>
      <c r="P266" s="214">
        <f>O266*H266</f>
        <v>0</v>
      </c>
      <c r="Q266" s="214">
        <v>0.036339999999999997</v>
      </c>
      <c r="R266" s="214">
        <f>Q266*H266</f>
        <v>0.036339999999999997</v>
      </c>
      <c r="S266" s="214">
        <v>0</v>
      </c>
      <c r="T266" s="215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16" t="s">
        <v>246</v>
      </c>
      <c r="AT266" s="216" t="s">
        <v>139</v>
      </c>
      <c r="AU266" s="216" t="s">
        <v>81</v>
      </c>
      <c r="AY266" s="18" t="s">
        <v>137</v>
      </c>
      <c r="BE266" s="217">
        <f>IF(N266="základní",J266,0)</f>
        <v>0</v>
      </c>
      <c r="BF266" s="217">
        <f>IF(N266="snížená",J266,0)</f>
        <v>0</v>
      </c>
      <c r="BG266" s="217">
        <f>IF(N266="zákl. přenesená",J266,0)</f>
        <v>0</v>
      </c>
      <c r="BH266" s="217">
        <f>IF(N266="sníž. přenesená",J266,0)</f>
        <v>0</v>
      </c>
      <c r="BI266" s="217">
        <f>IF(N266="nulová",J266,0)</f>
        <v>0</v>
      </c>
      <c r="BJ266" s="18" t="s">
        <v>79</v>
      </c>
      <c r="BK266" s="217">
        <f>ROUND(I266*H266,2)</f>
        <v>0</v>
      </c>
      <c r="BL266" s="18" t="s">
        <v>246</v>
      </c>
      <c r="BM266" s="216" t="s">
        <v>1539</v>
      </c>
    </row>
    <row r="267" s="2" customFormat="1" ht="33" customHeight="1">
      <c r="A267" s="39"/>
      <c r="B267" s="40"/>
      <c r="C267" s="205" t="s">
        <v>850</v>
      </c>
      <c r="D267" s="205" t="s">
        <v>139</v>
      </c>
      <c r="E267" s="206" t="s">
        <v>1540</v>
      </c>
      <c r="F267" s="207" t="s">
        <v>1541</v>
      </c>
      <c r="G267" s="208" t="s">
        <v>1380</v>
      </c>
      <c r="H267" s="209">
        <v>2</v>
      </c>
      <c r="I267" s="210"/>
      <c r="J267" s="211">
        <f>ROUND(I267*H267,2)</f>
        <v>0</v>
      </c>
      <c r="K267" s="207" t="s">
        <v>143</v>
      </c>
      <c r="L267" s="45"/>
      <c r="M267" s="212" t="s">
        <v>19</v>
      </c>
      <c r="N267" s="213" t="s">
        <v>42</v>
      </c>
      <c r="O267" s="85"/>
      <c r="P267" s="214">
        <f>O267*H267</f>
        <v>0</v>
      </c>
      <c r="Q267" s="214">
        <v>0.00172</v>
      </c>
      <c r="R267" s="214">
        <f>Q267*H267</f>
        <v>0.0034399999999999999</v>
      </c>
      <c r="S267" s="214">
        <v>0</v>
      </c>
      <c r="T267" s="215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16" t="s">
        <v>246</v>
      </c>
      <c r="AT267" s="216" t="s">
        <v>139</v>
      </c>
      <c r="AU267" s="216" t="s">
        <v>81</v>
      </c>
      <c r="AY267" s="18" t="s">
        <v>137</v>
      </c>
      <c r="BE267" s="217">
        <f>IF(N267="základní",J267,0)</f>
        <v>0</v>
      </c>
      <c r="BF267" s="217">
        <f>IF(N267="snížená",J267,0)</f>
        <v>0</v>
      </c>
      <c r="BG267" s="217">
        <f>IF(N267="zákl. přenesená",J267,0)</f>
        <v>0</v>
      </c>
      <c r="BH267" s="217">
        <f>IF(N267="sníž. přenesená",J267,0)</f>
        <v>0</v>
      </c>
      <c r="BI267" s="217">
        <f>IF(N267="nulová",J267,0)</f>
        <v>0</v>
      </c>
      <c r="BJ267" s="18" t="s">
        <v>79</v>
      </c>
      <c r="BK267" s="217">
        <f>ROUND(I267*H267,2)</f>
        <v>0</v>
      </c>
      <c r="BL267" s="18" t="s">
        <v>246</v>
      </c>
      <c r="BM267" s="216" t="s">
        <v>1542</v>
      </c>
    </row>
    <row r="268" s="2" customFormat="1">
      <c r="A268" s="39"/>
      <c r="B268" s="40"/>
      <c r="C268" s="41"/>
      <c r="D268" s="218" t="s">
        <v>146</v>
      </c>
      <c r="E268" s="41"/>
      <c r="F268" s="219" t="s">
        <v>1543</v>
      </c>
      <c r="G268" s="41"/>
      <c r="H268" s="41"/>
      <c r="I268" s="220"/>
      <c r="J268" s="41"/>
      <c r="K268" s="41"/>
      <c r="L268" s="45"/>
      <c r="M268" s="221"/>
      <c r="N268" s="222"/>
      <c r="O268" s="85"/>
      <c r="P268" s="85"/>
      <c r="Q268" s="85"/>
      <c r="R268" s="85"/>
      <c r="S268" s="85"/>
      <c r="T268" s="86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T268" s="18" t="s">
        <v>146</v>
      </c>
      <c r="AU268" s="18" t="s">
        <v>81</v>
      </c>
    </row>
    <row r="269" s="2" customFormat="1" ht="24.15" customHeight="1">
      <c r="A269" s="39"/>
      <c r="B269" s="40"/>
      <c r="C269" s="205" t="s">
        <v>854</v>
      </c>
      <c r="D269" s="205" t="s">
        <v>139</v>
      </c>
      <c r="E269" s="206" t="s">
        <v>1544</v>
      </c>
      <c r="F269" s="207" t="s">
        <v>1545</v>
      </c>
      <c r="G269" s="208" t="s">
        <v>1380</v>
      </c>
      <c r="H269" s="209">
        <v>2</v>
      </c>
      <c r="I269" s="210"/>
      <c r="J269" s="211">
        <f>ROUND(I269*H269,2)</f>
        <v>0</v>
      </c>
      <c r="K269" s="207" t="s">
        <v>19</v>
      </c>
      <c r="L269" s="45"/>
      <c r="M269" s="212" t="s">
        <v>19</v>
      </c>
      <c r="N269" s="213" t="s">
        <v>42</v>
      </c>
      <c r="O269" s="85"/>
      <c r="P269" s="214">
        <f>O269*H269</f>
        <v>0</v>
      </c>
      <c r="Q269" s="214">
        <v>0.0018</v>
      </c>
      <c r="R269" s="214">
        <f>Q269*H269</f>
        <v>0.0035999999999999999</v>
      </c>
      <c r="S269" s="214">
        <v>0</v>
      </c>
      <c r="T269" s="215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16" t="s">
        <v>246</v>
      </c>
      <c r="AT269" s="216" t="s">
        <v>139</v>
      </c>
      <c r="AU269" s="216" t="s">
        <v>81</v>
      </c>
      <c r="AY269" s="18" t="s">
        <v>137</v>
      </c>
      <c r="BE269" s="217">
        <f>IF(N269="základní",J269,0)</f>
        <v>0</v>
      </c>
      <c r="BF269" s="217">
        <f>IF(N269="snížená",J269,0)</f>
        <v>0</v>
      </c>
      <c r="BG269" s="217">
        <f>IF(N269="zákl. přenesená",J269,0)</f>
        <v>0</v>
      </c>
      <c r="BH269" s="217">
        <f>IF(N269="sníž. přenesená",J269,0)</f>
        <v>0</v>
      </c>
      <c r="BI269" s="217">
        <f>IF(N269="nulová",J269,0)</f>
        <v>0</v>
      </c>
      <c r="BJ269" s="18" t="s">
        <v>79</v>
      </c>
      <c r="BK269" s="217">
        <f>ROUND(I269*H269,2)</f>
        <v>0</v>
      </c>
      <c r="BL269" s="18" t="s">
        <v>246</v>
      </c>
      <c r="BM269" s="216" t="s">
        <v>1546</v>
      </c>
    </row>
    <row r="270" s="2" customFormat="1" ht="24.15" customHeight="1">
      <c r="A270" s="39"/>
      <c r="B270" s="40"/>
      <c r="C270" s="205" t="s">
        <v>859</v>
      </c>
      <c r="D270" s="205" t="s">
        <v>139</v>
      </c>
      <c r="E270" s="206" t="s">
        <v>1547</v>
      </c>
      <c r="F270" s="207" t="s">
        <v>1548</v>
      </c>
      <c r="G270" s="208" t="s">
        <v>1380</v>
      </c>
      <c r="H270" s="209">
        <v>3</v>
      </c>
      <c r="I270" s="210"/>
      <c r="J270" s="211">
        <f>ROUND(I270*H270,2)</f>
        <v>0</v>
      </c>
      <c r="K270" s="207" t="s">
        <v>19</v>
      </c>
      <c r="L270" s="45"/>
      <c r="M270" s="212" t="s">
        <v>19</v>
      </c>
      <c r="N270" s="213" t="s">
        <v>42</v>
      </c>
      <c r="O270" s="85"/>
      <c r="P270" s="214">
        <f>O270*H270</f>
        <v>0</v>
      </c>
      <c r="Q270" s="214">
        <v>0.0018</v>
      </c>
      <c r="R270" s="214">
        <f>Q270*H270</f>
        <v>0.0054000000000000003</v>
      </c>
      <c r="S270" s="214">
        <v>0</v>
      </c>
      <c r="T270" s="215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16" t="s">
        <v>246</v>
      </c>
      <c r="AT270" s="216" t="s">
        <v>139</v>
      </c>
      <c r="AU270" s="216" t="s">
        <v>81</v>
      </c>
      <c r="AY270" s="18" t="s">
        <v>137</v>
      </c>
      <c r="BE270" s="217">
        <f>IF(N270="základní",J270,0)</f>
        <v>0</v>
      </c>
      <c r="BF270" s="217">
        <f>IF(N270="snížená",J270,0)</f>
        <v>0</v>
      </c>
      <c r="BG270" s="217">
        <f>IF(N270="zákl. přenesená",J270,0)</f>
        <v>0</v>
      </c>
      <c r="BH270" s="217">
        <f>IF(N270="sníž. přenesená",J270,0)</f>
        <v>0</v>
      </c>
      <c r="BI270" s="217">
        <f>IF(N270="nulová",J270,0)</f>
        <v>0</v>
      </c>
      <c r="BJ270" s="18" t="s">
        <v>79</v>
      </c>
      <c r="BK270" s="217">
        <f>ROUND(I270*H270,2)</f>
        <v>0</v>
      </c>
      <c r="BL270" s="18" t="s">
        <v>246</v>
      </c>
      <c r="BM270" s="216" t="s">
        <v>1549</v>
      </c>
    </row>
    <row r="271" s="2" customFormat="1" ht="24.15" customHeight="1">
      <c r="A271" s="39"/>
      <c r="B271" s="40"/>
      <c r="C271" s="205" t="s">
        <v>865</v>
      </c>
      <c r="D271" s="205" t="s">
        <v>139</v>
      </c>
      <c r="E271" s="206" t="s">
        <v>1550</v>
      </c>
      <c r="F271" s="207" t="s">
        <v>1551</v>
      </c>
      <c r="G271" s="208" t="s">
        <v>1380</v>
      </c>
      <c r="H271" s="209">
        <v>3</v>
      </c>
      <c r="I271" s="210"/>
      <c r="J271" s="211">
        <f>ROUND(I271*H271,2)</f>
        <v>0</v>
      </c>
      <c r="K271" s="207" t="s">
        <v>19</v>
      </c>
      <c r="L271" s="45"/>
      <c r="M271" s="212" t="s">
        <v>19</v>
      </c>
      <c r="N271" s="213" t="s">
        <v>42</v>
      </c>
      <c r="O271" s="85"/>
      <c r="P271" s="214">
        <f>O271*H271</f>
        <v>0</v>
      </c>
      <c r="Q271" s="214">
        <v>0.0018</v>
      </c>
      <c r="R271" s="214">
        <f>Q271*H271</f>
        <v>0.0054000000000000003</v>
      </c>
      <c r="S271" s="214">
        <v>0</v>
      </c>
      <c r="T271" s="215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16" t="s">
        <v>246</v>
      </c>
      <c r="AT271" s="216" t="s">
        <v>139</v>
      </c>
      <c r="AU271" s="216" t="s">
        <v>81</v>
      </c>
      <c r="AY271" s="18" t="s">
        <v>137</v>
      </c>
      <c r="BE271" s="217">
        <f>IF(N271="základní",J271,0)</f>
        <v>0</v>
      </c>
      <c r="BF271" s="217">
        <f>IF(N271="snížená",J271,0)</f>
        <v>0</v>
      </c>
      <c r="BG271" s="217">
        <f>IF(N271="zákl. přenesená",J271,0)</f>
        <v>0</v>
      </c>
      <c r="BH271" s="217">
        <f>IF(N271="sníž. přenesená",J271,0)</f>
        <v>0</v>
      </c>
      <c r="BI271" s="217">
        <f>IF(N271="nulová",J271,0)</f>
        <v>0</v>
      </c>
      <c r="BJ271" s="18" t="s">
        <v>79</v>
      </c>
      <c r="BK271" s="217">
        <f>ROUND(I271*H271,2)</f>
        <v>0</v>
      </c>
      <c r="BL271" s="18" t="s">
        <v>246</v>
      </c>
      <c r="BM271" s="216" t="s">
        <v>1552</v>
      </c>
    </row>
    <row r="272" s="2" customFormat="1" ht="37.8" customHeight="1">
      <c r="A272" s="39"/>
      <c r="B272" s="40"/>
      <c r="C272" s="205" t="s">
        <v>871</v>
      </c>
      <c r="D272" s="205" t="s">
        <v>139</v>
      </c>
      <c r="E272" s="206" t="s">
        <v>1553</v>
      </c>
      <c r="F272" s="207" t="s">
        <v>1554</v>
      </c>
      <c r="G272" s="208" t="s">
        <v>1380</v>
      </c>
      <c r="H272" s="209">
        <v>5</v>
      </c>
      <c r="I272" s="210"/>
      <c r="J272" s="211">
        <f>ROUND(I272*H272,2)</f>
        <v>0</v>
      </c>
      <c r="K272" s="207" t="s">
        <v>19</v>
      </c>
      <c r="L272" s="45"/>
      <c r="M272" s="212" t="s">
        <v>19</v>
      </c>
      <c r="N272" s="213" t="s">
        <v>42</v>
      </c>
      <c r="O272" s="85"/>
      <c r="P272" s="214">
        <f>O272*H272</f>
        <v>0</v>
      </c>
      <c r="Q272" s="214">
        <v>0.0018</v>
      </c>
      <c r="R272" s="214">
        <f>Q272*H272</f>
        <v>0.0089999999999999993</v>
      </c>
      <c r="S272" s="214">
        <v>0</v>
      </c>
      <c r="T272" s="215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16" t="s">
        <v>246</v>
      </c>
      <c r="AT272" s="216" t="s">
        <v>139</v>
      </c>
      <c r="AU272" s="216" t="s">
        <v>81</v>
      </c>
      <c r="AY272" s="18" t="s">
        <v>137</v>
      </c>
      <c r="BE272" s="217">
        <f>IF(N272="základní",J272,0)</f>
        <v>0</v>
      </c>
      <c r="BF272" s="217">
        <f>IF(N272="snížená",J272,0)</f>
        <v>0</v>
      </c>
      <c r="BG272" s="217">
        <f>IF(N272="zákl. přenesená",J272,0)</f>
        <v>0</v>
      </c>
      <c r="BH272" s="217">
        <f>IF(N272="sníž. přenesená",J272,0)</f>
        <v>0</v>
      </c>
      <c r="BI272" s="217">
        <f>IF(N272="nulová",J272,0)</f>
        <v>0</v>
      </c>
      <c r="BJ272" s="18" t="s">
        <v>79</v>
      </c>
      <c r="BK272" s="217">
        <f>ROUND(I272*H272,2)</f>
        <v>0</v>
      </c>
      <c r="BL272" s="18" t="s">
        <v>246</v>
      </c>
      <c r="BM272" s="216" t="s">
        <v>1555</v>
      </c>
    </row>
    <row r="273" s="2" customFormat="1" ht="33" customHeight="1">
      <c r="A273" s="39"/>
      <c r="B273" s="40"/>
      <c r="C273" s="205" t="s">
        <v>882</v>
      </c>
      <c r="D273" s="205" t="s">
        <v>139</v>
      </c>
      <c r="E273" s="206" t="s">
        <v>1556</v>
      </c>
      <c r="F273" s="207" t="s">
        <v>1557</v>
      </c>
      <c r="G273" s="208" t="s">
        <v>1380</v>
      </c>
      <c r="H273" s="209">
        <v>4</v>
      </c>
      <c r="I273" s="210"/>
      <c r="J273" s="211">
        <f>ROUND(I273*H273,2)</f>
        <v>0</v>
      </c>
      <c r="K273" s="207" t="s">
        <v>19</v>
      </c>
      <c r="L273" s="45"/>
      <c r="M273" s="212" t="s">
        <v>19</v>
      </c>
      <c r="N273" s="213" t="s">
        <v>42</v>
      </c>
      <c r="O273" s="85"/>
      <c r="P273" s="214">
        <f>O273*H273</f>
        <v>0</v>
      </c>
      <c r="Q273" s="214">
        <v>0.0018400000000000001</v>
      </c>
      <c r="R273" s="214">
        <f>Q273*H273</f>
        <v>0.0073600000000000002</v>
      </c>
      <c r="S273" s="214">
        <v>0</v>
      </c>
      <c r="T273" s="215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16" t="s">
        <v>246</v>
      </c>
      <c r="AT273" s="216" t="s">
        <v>139</v>
      </c>
      <c r="AU273" s="216" t="s">
        <v>81</v>
      </c>
      <c r="AY273" s="18" t="s">
        <v>137</v>
      </c>
      <c r="BE273" s="217">
        <f>IF(N273="základní",J273,0)</f>
        <v>0</v>
      </c>
      <c r="BF273" s="217">
        <f>IF(N273="snížená",J273,0)</f>
        <v>0</v>
      </c>
      <c r="BG273" s="217">
        <f>IF(N273="zákl. přenesená",J273,0)</f>
        <v>0</v>
      </c>
      <c r="BH273" s="217">
        <f>IF(N273="sníž. přenesená",J273,0)</f>
        <v>0</v>
      </c>
      <c r="BI273" s="217">
        <f>IF(N273="nulová",J273,0)</f>
        <v>0</v>
      </c>
      <c r="BJ273" s="18" t="s">
        <v>79</v>
      </c>
      <c r="BK273" s="217">
        <f>ROUND(I273*H273,2)</f>
        <v>0</v>
      </c>
      <c r="BL273" s="18" t="s">
        <v>246</v>
      </c>
      <c r="BM273" s="216" t="s">
        <v>1558</v>
      </c>
    </row>
    <row r="274" s="2" customFormat="1" ht="49.05" customHeight="1">
      <c r="A274" s="39"/>
      <c r="B274" s="40"/>
      <c r="C274" s="205" t="s">
        <v>886</v>
      </c>
      <c r="D274" s="205" t="s">
        <v>139</v>
      </c>
      <c r="E274" s="206" t="s">
        <v>1559</v>
      </c>
      <c r="F274" s="207" t="s">
        <v>1560</v>
      </c>
      <c r="G274" s="208" t="s">
        <v>1380</v>
      </c>
      <c r="H274" s="209">
        <v>1</v>
      </c>
      <c r="I274" s="210"/>
      <c r="J274" s="211">
        <f>ROUND(I274*H274,2)</f>
        <v>0</v>
      </c>
      <c r="K274" s="207" t="s">
        <v>19</v>
      </c>
      <c r="L274" s="45"/>
      <c r="M274" s="212" t="s">
        <v>19</v>
      </c>
      <c r="N274" s="213" t="s">
        <v>42</v>
      </c>
      <c r="O274" s="85"/>
      <c r="P274" s="214">
        <f>O274*H274</f>
        <v>0</v>
      </c>
      <c r="Q274" s="214">
        <v>0.0018400000000000001</v>
      </c>
      <c r="R274" s="214">
        <f>Q274*H274</f>
        <v>0.0018400000000000001</v>
      </c>
      <c r="S274" s="214">
        <v>0</v>
      </c>
      <c r="T274" s="215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16" t="s">
        <v>246</v>
      </c>
      <c r="AT274" s="216" t="s">
        <v>139</v>
      </c>
      <c r="AU274" s="216" t="s">
        <v>81</v>
      </c>
      <c r="AY274" s="18" t="s">
        <v>137</v>
      </c>
      <c r="BE274" s="217">
        <f>IF(N274="základní",J274,0)</f>
        <v>0</v>
      </c>
      <c r="BF274" s="217">
        <f>IF(N274="snížená",J274,0)</f>
        <v>0</v>
      </c>
      <c r="BG274" s="217">
        <f>IF(N274="zákl. přenesená",J274,0)</f>
        <v>0</v>
      </c>
      <c r="BH274" s="217">
        <f>IF(N274="sníž. přenesená",J274,0)</f>
        <v>0</v>
      </c>
      <c r="BI274" s="217">
        <f>IF(N274="nulová",J274,0)</f>
        <v>0</v>
      </c>
      <c r="BJ274" s="18" t="s">
        <v>79</v>
      </c>
      <c r="BK274" s="217">
        <f>ROUND(I274*H274,2)</f>
        <v>0</v>
      </c>
      <c r="BL274" s="18" t="s">
        <v>246</v>
      </c>
      <c r="BM274" s="216" t="s">
        <v>1561</v>
      </c>
    </row>
    <row r="275" s="2" customFormat="1" ht="33" customHeight="1">
      <c r="A275" s="39"/>
      <c r="B275" s="40"/>
      <c r="C275" s="205" t="s">
        <v>893</v>
      </c>
      <c r="D275" s="205" t="s">
        <v>139</v>
      </c>
      <c r="E275" s="206" t="s">
        <v>1562</v>
      </c>
      <c r="F275" s="207" t="s">
        <v>1563</v>
      </c>
      <c r="G275" s="208" t="s">
        <v>319</v>
      </c>
      <c r="H275" s="209">
        <v>3</v>
      </c>
      <c r="I275" s="210"/>
      <c r="J275" s="211">
        <f>ROUND(I275*H275,2)</f>
        <v>0</v>
      </c>
      <c r="K275" s="207" t="s">
        <v>143</v>
      </c>
      <c r="L275" s="45"/>
      <c r="M275" s="212" t="s">
        <v>19</v>
      </c>
      <c r="N275" s="213" t="s">
        <v>42</v>
      </c>
      <c r="O275" s="85"/>
      <c r="P275" s="214">
        <f>O275*H275</f>
        <v>0</v>
      </c>
      <c r="Q275" s="214">
        <v>0.00038000000000000002</v>
      </c>
      <c r="R275" s="214">
        <f>Q275*H275</f>
        <v>0.00114</v>
      </c>
      <c r="S275" s="214">
        <v>0</v>
      </c>
      <c r="T275" s="215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16" t="s">
        <v>246</v>
      </c>
      <c r="AT275" s="216" t="s">
        <v>139</v>
      </c>
      <c r="AU275" s="216" t="s">
        <v>81</v>
      </c>
      <c r="AY275" s="18" t="s">
        <v>137</v>
      </c>
      <c r="BE275" s="217">
        <f>IF(N275="základní",J275,0)</f>
        <v>0</v>
      </c>
      <c r="BF275" s="217">
        <f>IF(N275="snížená",J275,0)</f>
        <v>0</v>
      </c>
      <c r="BG275" s="217">
        <f>IF(N275="zákl. přenesená",J275,0)</f>
        <v>0</v>
      </c>
      <c r="BH275" s="217">
        <f>IF(N275="sníž. přenesená",J275,0)</f>
        <v>0</v>
      </c>
      <c r="BI275" s="217">
        <f>IF(N275="nulová",J275,0)</f>
        <v>0</v>
      </c>
      <c r="BJ275" s="18" t="s">
        <v>79</v>
      </c>
      <c r="BK275" s="217">
        <f>ROUND(I275*H275,2)</f>
        <v>0</v>
      </c>
      <c r="BL275" s="18" t="s">
        <v>246</v>
      </c>
      <c r="BM275" s="216" t="s">
        <v>1564</v>
      </c>
    </row>
    <row r="276" s="2" customFormat="1">
      <c r="A276" s="39"/>
      <c r="B276" s="40"/>
      <c r="C276" s="41"/>
      <c r="D276" s="218" t="s">
        <v>146</v>
      </c>
      <c r="E276" s="41"/>
      <c r="F276" s="219" t="s">
        <v>1565</v>
      </c>
      <c r="G276" s="41"/>
      <c r="H276" s="41"/>
      <c r="I276" s="220"/>
      <c r="J276" s="41"/>
      <c r="K276" s="41"/>
      <c r="L276" s="45"/>
      <c r="M276" s="221"/>
      <c r="N276" s="222"/>
      <c r="O276" s="85"/>
      <c r="P276" s="85"/>
      <c r="Q276" s="85"/>
      <c r="R276" s="85"/>
      <c r="S276" s="85"/>
      <c r="T276" s="86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T276" s="18" t="s">
        <v>146</v>
      </c>
      <c r="AU276" s="18" t="s">
        <v>81</v>
      </c>
    </row>
    <row r="277" s="2" customFormat="1" ht="16.5" customHeight="1">
      <c r="A277" s="39"/>
      <c r="B277" s="40"/>
      <c r="C277" s="205" t="s">
        <v>899</v>
      </c>
      <c r="D277" s="205" t="s">
        <v>139</v>
      </c>
      <c r="E277" s="206" t="s">
        <v>1566</v>
      </c>
      <c r="F277" s="207" t="s">
        <v>1567</v>
      </c>
      <c r="G277" s="208" t="s">
        <v>319</v>
      </c>
      <c r="H277" s="209">
        <v>1</v>
      </c>
      <c r="I277" s="210"/>
      <c r="J277" s="211">
        <f>ROUND(I277*H277,2)</f>
        <v>0</v>
      </c>
      <c r="K277" s="207" t="s">
        <v>143</v>
      </c>
      <c r="L277" s="45"/>
      <c r="M277" s="212" t="s">
        <v>19</v>
      </c>
      <c r="N277" s="213" t="s">
        <v>42</v>
      </c>
      <c r="O277" s="85"/>
      <c r="P277" s="214">
        <f>O277*H277</f>
        <v>0</v>
      </c>
      <c r="Q277" s="214">
        <v>9.0000000000000006E-05</v>
      </c>
      <c r="R277" s="214">
        <f>Q277*H277</f>
        <v>9.0000000000000006E-05</v>
      </c>
      <c r="S277" s="214">
        <v>0</v>
      </c>
      <c r="T277" s="215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16" t="s">
        <v>246</v>
      </c>
      <c r="AT277" s="216" t="s">
        <v>139</v>
      </c>
      <c r="AU277" s="216" t="s">
        <v>81</v>
      </c>
      <c r="AY277" s="18" t="s">
        <v>137</v>
      </c>
      <c r="BE277" s="217">
        <f>IF(N277="základní",J277,0)</f>
        <v>0</v>
      </c>
      <c r="BF277" s="217">
        <f>IF(N277="snížená",J277,0)</f>
        <v>0</v>
      </c>
      <c r="BG277" s="217">
        <f>IF(N277="zákl. přenesená",J277,0)</f>
        <v>0</v>
      </c>
      <c r="BH277" s="217">
        <f>IF(N277="sníž. přenesená",J277,0)</f>
        <v>0</v>
      </c>
      <c r="BI277" s="217">
        <f>IF(N277="nulová",J277,0)</f>
        <v>0</v>
      </c>
      <c r="BJ277" s="18" t="s">
        <v>79</v>
      </c>
      <c r="BK277" s="217">
        <f>ROUND(I277*H277,2)</f>
        <v>0</v>
      </c>
      <c r="BL277" s="18" t="s">
        <v>246</v>
      </c>
      <c r="BM277" s="216" t="s">
        <v>1568</v>
      </c>
    </row>
    <row r="278" s="2" customFormat="1">
      <c r="A278" s="39"/>
      <c r="B278" s="40"/>
      <c r="C278" s="41"/>
      <c r="D278" s="218" t="s">
        <v>146</v>
      </c>
      <c r="E278" s="41"/>
      <c r="F278" s="219" t="s">
        <v>1569</v>
      </c>
      <c r="G278" s="41"/>
      <c r="H278" s="41"/>
      <c r="I278" s="220"/>
      <c r="J278" s="41"/>
      <c r="K278" s="41"/>
      <c r="L278" s="45"/>
      <c r="M278" s="221"/>
      <c r="N278" s="222"/>
      <c r="O278" s="85"/>
      <c r="P278" s="85"/>
      <c r="Q278" s="85"/>
      <c r="R278" s="85"/>
      <c r="S278" s="85"/>
      <c r="T278" s="86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T278" s="18" t="s">
        <v>146</v>
      </c>
      <c r="AU278" s="18" t="s">
        <v>81</v>
      </c>
    </row>
    <row r="279" s="2" customFormat="1" ht="16.5" customHeight="1">
      <c r="A279" s="39"/>
      <c r="B279" s="40"/>
      <c r="C279" s="205" t="s">
        <v>904</v>
      </c>
      <c r="D279" s="205" t="s">
        <v>139</v>
      </c>
      <c r="E279" s="206" t="s">
        <v>1570</v>
      </c>
      <c r="F279" s="207" t="s">
        <v>1571</v>
      </c>
      <c r="G279" s="208" t="s">
        <v>319</v>
      </c>
      <c r="H279" s="209">
        <v>1</v>
      </c>
      <c r="I279" s="210"/>
      <c r="J279" s="211">
        <f>ROUND(I279*H279,2)</f>
        <v>0</v>
      </c>
      <c r="K279" s="207" t="s">
        <v>143</v>
      </c>
      <c r="L279" s="45"/>
      <c r="M279" s="212" t="s">
        <v>19</v>
      </c>
      <c r="N279" s="213" t="s">
        <v>42</v>
      </c>
      <c r="O279" s="85"/>
      <c r="P279" s="214">
        <f>O279*H279</f>
        <v>0</v>
      </c>
      <c r="Q279" s="214">
        <v>0.00031</v>
      </c>
      <c r="R279" s="214">
        <f>Q279*H279</f>
        <v>0.00031</v>
      </c>
      <c r="S279" s="214">
        <v>0</v>
      </c>
      <c r="T279" s="215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16" t="s">
        <v>246</v>
      </c>
      <c r="AT279" s="216" t="s">
        <v>139</v>
      </c>
      <c r="AU279" s="216" t="s">
        <v>81</v>
      </c>
      <c r="AY279" s="18" t="s">
        <v>137</v>
      </c>
      <c r="BE279" s="217">
        <f>IF(N279="základní",J279,0)</f>
        <v>0</v>
      </c>
      <c r="BF279" s="217">
        <f>IF(N279="snížená",J279,0)</f>
        <v>0</v>
      </c>
      <c r="BG279" s="217">
        <f>IF(N279="zákl. přenesená",J279,0)</f>
        <v>0</v>
      </c>
      <c r="BH279" s="217">
        <f>IF(N279="sníž. přenesená",J279,0)</f>
        <v>0</v>
      </c>
      <c r="BI279" s="217">
        <f>IF(N279="nulová",J279,0)</f>
        <v>0</v>
      </c>
      <c r="BJ279" s="18" t="s">
        <v>79</v>
      </c>
      <c r="BK279" s="217">
        <f>ROUND(I279*H279,2)</f>
        <v>0</v>
      </c>
      <c r="BL279" s="18" t="s">
        <v>246</v>
      </c>
      <c r="BM279" s="216" t="s">
        <v>1572</v>
      </c>
    </row>
    <row r="280" s="2" customFormat="1">
      <c r="A280" s="39"/>
      <c r="B280" s="40"/>
      <c r="C280" s="41"/>
      <c r="D280" s="218" t="s">
        <v>146</v>
      </c>
      <c r="E280" s="41"/>
      <c r="F280" s="219" t="s">
        <v>1573</v>
      </c>
      <c r="G280" s="41"/>
      <c r="H280" s="41"/>
      <c r="I280" s="220"/>
      <c r="J280" s="41"/>
      <c r="K280" s="41"/>
      <c r="L280" s="45"/>
      <c r="M280" s="221"/>
      <c r="N280" s="222"/>
      <c r="O280" s="85"/>
      <c r="P280" s="85"/>
      <c r="Q280" s="85"/>
      <c r="R280" s="85"/>
      <c r="S280" s="85"/>
      <c r="T280" s="86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T280" s="18" t="s">
        <v>146</v>
      </c>
      <c r="AU280" s="18" t="s">
        <v>81</v>
      </c>
    </row>
    <row r="281" s="2" customFormat="1" ht="49.05" customHeight="1">
      <c r="A281" s="39"/>
      <c r="B281" s="40"/>
      <c r="C281" s="205" t="s">
        <v>909</v>
      </c>
      <c r="D281" s="205" t="s">
        <v>139</v>
      </c>
      <c r="E281" s="206" t="s">
        <v>1457</v>
      </c>
      <c r="F281" s="207" t="s">
        <v>1458</v>
      </c>
      <c r="G281" s="208" t="s">
        <v>175</v>
      </c>
      <c r="H281" s="209">
        <v>0.621</v>
      </c>
      <c r="I281" s="210"/>
      <c r="J281" s="211">
        <f>ROUND(I281*H281,2)</f>
        <v>0</v>
      </c>
      <c r="K281" s="207" t="s">
        <v>19</v>
      </c>
      <c r="L281" s="45"/>
      <c r="M281" s="212" t="s">
        <v>19</v>
      </c>
      <c r="N281" s="213" t="s">
        <v>42</v>
      </c>
      <c r="O281" s="85"/>
      <c r="P281" s="214">
        <f>O281*H281</f>
        <v>0</v>
      </c>
      <c r="Q281" s="214">
        <v>0</v>
      </c>
      <c r="R281" s="214">
        <f>Q281*H281</f>
        <v>0</v>
      </c>
      <c r="S281" s="214">
        <v>0</v>
      </c>
      <c r="T281" s="215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16" t="s">
        <v>246</v>
      </c>
      <c r="AT281" s="216" t="s">
        <v>139</v>
      </c>
      <c r="AU281" s="216" t="s">
        <v>81</v>
      </c>
      <c r="AY281" s="18" t="s">
        <v>137</v>
      </c>
      <c r="BE281" s="217">
        <f>IF(N281="základní",J281,0)</f>
        <v>0</v>
      </c>
      <c r="BF281" s="217">
        <f>IF(N281="snížená",J281,0)</f>
        <v>0</v>
      </c>
      <c r="BG281" s="217">
        <f>IF(N281="zákl. přenesená",J281,0)</f>
        <v>0</v>
      </c>
      <c r="BH281" s="217">
        <f>IF(N281="sníž. přenesená",J281,0)</f>
        <v>0</v>
      </c>
      <c r="BI281" s="217">
        <f>IF(N281="nulová",J281,0)</f>
        <v>0</v>
      </c>
      <c r="BJ281" s="18" t="s">
        <v>79</v>
      </c>
      <c r="BK281" s="217">
        <f>ROUND(I281*H281,2)</f>
        <v>0</v>
      </c>
      <c r="BL281" s="18" t="s">
        <v>246</v>
      </c>
      <c r="BM281" s="216" t="s">
        <v>1574</v>
      </c>
    </row>
    <row r="282" s="2" customFormat="1" ht="44.25" customHeight="1">
      <c r="A282" s="39"/>
      <c r="B282" s="40"/>
      <c r="C282" s="205" t="s">
        <v>920</v>
      </c>
      <c r="D282" s="205" t="s">
        <v>139</v>
      </c>
      <c r="E282" s="206" t="s">
        <v>1575</v>
      </c>
      <c r="F282" s="207" t="s">
        <v>1576</v>
      </c>
      <c r="G282" s="208" t="s">
        <v>175</v>
      </c>
      <c r="H282" s="209">
        <v>0.621</v>
      </c>
      <c r="I282" s="210"/>
      <c r="J282" s="211">
        <f>ROUND(I282*H282,2)</f>
        <v>0</v>
      </c>
      <c r="K282" s="207" t="s">
        <v>143</v>
      </c>
      <c r="L282" s="45"/>
      <c r="M282" s="212" t="s">
        <v>19</v>
      </c>
      <c r="N282" s="213" t="s">
        <v>42</v>
      </c>
      <c r="O282" s="85"/>
      <c r="P282" s="214">
        <f>O282*H282</f>
        <v>0</v>
      </c>
      <c r="Q282" s="214">
        <v>0</v>
      </c>
      <c r="R282" s="214">
        <f>Q282*H282</f>
        <v>0</v>
      </c>
      <c r="S282" s="214">
        <v>0</v>
      </c>
      <c r="T282" s="215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16" t="s">
        <v>246</v>
      </c>
      <c r="AT282" s="216" t="s">
        <v>139</v>
      </c>
      <c r="AU282" s="216" t="s">
        <v>81</v>
      </c>
      <c r="AY282" s="18" t="s">
        <v>137</v>
      </c>
      <c r="BE282" s="217">
        <f>IF(N282="základní",J282,0)</f>
        <v>0</v>
      </c>
      <c r="BF282" s="217">
        <f>IF(N282="snížená",J282,0)</f>
        <v>0</v>
      </c>
      <c r="BG282" s="217">
        <f>IF(N282="zákl. přenesená",J282,0)</f>
        <v>0</v>
      </c>
      <c r="BH282" s="217">
        <f>IF(N282="sníž. přenesená",J282,0)</f>
        <v>0</v>
      </c>
      <c r="BI282" s="217">
        <f>IF(N282="nulová",J282,0)</f>
        <v>0</v>
      </c>
      <c r="BJ282" s="18" t="s">
        <v>79</v>
      </c>
      <c r="BK282" s="217">
        <f>ROUND(I282*H282,2)</f>
        <v>0</v>
      </c>
      <c r="BL282" s="18" t="s">
        <v>246</v>
      </c>
      <c r="BM282" s="216" t="s">
        <v>1577</v>
      </c>
    </row>
    <row r="283" s="2" customFormat="1">
      <c r="A283" s="39"/>
      <c r="B283" s="40"/>
      <c r="C283" s="41"/>
      <c r="D283" s="218" t="s">
        <v>146</v>
      </c>
      <c r="E283" s="41"/>
      <c r="F283" s="219" t="s">
        <v>1578</v>
      </c>
      <c r="G283" s="41"/>
      <c r="H283" s="41"/>
      <c r="I283" s="220"/>
      <c r="J283" s="41"/>
      <c r="K283" s="41"/>
      <c r="L283" s="45"/>
      <c r="M283" s="221"/>
      <c r="N283" s="222"/>
      <c r="O283" s="85"/>
      <c r="P283" s="85"/>
      <c r="Q283" s="85"/>
      <c r="R283" s="85"/>
      <c r="S283" s="85"/>
      <c r="T283" s="86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T283" s="18" t="s">
        <v>146</v>
      </c>
      <c r="AU283" s="18" t="s">
        <v>81</v>
      </c>
    </row>
    <row r="284" s="2" customFormat="1" ht="24.15" customHeight="1">
      <c r="A284" s="39"/>
      <c r="B284" s="40"/>
      <c r="C284" s="205" t="s">
        <v>925</v>
      </c>
      <c r="D284" s="205" t="s">
        <v>139</v>
      </c>
      <c r="E284" s="206" t="s">
        <v>1579</v>
      </c>
      <c r="F284" s="207" t="s">
        <v>1580</v>
      </c>
      <c r="G284" s="208" t="s">
        <v>19</v>
      </c>
      <c r="H284" s="209">
        <v>1</v>
      </c>
      <c r="I284" s="210"/>
      <c r="J284" s="211">
        <f>ROUND(I284*H284,2)</f>
        <v>0</v>
      </c>
      <c r="K284" s="207" t="s">
        <v>19</v>
      </c>
      <c r="L284" s="45"/>
      <c r="M284" s="212" t="s">
        <v>19</v>
      </c>
      <c r="N284" s="213" t="s">
        <v>42</v>
      </c>
      <c r="O284" s="85"/>
      <c r="P284" s="214">
        <f>O284*H284</f>
        <v>0</v>
      </c>
      <c r="Q284" s="214">
        <v>0</v>
      </c>
      <c r="R284" s="214">
        <f>Q284*H284</f>
        <v>0</v>
      </c>
      <c r="S284" s="214">
        <v>0</v>
      </c>
      <c r="T284" s="215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16" t="s">
        <v>246</v>
      </c>
      <c r="AT284" s="216" t="s">
        <v>139</v>
      </c>
      <c r="AU284" s="216" t="s">
        <v>81</v>
      </c>
      <c r="AY284" s="18" t="s">
        <v>137</v>
      </c>
      <c r="BE284" s="217">
        <f>IF(N284="základní",J284,0)</f>
        <v>0</v>
      </c>
      <c r="BF284" s="217">
        <f>IF(N284="snížená",J284,0)</f>
        <v>0</v>
      </c>
      <c r="BG284" s="217">
        <f>IF(N284="zákl. přenesená",J284,0)</f>
        <v>0</v>
      </c>
      <c r="BH284" s="217">
        <f>IF(N284="sníž. přenesená",J284,0)</f>
        <v>0</v>
      </c>
      <c r="BI284" s="217">
        <f>IF(N284="nulová",J284,0)</f>
        <v>0</v>
      </c>
      <c r="BJ284" s="18" t="s">
        <v>79</v>
      </c>
      <c r="BK284" s="217">
        <f>ROUND(I284*H284,2)</f>
        <v>0</v>
      </c>
      <c r="BL284" s="18" t="s">
        <v>246</v>
      </c>
      <c r="BM284" s="216" t="s">
        <v>1581</v>
      </c>
    </row>
    <row r="285" s="12" customFormat="1" ht="22.8" customHeight="1">
      <c r="A285" s="12"/>
      <c r="B285" s="189"/>
      <c r="C285" s="190"/>
      <c r="D285" s="191" t="s">
        <v>70</v>
      </c>
      <c r="E285" s="203" t="s">
        <v>1582</v>
      </c>
      <c r="F285" s="203" t="s">
        <v>1583</v>
      </c>
      <c r="G285" s="190"/>
      <c r="H285" s="190"/>
      <c r="I285" s="193"/>
      <c r="J285" s="204">
        <f>BK285</f>
        <v>0</v>
      </c>
      <c r="K285" s="190"/>
      <c r="L285" s="195"/>
      <c r="M285" s="196"/>
      <c r="N285" s="197"/>
      <c r="O285" s="197"/>
      <c r="P285" s="198">
        <f>SUM(P286:P290)</f>
        <v>0</v>
      </c>
      <c r="Q285" s="197"/>
      <c r="R285" s="198">
        <f>SUM(R286:R290)</f>
        <v>0.14985000000000001</v>
      </c>
      <c r="S285" s="197"/>
      <c r="T285" s="199">
        <f>SUM(T286:T290)</f>
        <v>0</v>
      </c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R285" s="200" t="s">
        <v>81</v>
      </c>
      <c r="AT285" s="201" t="s">
        <v>70</v>
      </c>
      <c r="AU285" s="201" t="s">
        <v>79</v>
      </c>
      <c r="AY285" s="200" t="s">
        <v>137</v>
      </c>
      <c r="BK285" s="202">
        <f>SUM(BK286:BK290)</f>
        <v>0</v>
      </c>
    </row>
    <row r="286" s="2" customFormat="1" ht="44.25" customHeight="1">
      <c r="A286" s="39"/>
      <c r="B286" s="40"/>
      <c r="C286" s="205" t="s">
        <v>930</v>
      </c>
      <c r="D286" s="205" t="s">
        <v>139</v>
      </c>
      <c r="E286" s="206" t="s">
        <v>1584</v>
      </c>
      <c r="F286" s="207" t="s">
        <v>1585</v>
      </c>
      <c r="G286" s="208" t="s">
        <v>1380</v>
      </c>
      <c r="H286" s="209">
        <v>5</v>
      </c>
      <c r="I286" s="210"/>
      <c r="J286" s="211">
        <f>ROUND(I286*H286,2)</f>
        <v>0</v>
      </c>
      <c r="K286" s="207" t="s">
        <v>19</v>
      </c>
      <c r="L286" s="45"/>
      <c r="M286" s="212" t="s">
        <v>19</v>
      </c>
      <c r="N286" s="213" t="s">
        <v>42</v>
      </c>
      <c r="O286" s="85"/>
      <c r="P286" s="214">
        <f>O286*H286</f>
        <v>0</v>
      </c>
      <c r="Q286" s="214">
        <v>0.016650000000000002</v>
      </c>
      <c r="R286" s="214">
        <f>Q286*H286</f>
        <v>0.083250000000000005</v>
      </c>
      <c r="S286" s="214">
        <v>0</v>
      </c>
      <c r="T286" s="215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16" t="s">
        <v>246</v>
      </c>
      <c r="AT286" s="216" t="s">
        <v>139</v>
      </c>
      <c r="AU286" s="216" t="s">
        <v>81</v>
      </c>
      <c r="AY286" s="18" t="s">
        <v>137</v>
      </c>
      <c r="BE286" s="217">
        <f>IF(N286="základní",J286,0)</f>
        <v>0</v>
      </c>
      <c r="BF286" s="217">
        <f>IF(N286="snížená",J286,0)</f>
        <v>0</v>
      </c>
      <c r="BG286" s="217">
        <f>IF(N286="zákl. přenesená",J286,0)</f>
        <v>0</v>
      </c>
      <c r="BH286" s="217">
        <f>IF(N286="sníž. přenesená",J286,0)</f>
        <v>0</v>
      </c>
      <c r="BI286" s="217">
        <f>IF(N286="nulová",J286,0)</f>
        <v>0</v>
      </c>
      <c r="BJ286" s="18" t="s">
        <v>79</v>
      </c>
      <c r="BK286" s="217">
        <f>ROUND(I286*H286,2)</f>
        <v>0</v>
      </c>
      <c r="BL286" s="18" t="s">
        <v>246</v>
      </c>
      <c r="BM286" s="216" t="s">
        <v>1586</v>
      </c>
    </row>
    <row r="287" s="2" customFormat="1" ht="44.25" customHeight="1">
      <c r="A287" s="39"/>
      <c r="B287" s="40"/>
      <c r="C287" s="205" t="s">
        <v>936</v>
      </c>
      <c r="D287" s="205" t="s">
        <v>139</v>
      </c>
      <c r="E287" s="206" t="s">
        <v>1587</v>
      </c>
      <c r="F287" s="207" t="s">
        <v>1588</v>
      </c>
      <c r="G287" s="208" t="s">
        <v>1380</v>
      </c>
      <c r="H287" s="209">
        <v>4</v>
      </c>
      <c r="I287" s="210"/>
      <c r="J287" s="211">
        <f>ROUND(I287*H287,2)</f>
        <v>0</v>
      </c>
      <c r="K287" s="207" t="s">
        <v>19</v>
      </c>
      <c r="L287" s="45"/>
      <c r="M287" s="212" t="s">
        <v>19</v>
      </c>
      <c r="N287" s="213" t="s">
        <v>42</v>
      </c>
      <c r="O287" s="85"/>
      <c r="P287" s="214">
        <f>O287*H287</f>
        <v>0</v>
      </c>
      <c r="Q287" s="214">
        <v>0.016650000000000002</v>
      </c>
      <c r="R287" s="214">
        <f>Q287*H287</f>
        <v>0.066600000000000006</v>
      </c>
      <c r="S287" s="214">
        <v>0</v>
      </c>
      <c r="T287" s="215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16" t="s">
        <v>246</v>
      </c>
      <c r="AT287" s="216" t="s">
        <v>139</v>
      </c>
      <c r="AU287" s="216" t="s">
        <v>81</v>
      </c>
      <c r="AY287" s="18" t="s">
        <v>137</v>
      </c>
      <c r="BE287" s="217">
        <f>IF(N287="základní",J287,0)</f>
        <v>0</v>
      </c>
      <c r="BF287" s="217">
        <f>IF(N287="snížená",J287,0)</f>
        <v>0</v>
      </c>
      <c r="BG287" s="217">
        <f>IF(N287="zákl. přenesená",J287,0)</f>
        <v>0</v>
      </c>
      <c r="BH287" s="217">
        <f>IF(N287="sníž. přenesená",J287,0)</f>
        <v>0</v>
      </c>
      <c r="BI287" s="217">
        <f>IF(N287="nulová",J287,0)</f>
        <v>0</v>
      </c>
      <c r="BJ287" s="18" t="s">
        <v>79</v>
      </c>
      <c r="BK287" s="217">
        <f>ROUND(I287*H287,2)</f>
        <v>0</v>
      </c>
      <c r="BL287" s="18" t="s">
        <v>246</v>
      </c>
      <c r="BM287" s="216" t="s">
        <v>1589</v>
      </c>
    </row>
    <row r="288" s="2" customFormat="1" ht="44.25" customHeight="1">
      <c r="A288" s="39"/>
      <c r="B288" s="40"/>
      <c r="C288" s="205" t="s">
        <v>941</v>
      </c>
      <c r="D288" s="205" t="s">
        <v>139</v>
      </c>
      <c r="E288" s="206" t="s">
        <v>1590</v>
      </c>
      <c r="F288" s="207" t="s">
        <v>1591</v>
      </c>
      <c r="G288" s="208" t="s">
        <v>175</v>
      </c>
      <c r="H288" s="209">
        <v>0.14999999999999999</v>
      </c>
      <c r="I288" s="210"/>
      <c r="J288" s="211">
        <f>ROUND(I288*H288,2)</f>
        <v>0</v>
      </c>
      <c r="K288" s="207" t="s">
        <v>143</v>
      </c>
      <c r="L288" s="45"/>
      <c r="M288" s="212" t="s">
        <v>19</v>
      </c>
      <c r="N288" s="213" t="s">
        <v>42</v>
      </c>
      <c r="O288" s="85"/>
      <c r="P288" s="214">
        <f>O288*H288</f>
        <v>0</v>
      </c>
      <c r="Q288" s="214">
        <v>0</v>
      </c>
      <c r="R288" s="214">
        <f>Q288*H288</f>
        <v>0</v>
      </c>
      <c r="S288" s="214">
        <v>0</v>
      </c>
      <c r="T288" s="215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16" t="s">
        <v>246</v>
      </c>
      <c r="AT288" s="216" t="s">
        <v>139</v>
      </c>
      <c r="AU288" s="216" t="s">
        <v>81</v>
      </c>
      <c r="AY288" s="18" t="s">
        <v>137</v>
      </c>
      <c r="BE288" s="217">
        <f>IF(N288="základní",J288,0)</f>
        <v>0</v>
      </c>
      <c r="BF288" s="217">
        <f>IF(N288="snížená",J288,0)</f>
        <v>0</v>
      </c>
      <c r="BG288" s="217">
        <f>IF(N288="zákl. přenesená",J288,0)</f>
        <v>0</v>
      </c>
      <c r="BH288" s="217">
        <f>IF(N288="sníž. přenesená",J288,0)</f>
        <v>0</v>
      </c>
      <c r="BI288" s="217">
        <f>IF(N288="nulová",J288,0)</f>
        <v>0</v>
      </c>
      <c r="BJ288" s="18" t="s">
        <v>79</v>
      </c>
      <c r="BK288" s="217">
        <f>ROUND(I288*H288,2)</f>
        <v>0</v>
      </c>
      <c r="BL288" s="18" t="s">
        <v>246</v>
      </c>
      <c r="BM288" s="216" t="s">
        <v>1592</v>
      </c>
    </row>
    <row r="289" s="2" customFormat="1">
      <c r="A289" s="39"/>
      <c r="B289" s="40"/>
      <c r="C289" s="41"/>
      <c r="D289" s="218" t="s">
        <v>146</v>
      </c>
      <c r="E289" s="41"/>
      <c r="F289" s="219" t="s">
        <v>1593</v>
      </c>
      <c r="G289" s="41"/>
      <c r="H289" s="41"/>
      <c r="I289" s="220"/>
      <c r="J289" s="41"/>
      <c r="K289" s="41"/>
      <c r="L289" s="45"/>
      <c r="M289" s="221"/>
      <c r="N289" s="222"/>
      <c r="O289" s="85"/>
      <c r="P289" s="85"/>
      <c r="Q289" s="85"/>
      <c r="R289" s="85"/>
      <c r="S289" s="85"/>
      <c r="T289" s="86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T289" s="18" t="s">
        <v>146</v>
      </c>
      <c r="AU289" s="18" t="s">
        <v>81</v>
      </c>
    </row>
    <row r="290" s="2" customFormat="1" ht="49.05" customHeight="1">
      <c r="A290" s="39"/>
      <c r="B290" s="40"/>
      <c r="C290" s="205" t="s">
        <v>949</v>
      </c>
      <c r="D290" s="205" t="s">
        <v>139</v>
      </c>
      <c r="E290" s="206" t="s">
        <v>1594</v>
      </c>
      <c r="F290" s="207" t="s">
        <v>1595</v>
      </c>
      <c r="G290" s="208" t="s">
        <v>175</v>
      </c>
      <c r="H290" s="209">
        <v>0.14999999999999999</v>
      </c>
      <c r="I290" s="210"/>
      <c r="J290" s="211">
        <f>ROUND(I290*H290,2)</f>
        <v>0</v>
      </c>
      <c r="K290" s="207" t="s">
        <v>19</v>
      </c>
      <c r="L290" s="45"/>
      <c r="M290" s="212" t="s">
        <v>19</v>
      </c>
      <c r="N290" s="213" t="s">
        <v>42</v>
      </c>
      <c r="O290" s="85"/>
      <c r="P290" s="214">
        <f>O290*H290</f>
        <v>0</v>
      </c>
      <c r="Q290" s="214">
        <v>0</v>
      </c>
      <c r="R290" s="214">
        <f>Q290*H290</f>
        <v>0</v>
      </c>
      <c r="S290" s="214">
        <v>0</v>
      </c>
      <c r="T290" s="215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16" t="s">
        <v>246</v>
      </c>
      <c r="AT290" s="216" t="s">
        <v>139</v>
      </c>
      <c r="AU290" s="216" t="s">
        <v>81</v>
      </c>
      <c r="AY290" s="18" t="s">
        <v>137</v>
      </c>
      <c r="BE290" s="217">
        <f>IF(N290="základní",J290,0)</f>
        <v>0</v>
      </c>
      <c r="BF290" s="217">
        <f>IF(N290="snížená",J290,0)</f>
        <v>0</v>
      </c>
      <c r="BG290" s="217">
        <f>IF(N290="zákl. přenesená",J290,0)</f>
        <v>0</v>
      </c>
      <c r="BH290" s="217">
        <f>IF(N290="sníž. přenesená",J290,0)</f>
        <v>0</v>
      </c>
      <c r="BI290" s="217">
        <f>IF(N290="nulová",J290,0)</f>
        <v>0</v>
      </c>
      <c r="BJ290" s="18" t="s">
        <v>79</v>
      </c>
      <c r="BK290" s="217">
        <f>ROUND(I290*H290,2)</f>
        <v>0</v>
      </c>
      <c r="BL290" s="18" t="s">
        <v>246</v>
      </c>
      <c r="BM290" s="216" t="s">
        <v>1596</v>
      </c>
    </row>
    <row r="291" s="12" customFormat="1" ht="22.8" customHeight="1">
      <c r="A291" s="12"/>
      <c r="B291" s="189"/>
      <c r="C291" s="190"/>
      <c r="D291" s="191" t="s">
        <v>70</v>
      </c>
      <c r="E291" s="203" t="s">
        <v>1597</v>
      </c>
      <c r="F291" s="203" t="s">
        <v>1598</v>
      </c>
      <c r="G291" s="190"/>
      <c r="H291" s="190"/>
      <c r="I291" s="193"/>
      <c r="J291" s="204">
        <f>BK291</f>
        <v>0</v>
      </c>
      <c r="K291" s="190"/>
      <c r="L291" s="195"/>
      <c r="M291" s="196"/>
      <c r="N291" s="197"/>
      <c r="O291" s="197"/>
      <c r="P291" s="198">
        <f>P292</f>
        <v>0</v>
      </c>
      <c r="Q291" s="197"/>
      <c r="R291" s="198">
        <f>R292</f>
        <v>0.0037200000000000002</v>
      </c>
      <c r="S291" s="197"/>
      <c r="T291" s="199">
        <f>T292</f>
        <v>0</v>
      </c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R291" s="200" t="s">
        <v>81</v>
      </c>
      <c r="AT291" s="201" t="s">
        <v>70</v>
      </c>
      <c r="AU291" s="201" t="s">
        <v>79</v>
      </c>
      <c r="AY291" s="200" t="s">
        <v>137</v>
      </c>
      <c r="BK291" s="202">
        <f>BK292</f>
        <v>0</v>
      </c>
    </row>
    <row r="292" s="2" customFormat="1" ht="62.7" customHeight="1">
      <c r="A292" s="39"/>
      <c r="B292" s="40"/>
      <c r="C292" s="205" t="s">
        <v>955</v>
      </c>
      <c r="D292" s="205" t="s">
        <v>139</v>
      </c>
      <c r="E292" s="206" t="s">
        <v>1599</v>
      </c>
      <c r="F292" s="207" t="s">
        <v>1600</v>
      </c>
      <c r="G292" s="208" t="s">
        <v>1380</v>
      </c>
      <c r="H292" s="209">
        <v>1</v>
      </c>
      <c r="I292" s="210"/>
      <c r="J292" s="211">
        <f>ROUND(I292*H292,2)</f>
        <v>0</v>
      </c>
      <c r="K292" s="207" t="s">
        <v>19</v>
      </c>
      <c r="L292" s="45"/>
      <c r="M292" s="212" t="s">
        <v>19</v>
      </c>
      <c r="N292" s="213" t="s">
        <v>42</v>
      </c>
      <c r="O292" s="85"/>
      <c r="P292" s="214">
        <f>O292*H292</f>
        <v>0</v>
      </c>
      <c r="Q292" s="214">
        <v>0.0037200000000000002</v>
      </c>
      <c r="R292" s="214">
        <f>Q292*H292</f>
        <v>0.0037200000000000002</v>
      </c>
      <c r="S292" s="214">
        <v>0</v>
      </c>
      <c r="T292" s="215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16" t="s">
        <v>246</v>
      </c>
      <c r="AT292" s="216" t="s">
        <v>139</v>
      </c>
      <c r="AU292" s="216" t="s">
        <v>81</v>
      </c>
      <c r="AY292" s="18" t="s">
        <v>137</v>
      </c>
      <c r="BE292" s="217">
        <f>IF(N292="základní",J292,0)</f>
        <v>0</v>
      </c>
      <c r="BF292" s="217">
        <f>IF(N292="snížená",J292,0)</f>
        <v>0</v>
      </c>
      <c r="BG292" s="217">
        <f>IF(N292="zákl. přenesená",J292,0)</f>
        <v>0</v>
      </c>
      <c r="BH292" s="217">
        <f>IF(N292="sníž. přenesená",J292,0)</f>
        <v>0</v>
      </c>
      <c r="BI292" s="217">
        <f>IF(N292="nulová",J292,0)</f>
        <v>0</v>
      </c>
      <c r="BJ292" s="18" t="s">
        <v>79</v>
      </c>
      <c r="BK292" s="217">
        <f>ROUND(I292*H292,2)</f>
        <v>0</v>
      </c>
      <c r="BL292" s="18" t="s">
        <v>246</v>
      </c>
      <c r="BM292" s="216" t="s">
        <v>1601</v>
      </c>
    </row>
    <row r="293" s="12" customFormat="1" ht="22.8" customHeight="1">
      <c r="A293" s="12"/>
      <c r="B293" s="189"/>
      <c r="C293" s="190"/>
      <c r="D293" s="191" t="s">
        <v>70</v>
      </c>
      <c r="E293" s="203" t="s">
        <v>1602</v>
      </c>
      <c r="F293" s="203" t="s">
        <v>1603</v>
      </c>
      <c r="G293" s="190"/>
      <c r="H293" s="190"/>
      <c r="I293" s="193"/>
      <c r="J293" s="204">
        <f>BK293</f>
        <v>0</v>
      </c>
      <c r="K293" s="190"/>
      <c r="L293" s="195"/>
      <c r="M293" s="196"/>
      <c r="N293" s="197"/>
      <c r="O293" s="197"/>
      <c r="P293" s="198">
        <f>P294</f>
        <v>0</v>
      </c>
      <c r="Q293" s="197"/>
      <c r="R293" s="198">
        <f>R294</f>
        <v>0.00096000000000000002</v>
      </c>
      <c r="S293" s="197"/>
      <c r="T293" s="199">
        <f>T294</f>
        <v>0</v>
      </c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R293" s="200" t="s">
        <v>81</v>
      </c>
      <c r="AT293" s="201" t="s">
        <v>70</v>
      </c>
      <c r="AU293" s="201" t="s">
        <v>79</v>
      </c>
      <c r="AY293" s="200" t="s">
        <v>137</v>
      </c>
      <c r="BK293" s="202">
        <f>BK294</f>
        <v>0</v>
      </c>
    </row>
    <row r="294" s="2" customFormat="1" ht="66.75" customHeight="1">
      <c r="A294" s="39"/>
      <c r="B294" s="40"/>
      <c r="C294" s="205" t="s">
        <v>962</v>
      </c>
      <c r="D294" s="205" t="s">
        <v>139</v>
      </c>
      <c r="E294" s="206" t="s">
        <v>1604</v>
      </c>
      <c r="F294" s="207" t="s">
        <v>1605</v>
      </c>
      <c r="G294" s="208" t="s">
        <v>319</v>
      </c>
      <c r="H294" s="209">
        <v>1</v>
      </c>
      <c r="I294" s="210"/>
      <c r="J294" s="211">
        <f>ROUND(I294*H294,2)</f>
        <v>0</v>
      </c>
      <c r="K294" s="207" t="s">
        <v>19</v>
      </c>
      <c r="L294" s="45"/>
      <c r="M294" s="212" t="s">
        <v>19</v>
      </c>
      <c r="N294" s="213" t="s">
        <v>42</v>
      </c>
      <c r="O294" s="85"/>
      <c r="P294" s="214">
        <f>O294*H294</f>
        <v>0</v>
      </c>
      <c r="Q294" s="214">
        <v>0.00096000000000000002</v>
      </c>
      <c r="R294" s="214">
        <f>Q294*H294</f>
        <v>0.00096000000000000002</v>
      </c>
      <c r="S294" s="214">
        <v>0</v>
      </c>
      <c r="T294" s="215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16" t="s">
        <v>246</v>
      </c>
      <c r="AT294" s="216" t="s">
        <v>139</v>
      </c>
      <c r="AU294" s="216" t="s">
        <v>81</v>
      </c>
      <c r="AY294" s="18" t="s">
        <v>137</v>
      </c>
      <c r="BE294" s="217">
        <f>IF(N294="základní",J294,0)</f>
        <v>0</v>
      </c>
      <c r="BF294" s="217">
        <f>IF(N294="snížená",J294,0)</f>
        <v>0</v>
      </c>
      <c r="BG294" s="217">
        <f>IF(N294="zákl. přenesená",J294,0)</f>
        <v>0</v>
      </c>
      <c r="BH294" s="217">
        <f>IF(N294="sníž. přenesená",J294,0)</f>
        <v>0</v>
      </c>
      <c r="BI294" s="217">
        <f>IF(N294="nulová",J294,0)</f>
        <v>0</v>
      </c>
      <c r="BJ294" s="18" t="s">
        <v>79</v>
      </c>
      <c r="BK294" s="217">
        <f>ROUND(I294*H294,2)</f>
        <v>0</v>
      </c>
      <c r="BL294" s="18" t="s">
        <v>246</v>
      </c>
      <c r="BM294" s="216" t="s">
        <v>1606</v>
      </c>
    </row>
    <row r="295" s="12" customFormat="1" ht="25.92" customHeight="1">
      <c r="A295" s="12"/>
      <c r="B295" s="189"/>
      <c r="C295" s="190"/>
      <c r="D295" s="191" t="s">
        <v>70</v>
      </c>
      <c r="E295" s="192" t="s">
        <v>1104</v>
      </c>
      <c r="F295" s="192" t="s">
        <v>1607</v>
      </c>
      <c r="G295" s="190"/>
      <c r="H295" s="190"/>
      <c r="I295" s="193"/>
      <c r="J295" s="194">
        <f>BK295</f>
        <v>0</v>
      </c>
      <c r="K295" s="190"/>
      <c r="L295" s="195"/>
      <c r="M295" s="196"/>
      <c r="N295" s="197"/>
      <c r="O295" s="197"/>
      <c r="P295" s="198">
        <f>SUM(P296:P305)</f>
        <v>0</v>
      </c>
      <c r="Q295" s="197"/>
      <c r="R295" s="198">
        <f>SUM(R296:R305)</f>
        <v>0</v>
      </c>
      <c r="S295" s="197"/>
      <c r="T295" s="199">
        <f>SUM(T296:T305)</f>
        <v>0</v>
      </c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R295" s="200" t="s">
        <v>144</v>
      </c>
      <c r="AT295" s="201" t="s">
        <v>70</v>
      </c>
      <c r="AU295" s="201" t="s">
        <v>71</v>
      </c>
      <c r="AY295" s="200" t="s">
        <v>137</v>
      </c>
      <c r="BK295" s="202">
        <f>SUM(BK296:BK305)</f>
        <v>0</v>
      </c>
    </row>
    <row r="296" s="2" customFormat="1" ht="37.8" customHeight="1">
      <c r="A296" s="39"/>
      <c r="B296" s="40"/>
      <c r="C296" s="205" t="s">
        <v>968</v>
      </c>
      <c r="D296" s="205" t="s">
        <v>139</v>
      </c>
      <c r="E296" s="206" t="s">
        <v>1608</v>
      </c>
      <c r="F296" s="207" t="s">
        <v>1609</v>
      </c>
      <c r="G296" s="208" t="s">
        <v>1109</v>
      </c>
      <c r="H296" s="209">
        <v>35</v>
      </c>
      <c r="I296" s="210"/>
      <c r="J296" s="211">
        <f>ROUND(I296*H296,2)</f>
        <v>0</v>
      </c>
      <c r="K296" s="207" t="s">
        <v>143</v>
      </c>
      <c r="L296" s="45"/>
      <c r="M296" s="212" t="s">
        <v>19</v>
      </c>
      <c r="N296" s="213" t="s">
        <v>42</v>
      </c>
      <c r="O296" s="85"/>
      <c r="P296" s="214">
        <f>O296*H296</f>
        <v>0</v>
      </c>
      <c r="Q296" s="214">
        <v>0</v>
      </c>
      <c r="R296" s="214">
        <f>Q296*H296</f>
        <v>0</v>
      </c>
      <c r="S296" s="214">
        <v>0</v>
      </c>
      <c r="T296" s="215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16" t="s">
        <v>1610</v>
      </c>
      <c r="AT296" s="216" t="s">
        <v>139</v>
      </c>
      <c r="AU296" s="216" t="s">
        <v>79</v>
      </c>
      <c r="AY296" s="18" t="s">
        <v>137</v>
      </c>
      <c r="BE296" s="217">
        <f>IF(N296="základní",J296,0)</f>
        <v>0</v>
      </c>
      <c r="BF296" s="217">
        <f>IF(N296="snížená",J296,0)</f>
        <v>0</v>
      </c>
      <c r="BG296" s="217">
        <f>IF(N296="zákl. přenesená",J296,0)</f>
        <v>0</v>
      </c>
      <c r="BH296" s="217">
        <f>IF(N296="sníž. přenesená",J296,0)</f>
        <v>0</v>
      </c>
      <c r="BI296" s="217">
        <f>IF(N296="nulová",J296,0)</f>
        <v>0</v>
      </c>
      <c r="BJ296" s="18" t="s">
        <v>79</v>
      </c>
      <c r="BK296" s="217">
        <f>ROUND(I296*H296,2)</f>
        <v>0</v>
      </c>
      <c r="BL296" s="18" t="s">
        <v>1610</v>
      </c>
      <c r="BM296" s="216" t="s">
        <v>1611</v>
      </c>
    </row>
    <row r="297" s="2" customFormat="1">
      <c r="A297" s="39"/>
      <c r="B297" s="40"/>
      <c r="C297" s="41"/>
      <c r="D297" s="218" t="s">
        <v>146</v>
      </c>
      <c r="E297" s="41"/>
      <c r="F297" s="219" t="s">
        <v>1612</v>
      </c>
      <c r="G297" s="41"/>
      <c r="H297" s="41"/>
      <c r="I297" s="220"/>
      <c r="J297" s="41"/>
      <c r="K297" s="41"/>
      <c r="L297" s="45"/>
      <c r="M297" s="221"/>
      <c r="N297" s="222"/>
      <c r="O297" s="85"/>
      <c r="P297" s="85"/>
      <c r="Q297" s="85"/>
      <c r="R297" s="85"/>
      <c r="S297" s="85"/>
      <c r="T297" s="86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T297" s="18" t="s">
        <v>146</v>
      </c>
      <c r="AU297" s="18" t="s">
        <v>79</v>
      </c>
    </row>
    <row r="298" s="2" customFormat="1" ht="37.8" customHeight="1">
      <c r="A298" s="39"/>
      <c r="B298" s="40"/>
      <c r="C298" s="205" t="s">
        <v>979</v>
      </c>
      <c r="D298" s="205" t="s">
        <v>139</v>
      </c>
      <c r="E298" s="206" t="s">
        <v>1613</v>
      </c>
      <c r="F298" s="207" t="s">
        <v>1614</v>
      </c>
      <c r="G298" s="208" t="s">
        <v>1109</v>
      </c>
      <c r="H298" s="209">
        <v>60</v>
      </c>
      <c r="I298" s="210"/>
      <c r="J298" s="211">
        <f>ROUND(I298*H298,2)</f>
        <v>0</v>
      </c>
      <c r="K298" s="207" t="s">
        <v>143</v>
      </c>
      <c r="L298" s="45"/>
      <c r="M298" s="212" t="s">
        <v>19</v>
      </c>
      <c r="N298" s="213" t="s">
        <v>42</v>
      </c>
      <c r="O298" s="85"/>
      <c r="P298" s="214">
        <f>O298*H298</f>
        <v>0</v>
      </c>
      <c r="Q298" s="214">
        <v>0</v>
      </c>
      <c r="R298" s="214">
        <f>Q298*H298</f>
        <v>0</v>
      </c>
      <c r="S298" s="214">
        <v>0</v>
      </c>
      <c r="T298" s="215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16" t="s">
        <v>1610</v>
      </c>
      <c r="AT298" s="216" t="s">
        <v>139</v>
      </c>
      <c r="AU298" s="216" t="s">
        <v>79</v>
      </c>
      <c r="AY298" s="18" t="s">
        <v>137</v>
      </c>
      <c r="BE298" s="217">
        <f>IF(N298="základní",J298,0)</f>
        <v>0</v>
      </c>
      <c r="BF298" s="217">
        <f>IF(N298="snížená",J298,0)</f>
        <v>0</v>
      </c>
      <c r="BG298" s="217">
        <f>IF(N298="zákl. přenesená",J298,0)</f>
        <v>0</v>
      </c>
      <c r="BH298" s="217">
        <f>IF(N298="sníž. přenesená",J298,0)</f>
        <v>0</v>
      </c>
      <c r="BI298" s="217">
        <f>IF(N298="nulová",J298,0)</f>
        <v>0</v>
      </c>
      <c r="BJ298" s="18" t="s">
        <v>79</v>
      </c>
      <c r="BK298" s="217">
        <f>ROUND(I298*H298,2)</f>
        <v>0</v>
      </c>
      <c r="BL298" s="18" t="s">
        <v>1610</v>
      </c>
      <c r="BM298" s="216" t="s">
        <v>1615</v>
      </c>
    </row>
    <row r="299" s="2" customFormat="1">
      <c r="A299" s="39"/>
      <c r="B299" s="40"/>
      <c r="C299" s="41"/>
      <c r="D299" s="218" t="s">
        <v>146</v>
      </c>
      <c r="E299" s="41"/>
      <c r="F299" s="219" t="s">
        <v>1616</v>
      </c>
      <c r="G299" s="41"/>
      <c r="H299" s="41"/>
      <c r="I299" s="220"/>
      <c r="J299" s="41"/>
      <c r="K299" s="41"/>
      <c r="L299" s="45"/>
      <c r="M299" s="221"/>
      <c r="N299" s="222"/>
      <c r="O299" s="85"/>
      <c r="P299" s="85"/>
      <c r="Q299" s="85"/>
      <c r="R299" s="85"/>
      <c r="S299" s="85"/>
      <c r="T299" s="86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T299" s="18" t="s">
        <v>146</v>
      </c>
      <c r="AU299" s="18" t="s">
        <v>79</v>
      </c>
    </row>
    <row r="300" s="2" customFormat="1" ht="37.8" customHeight="1">
      <c r="A300" s="39"/>
      <c r="B300" s="40"/>
      <c r="C300" s="205" t="s">
        <v>988</v>
      </c>
      <c r="D300" s="205" t="s">
        <v>139</v>
      </c>
      <c r="E300" s="206" t="s">
        <v>1617</v>
      </c>
      <c r="F300" s="207" t="s">
        <v>1618</v>
      </c>
      <c r="G300" s="208" t="s">
        <v>1109</v>
      </c>
      <c r="H300" s="209">
        <v>10</v>
      </c>
      <c r="I300" s="210"/>
      <c r="J300" s="211">
        <f>ROUND(I300*H300,2)</f>
        <v>0</v>
      </c>
      <c r="K300" s="207" t="s">
        <v>143</v>
      </c>
      <c r="L300" s="45"/>
      <c r="M300" s="212" t="s">
        <v>19</v>
      </c>
      <c r="N300" s="213" t="s">
        <v>42</v>
      </c>
      <c r="O300" s="85"/>
      <c r="P300" s="214">
        <f>O300*H300</f>
        <v>0</v>
      </c>
      <c r="Q300" s="214">
        <v>0</v>
      </c>
      <c r="R300" s="214">
        <f>Q300*H300</f>
        <v>0</v>
      </c>
      <c r="S300" s="214">
        <v>0</v>
      </c>
      <c r="T300" s="215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16" t="s">
        <v>1610</v>
      </c>
      <c r="AT300" s="216" t="s">
        <v>139</v>
      </c>
      <c r="AU300" s="216" t="s">
        <v>79</v>
      </c>
      <c r="AY300" s="18" t="s">
        <v>137</v>
      </c>
      <c r="BE300" s="217">
        <f>IF(N300="základní",J300,0)</f>
        <v>0</v>
      </c>
      <c r="BF300" s="217">
        <f>IF(N300="snížená",J300,0)</f>
        <v>0</v>
      </c>
      <c r="BG300" s="217">
        <f>IF(N300="zákl. přenesená",J300,0)</f>
        <v>0</v>
      </c>
      <c r="BH300" s="217">
        <f>IF(N300="sníž. přenesená",J300,0)</f>
        <v>0</v>
      </c>
      <c r="BI300" s="217">
        <f>IF(N300="nulová",J300,0)</f>
        <v>0</v>
      </c>
      <c r="BJ300" s="18" t="s">
        <v>79</v>
      </c>
      <c r="BK300" s="217">
        <f>ROUND(I300*H300,2)</f>
        <v>0</v>
      </c>
      <c r="BL300" s="18" t="s">
        <v>1610</v>
      </c>
      <c r="BM300" s="216" t="s">
        <v>1619</v>
      </c>
    </row>
    <row r="301" s="2" customFormat="1">
      <c r="A301" s="39"/>
      <c r="B301" s="40"/>
      <c r="C301" s="41"/>
      <c r="D301" s="218" t="s">
        <v>146</v>
      </c>
      <c r="E301" s="41"/>
      <c r="F301" s="219" t="s">
        <v>1620</v>
      </c>
      <c r="G301" s="41"/>
      <c r="H301" s="41"/>
      <c r="I301" s="220"/>
      <c r="J301" s="41"/>
      <c r="K301" s="41"/>
      <c r="L301" s="45"/>
      <c r="M301" s="221"/>
      <c r="N301" s="222"/>
      <c r="O301" s="85"/>
      <c r="P301" s="85"/>
      <c r="Q301" s="85"/>
      <c r="R301" s="85"/>
      <c r="S301" s="85"/>
      <c r="T301" s="86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T301" s="18" t="s">
        <v>146</v>
      </c>
      <c r="AU301" s="18" t="s">
        <v>79</v>
      </c>
    </row>
    <row r="302" s="2" customFormat="1" ht="37.8" customHeight="1">
      <c r="A302" s="39"/>
      <c r="B302" s="40"/>
      <c r="C302" s="205" t="s">
        <v>993</v>
      </c>
      <c r="D302" s="205" t="s">
        <v>139</v>
      </c>
      <c r="E302" s="206" t="s">
        <v>1621</v>
      </c>
      <c r="F302" s="207" t="s">
        <v>1622</v>
      </c>
      <c r="G302" s="208" t="s">
        <v>1109</v>
      </c>
      <c r="H302" s="209">
        <v>3</v>
      </c>
      <c r="I302" s="210"/>
      <c r="J302" s="211">
        <f>ROUND(I302*H302,2)</f>
        <v>0</v>
      </c>
      <c r="K302" s="207" t="s">
        <v>143</v>
      </c>
      <c r="L302" s="45"/>
      <c r="M302" s="212" t="s">
        <v>19</v>
      </c>
      <c r="N302" s="213" t="s">
        <v>42</v>
      </c>
      <c r="O302" s="85"/>
      <c r="P302" s="214">
        <f>O302*H302</f>
        <v>0</v>
      </c>
      <c r="Q302" s="214">
        <v>0</v>
      </c>
      <c r="R302" s="214">
        <f>Q302*H302</f>
        <v>0</v>
      </c>
      <c r="S302" s="214">
        <v>0</v>
      </c>
      <c r="T302" s="215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16" t="s">
        <v>1610</v>
      </c>
      <c r="AT302" s="216" t="s">
        <v>139</v>
      </c>
      <c r="AU302" s="216" t="s">
        <v>79</v>
      </c>
      <c r="AY302" s="18" t="s">
        <v>137</v>
      </c>
      <c r="BE302" s="217">
        <f>IF(N302="základní",J302,0)</f>
        <v>0</v>
      </c>
      <c r="BF302" s="217">
        <f>IF(N302="snížená",J302,0)</f>
        <v>0</v>
      </c>
      <c r="BG302" s="217">
        <f>IF(N302="zákl. přenesená",J302,0)</f>
        <v>0</v>
      </c>
      <c r="BH302" s="217">
        <f>IF(N302="sníž. přenesená",J302,0)</f>
        <v>0</v>
      </c>
      <c r="BI302" s="217">
        <f>IF(N302="nulová",J302,0)</f>
        <v>0</v>
      </c>
      <c r="BJ302" s="18" t="s">
        <v>79</v>
      </c>
      <c r="BK302" s="217">
        <f>ROUND(I302*H302,2)</f>
        <v>0</v>
      </c>
      <c r="BL302" s="18" t="s">
        <v>1610</v>
      </c>
      <c r="BM302" s="216" t="s">
        <v>1623</v>
      </c>
    </row>
    <row r="303" s="2" customFormat="1">
      <c r="A303" s="39"/>
      <c r="B303" s="40"/>
      <c r="C303" s="41"/>
      <c r="D303" s="218" t="s">
        <v>146</v>
      </c>
      <c r="E303" s="41"/>
      <c r="F303" s="219" t="s">
        <v>1624</v>
      </c>
      <c r="G303" s="41"/>
      <c r="H303" s="41"/>
      <c r="I303" s="220"/>
      <c r="J303" s="41"/>
      <c r="K303" s="41"/>
      <c r="L303" s="45"/>
      <c r="M303" s="221"/>
      <c r="N303" s="222"/>
      <c r="O303" s="85"/>
      <c r="P303" s="85"/>
      <c r="Q303" s="85"/>
      <c r="R303" s="85"/>
      <c r="S303" s="85"/>
      <c r="T303" s="86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T303" s="18" t="s">
        <v>146</v>
      </c>
      <c r="AU303" s="18" t="s">
        <v>79</v>
      </c>
    </row>
    <row r="304" s="2" customFormat="1" ht="33" customHeight="1">
      <c r="A304" s="39"/>
      <c r="B304" s="40"/>
      <c r="C304" s="205" t="s">
        <v>999</v>
      </c>
      <c r="D304" s="205" t="s">
        <v>139</v>
      </c>
      <c r="E304" s="206" t="s">
        <v>1625</v>
      </c>
      <c r="F304" s="207" t="s">
        <v>1626</v>
      </c>
      <c r="G304" s="208" t="s">
        <v>1109</v>
      </c>
      <c r="H304" s="209">
        <v>10</v>
      </c>
      <c r="I304" s="210"/>
      <c r="J304" s="211">
        <f>ROUND(I304*H304,2)</f>
        <v>0</v>
      </c>
      <c r="K304" s="207" t="s">
        <v>19</v>
      </c>
      <c r="L304" s="45"/>
      <c r="M304" s="212" t="s">
        <v>19</v>
      </c>
      <c r="N304" s="213" t="s">
        <v>42</v>
      </c>
      <c r="O304" s="85"/>
      <c r="P304" s="214">
        <f>O304*H304</f>
        <v>0</v>
      </c>
      <c r="Q304" s="214">
        <v>0</v>
      </c>
      <c r="R304" s="214">
        <f>Q304*H304</f>
        <v>0</v>
      </c>
      <c r="S304" s="214">
        <v>0</v>
      </c>
      <c r="T304" s="215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16" t="s">
        <v>1610</v>
      </c>
      <c r="AT304" s="216" t="s">
        <v>139</v>
      </c>
      <c r="AU304" s="216" t="s">
        <v>79</v>
      </c>
      <c r="AY304" s="18" t="s">
        <v>137</v>
      </c>
      <c r="BE304" s="217">
        <f>IF(N304="základní",J304,0)</f>
        <v>0</v>
      </c>
      <c r="BF304" s="217">
        <f>IF(N304="snížená",J304,0)</f>
        <v>0</v>
      </c>
      <c r="BG304" s="217">
        <f>IF(N304="zákl. přenesená",J304,0)</f>
        <v>0</v>
      </c>
      <c r="BH304" s="217">
        <f>IF(N304="sníž. přenesená",J304,0)</f>
        <v>0</v>
      </c>
      <c r="BI304" s="217">
        <f>IF(N304="nulová",J304,0)</f>
        <v>0</v>
      </c>
      <c r="BJ304" s="18" t="s">
        <v>79</v>
      </c>
      <c r="BK304" s="217">
        <f>ROUND(I304*H304,2)</f>
        <v>0</v>
      </c>
      <c r="BL304" s="18" t="s">
        <v>1610</v>
      </c>
      <c r="BM304" s="216" t="s">
        <v>1627</v>
      </c>
    </row>
    <row r="305" s="2" customFormat="1" ht="49.05" customHeight="1">
      <c r="A305" s="39"/>
      <c r="B305" s="40"/>
      <c r="C305" s="205" t="s">
        <v>1008</v>
      </c>
      <c r="D305" s="205" t="s">
        <v>139</v>
      </c>
      <c r="E305" s="206" t="s">
        <v>1628</v>
      </c>
      <c r="F305" s="207" t="s">
        <v>1629</v>
      </c>
      <c r="G305" s="208" t="s">
        <v>1109</v>
      </c>
      <c r="H305" s="209">
        <v>7</v>
      </c>
      <c r="I305" s="210"/>
      <c r="J305" s="211">
        <f>ROUND(I305*H305,2)</f>
        <v>0</v>
      </c>
      <c r="K305" s="207" t="s">
        <v>19</v>
      </c>
      <c r="L305" s="45"/>
      <c r="M305" s="283" t="s">
        <v>19</v>
      </c>
      <c r="N305" s="284" t="s">
        <v>42</v>
      </c>
      <c r="O305" s="281"/>
      <c r="P305" s="285">
        <f>O305*H305</f>
        <v>0</v>
      </c>
      <c r="Q305" s="285">
        <v>0</v>
      </c>
      <c r="R305" s="285">
        <f>Q305*H305</f>
        <v>0</v>
      </c>
      <c r="S305" s="285">
        <v>0</v>
      </c>
      <c r="T305" s="286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16" t="s">
        <v>1610</v>
      </c>
      <c r="AT305" s="216" t="s">
        <v>139</v>
      </c>
      <c r="AU305" s="216" t="s">
        <v>79</v>
      </c>
      <c r="AY305" s="18" t="s">
        <v>137</v>
      </c>
      <c r="BE305" s="217">
        <f>IF(N305="základní",J305,0)</f>
        <v>0</v>
      </c>
      <c r="BF305" s="217">
        <f>IF(N305="snížená",J305,0)</f>
        <v>0</v>
      </c>
      <c r="BG305" s="217">
        <f>IF(N305="zákl. přenesená",J305,0)</f>
        <v>0</v>
      </c>
      <c r="BH305" s="217">
        <f>IF(N305="sníž. přenesená",J305,0)</f>
        <v>0</v>
      </c>
      <c r="BI305" s="217">
        <f>IF(N305="nulová",J305,0)</f>
        <v>0</v>
      </c>
      <c r="BJ305" s="18" t="s">
        <v>79</v>
      </c>
      <c r="BK305" s="217">
        <f>ROUND(I305*H305,2)</f>
        <v>0</v>
      </c>
      <c r="BL305" s="18" t="s">
        <v>1610</v>
      </c>
      <c r="BM305" s="216" t="s">
        <v>1630</v>
      </c>
    </row>
    <row r="306" s="2" customFormat="1" ht="6.96" customHeight="1">
      <c r="A306" s="39"/>
      <c r="B306" s="60"/>
      <c r="C306" s="61"/>
      <c r="D306" s="61"/>
      <c r="E306" s="61"/>
      <c r="F306" s="61"/>
      <c r="G306" s="61"/>
      <c r="H306" s="61"/>
      <c r="I306" s="61"/>
      <c r="J306" s="61"/>
      <c r="K306" s="61"/>
      <c r="L306" s="45"/>
      <c r="M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</row>
  </sheetData>
  <sheetProtection sheet="1" autoFilter="0" formatColumns="0" formatRows="0" objects="1" scenarios="1" spinCount="100000" saltValue="fQWDhxnP2FDjU+LB91ZeowKOo+TZuCOHw0AIng+LQJ9mL0UoqScYHt1pZU26+NKgUnlll/f8hjzZccbTuLM3sA==" hashValue="GJZX/eQaVnL4YRZ8NsFa2KU9NA39VgM0PTJOXeUZA3jTgWMbDeL1rwh1ZVfwstN733qmLEsCmW2Cy/Nfhx4Dlw==" algorithmName="SHA-512" password="C14C"/>
  <autoFilter ref="C89:K305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hyperlinks>
    <hyperlink ref="F94" r:id="rId1" display="https://podminky.urs.cz/item/CS_URS_2025_01/997013153"/>
    <hyperlink ref="F96" r:id="rId2" display="https://podminky.urs.cz/item/CS_URS_2025_01/997013501"/>
    <hyperlink ref="F98" r:id="rId3" display="https://podminky.urs.cz/item/CS_URS_2025_01/997013509"/>
    <hyperlink ref="F101" r:id="rId4" display="https://podminky.urs.cz/item/CS_URS_2025_01/997013871"/>
    <hyperlink ref="F103" r:id="rId5" display="https://podminky.urs.cz/item/CS_URS_2025_01/997221611"/>
    <hyperlink ref="F107" r:id="rId6" display="https://podminky.urs.cz/item/CS_URS_2025_01/721140802"/>
    <hyperlink ref="F109" r:id="rId7" display="https://podminky.urs.cz/item/CS_URS_2025_01/721171808"/>
    <hyperlink ref="F111" r:id="rId8" display="https://podminky.urs.cz/item/CS_URS_2025_01/721220801"/>
    <hyperlink ref="F113" r:id="rId9" display="https://podminky.urs.cz/item/CS_URS_2025_01/721173401"/>
    <hyperlink ref="F115" r:id="rId10" display="https://podminky.urs.cz/item/CS_URS_2025_01/721173402"/>
    <hyperlink ref="F117" r:id="rId11" display="https://podminky.urs.cz/item/CS_URS_2025_01/721173403"/>
    <hyperlink ref="F119" r:id="rId12" display="https://podminky.urs.cz/item/CS_URS_2025_01/721174004"/>
    <hyperlink ref="F121" r:id="rId13" display="https://podminky.urs.cz/item/CS_URS_2025_01/721174024"/>
    <hyperlink ref="F123" r:id="rId14" display="https://podminky.urs.cz/item/CS_URS_2025_01/721174025"/>
    <hyperlink ref="F125" r:id="rId15" display="https://podminky.urs.cz/item/CS_URS_2025_01/721174026"/>
    <hyperlink ref="F127" r:id="rId16" display="https://podminky.urs.cz/item/CS_URS_2025_01/721174042"/>
    <hyperlink ref="F129" r:id="rId17" display="https://podminky.urs.cz/item/CS_URS_2025_01/721174043"/>
    <hyperlink ref="F131" r:id="rId18" display="https://podminky.urs.cz/item/CS_URS_2025_01/721174044"/>
    <hyperlink ref="F133" r:id="rId19" display="https://podminky.urs.cz/item/CS_URS_2025_01/721174045"/>
    <hyperlink ref="F135" r:id="rId20" display="https://podminky.urs.cz/item/CS_URS_2025_01/721174062"/>
    <hyperlink ref="F137" r:id="rId21" display="https://podminky.urs.cz/item/CS_URS_2025_01/721174063"/>
    <hyperlink ref="F139" r:id="rId22" display="https://podminky.urs.cz/item/CS_URS_2025_01/721194104"/>
    <hyperlink ref="F141" r:id="rId23" display="https://podminky.urs.cz/item/CS_URS_2025_01/721194105"/>
    <hyperlink ref="F143" r:id="rId24" display="https://podminky.urs.cz/item/CS_URS_2025_01/721194109"/>
    <hyperlink ref="F145" r:id="rId25" display="https://podminky.urs.cz/item/CS_URS_2025_01/721290111"/>
    <hyperlink ref="F147" r:id="rId26" display="https://podminky.urs.cz/item/CS_URS_2025_01/721290112"/>
    <hyperlink ref="F149" r:id="rId27" display="https://podminky.urs.cz/item/CS_URS_2025_01/998721101"/>
    <hyperlink ref="F153" r:id="rId28" display="https://podminky.urs.cz/item/CS_URS_2025_01/722130801"/>
    <hyperlink ref="F155" r:id="rId29" display="https://podminky.urs.cz/item/CS_URS_2025_01/722130802"/>
    <hyperlink ref="F157" r:id="rId30" display="https://podminky.urs.cz/item/CS_URS_2025_01/722170801"/>
    <hyperlink ref="F159" r:id="rId31" display="https://podminky.urs.cz/item/CS_URS_2025_01/722181812"/>
    <hyperlink ref="F161" r:id="rId32" display="https://podminky.urs.cz/item/CS_URS_2025_01/722220862"/>
    <hyperlink ref="F163" r:id="rId33" display="https://podminky.urs.cz/item/CS_URS_2025_01/722160202"/>
    <hyperlink ref="F165" r:id="rId34" display="https://podminky.urs.cz/item/CS_URS_2025_01/722175002"/>
    <hyperlink ref="F167" r:id="rId35" display="https://podminky.urs.cz/item/CS_URS_2025_01/722175003"/>
    <hyperlink ref="F169" r:id="rId36" display="https://podminky.urs.cz/item/CS_URS_2025_01/722175004"/>
    <hyperlink ref="F171" r:id="rId37" display="https://podminky.urs.cz/item/CS_URS_2025_01/722175005"/>
    <hyperlink ref="F173" r:id="rId38" display="https://podminky.urs.cz/item/CS_URS_2025_01/722181111"/>
    <hyperlink ref="F175" r:id="rId39" display="https://podminky.urs.cz/item/CS_URS_2025_01/722181113"/>
    <hyperlink ref="F177" r:id="rId40" display="https://podminky.urs.cz/item/CS_URS_2025_01/722181114"/>
    <hyperlink ref="F179" r:id="rId41" display="https://podminky.urs.cz/item/CS_URS_2025_01/722181241"/>
    <hyperlink ref="F181" r:id="rId42" display="https://podminky.urs.cz/item/CS_URS_2025_01/722181252"/>
    <hyperlink ref="F183" r:id="rId43" display="https://podminky.urs.cz/item/CS_URS_2025_01/722181851"/>
    <hyperlink ref="F185" r:id="rId44" display="https://podminky.urs.cz/item/CS_URS_2025_01/722190401"/>
    <hyperlink ref="F188" r:id="rId45" display="https://podminky.urs.cz/item/CS_URS_2025_01/722220121"/>
    <hyperlink ref="F190" r:id="rId46" display="https://podminky.urs.cz/item/CS_URS_2025_01/722221134"/>
    <hyperlink ref="F192" r:id="rId47" display="https://podminky.urs.cz/item/CS_URS_2025_01/722224115"/>
    <hyperlink ref="F194" r:id="rId48" display="https://podminky.urs.cz/item/CS_URS_2025_01/722224151"/>
    <hyperlink ref="F196" r:id="rId49" display="https://podminky.urs.cz/item/CS_URS_2025_01/722231072"/>
    <hyperlink ref="F198" r:id="rId50" display="https://podminky.urs.cz/item/CS_URS_2025_01/722231074"/>
    <hyperlink ref="F200" r:id="rId51" display="https://podminky.urs.cz/item/CS_URS_2025_01/722231142"/>
    <hyperlink ref="F203" r:id="rId52" display="https://podminky.urs.cz/item/CS_URS_2025_01/722232061"/>
    <hyperlink ref="F205" r:id="rId53" display="https://podminky.urs.cz/item/CS_URS_2025_01/722232062"/>
    <hyperlink ref="F207" r:id="rId54" display="https://podminky.urs.cz/item/CS_URS_2025_01/722232063"/>
    <hyperlink ref="F209" r:id="rId55" display="https://podminky.urs.cz/item/CS_URS_2025_01/722232064"/>
    <hyperlink ref="F211" r:id="rId56" display="https://podminky.urs.cz/item/CS_URS_2025_01/722232122"/>
    <hyperlink ref="F213" r:id="rId57" display="https://podminky.urs.cz/item/CS_URS_2025_01/722232123"/>
    <hyperlink ref="F215" r:id="rId58" display="https://podminky.urs.cz/item/CS_URS_2025_01/722232124"/>
    <hyperlink ref="F217" r:id="rId59" display="https://podminky.urs.cz/item/CS_URS_2025_01/722232171"/>
    <hyperlink ref="F219" r:id="rId60" display="https://podminky.urs.cz/item/CS_URS_2025_01/722232501"/>
    <hyperlink ref="F221" r:id="rId61" display="https://podminky.urs.cz/item/CS_URS_2025_01/722232503"/>
    <hyperlink ref="F223" r:id="rId62" display="https://podminky.urs.cz/item/CS_URS_2025_01/722234263"/>
    <hyperlink ref="F225" r:id="rId63" display="https://podminky.urs.cz/item/CS_URS_2025_01/722250133"/>
    <hyperlink ref="F227" r:id="rId64" display="https://podminky.urs.cz/item/CS_URS_2025_01/722262213"/>
    <hyperlink ref="F229" r:id="rId65" display="https://podminky.urs.cz/item/CS_URS_2025_01/722263210"/>
    <hyperlink ref="F231" r:id="rId66" display="https://podminky.urs.cz/item/CS_URS_2025_01/998722102"/>
    <hyperlink ref="F236" r:id="rId67" display="https://podminky.urs.cz/item/CS_URS_2025_01/722290234"/>
    <hyperlink ref="F241" r:id="rId68" display="https://podminky.urs.cz/item/CS_URS_2025_01/725110811"/>
    <hyperlink ref="F243" r:id="rId69" display="https://podminky.urs.cz/item/CS_URS_2025_01/725320821"/>
    <hyperlink ref="F245" r:id="rId70" display="https://podminky.urs.cz/item/CS_URS_2025_01/725330820"/>
    <hyperlink ref="F247" r:id="rId71" display="https://podminky.urs.cz/item/CS_URS_2025_01/725210821"/>
    <hyperlink ref="F249" r:id="rId72" display="https://podminky.urs.cz/item/CS_URS_2025_01/725111132"/>
    <hyperlink ref="F251" r:id="rId73" display="https://podminky.urs.cz/item/CS_URS_2025_01/725112022"/>
    <hyperlink ref="F254" r:id="rId74" display="https://podminky.urs.cz/item/CS_URS_2025_01/725211616"/>
    <hyperlink ref="F262" r:id="rId75" display="https://podminky.urs.cz/item/CS_URS_2025_01/725311131"/>
    <hyperlink ref="F264" r:id="rId76" display="https://podminky.urs.cz/item/CS_URS_2025_01/725331111"/>
    <hyperlink ref="F268" r:id="rId77" display="https://podminky.urs.cz/item/CS_URS_2025_01/725821312"/>
    <hyperlink ref="F276" r:id="rId78" display="https://podminky.urs.cz/item/CS_URS_2025_01/725861311"/>
    <hyperlink ref="F278" r:id="rId79" display="https://podminky.urs.cz/item/CS_URS_2025_01/725980122"/>
    <hyperlink ref="F280" r:id="rId80" display="https://podminky.urs.cz/item/CS_URS_2025_01/725980123"/>
    <hyperlink ref="F283" r:id="rId81" display="https://podminky.urs.cz/item/CS_URS_2025_01/998722101"/>
    <hyperlink ref="F289" r:id="rId82" display="https://podminky.urs.cz/item/CS_URS_2025_01/998726111"/>
    <hyperlink ref="F297" r:id="rId83" display="https://podminky.urs.cz/item/CS_URS_2025_01/HZS2212"/>
    <hyperlink ref="F299" r:id="rId84" display="https://podminky.urs.cz/item/CS_URS_2025_01/HZS2491"/>
    <hyperlink ref="F301" r:id="rId85" display="https://podminky.urs.cz/item/CS_URS_2025_01/HZS4221"/>
    <hyperlink ref="F303" r:id="rId86" display="https://podminky.urs.cz/item/CS_URS_2025_01/HZS423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87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90</v>
      </c>
    </row>
    <row r="3" hidden="1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81</v>
      </c>
    </row>
    <row r="4" hidden="1" s="1" customFormat="1" ht="24.96" customHeight="1">
      <c r="B4" s="21"/>
      <c r="D4" s="131" t="s">
        <v>97</v>
      </c>
      <c r="L4" s="21"/>
      <c r="M4" s="132" t="s">
        <v>10</v>
      </c>
      <c r="AT4" s="18" t="s">
        <v>4</v>
      </c>
    </row>
    <row r="5" hidden="1" s="1" customFormat="1" ht="6.96" customHeight="1">
      <c r="B5" s="21"/>
      <c r="L5" s="21"/>
    </row>
    <row r="6" hidden="1" s="1" customFormat="1" ht="12" customHeight="1">
      <c r="B6" s="21"/>
      <c r="D6" s="133" t="s">
        <v>16</v>
      </c>
      <c r="L6" s="21"/>
    </row>
    <row r="7" hidden="1" s="1" customFormat="1" ht="16.5" customHeight="1">
      <c r="B7" s="21"/>
      <c r="E7" s="134" t="str">
        <f>'Rekapitulace stavby'!K6</f>
        <v>Mateřská škola Životice u Nového Jičína</v>
      </c>
      <c r="F7" s="133"/>
      <c r="G7" s="133"/>
      <c r="H7" s="133"/>
      <c r="L7" s="21"/>
    </row>
    <row r="8" hidden="1" s="2" customFormat="1" ht="12" customHeight="1">
      <c r="A8" s="39"/>
      <c r="B8" s="45"/>
      <c r="C8" s="39"/>
      <c r="D8" s="133" t="s">
        <v>98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hidden="1" s="2" customFormat="1" ht="16.5" customHeight="1">
      <c r="A9" s="39"/>
      <c r="B9" s="45"/>
      <c r="C9" s="39"/>
      <c r="D9" s="39"/>
      <c r="E9" s="136" t="s">
        <v>1631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hidden="1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hidden="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hidden="1" s="2" customFormat="1" ht="12" customHeight="1">
      <c r="A12" s="39"/>
      <c r="B12" s="45"/>
      <c r="C12" s="39"/>
      <c r="D12" s="133" t="s">
        <v>21</v>
      </c>
      <c r="E12" s="39"/>
      <c r="F12" s="137" t="s">
        <v>32</v>
      </c>
      <c r="G12" s="39"/>
      <c r="H12" s="39"/>
      <c r="I12" s="133" t="s">
        <v>23</v>
      </c>
      <c r="J12" s="138" t="str">
        <f>'Rekapitulace stavby'!AN8</f>
        <v>13. 5. 2025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hidden="1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hidden="1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tr">
        <f>IF('Rekapitulace stavby'!AN10="","",'Rekapitulace stavby'!AN10)</f>
        <v/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hidden="1" s="2" customFormat="1" ht="18" customHeight="1">
      <c r="A15" s="39"/>
      <c r="B15" s="45"/>
      <c r="C15" s="39"/>
      <c r="D15" s="39"/>
      <c r="E15" s="137" t="str">
        <f>IF('Rekapitulace stavby'!E11="","",'Rekapitulace stavby'!E11)</f>
        <v>Základní škola a Mateřská škola Životice u NJ</v>
      </c>
      <c r="F15" s="39"/>
      <c r="G15" s="39"/>
      <c r="H15" s="39"/>
      <c r="I15" s="133" t="s">
        <v>28</v>
      </c>
      <c r="J15" s="137" t="str">
        <f>IF('Rekapitulace stavby'!AN11="","",'Rekapitulace stavby'!AN11)</f>
        <v/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hidden="1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hidden="1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hidden="1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hidden="1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hidden="1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tr">
        <f>IF('Rekapitulace stavby'!AN16="","",'Rekapitulace stavby'!AN16)</f>
        <v/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hidden="1" s="2" customFormat="1" ht="18" customHeight="1">
      <c r="A21" s="39"/>
      <c r="B21" s="45"/>
      <c r="C21" s="39"/>
      <c r="D21" s="39"/>
      <c r="E21" s="137" t="str">
        <f>IF('Rekapitulace stavby'!E17="","",'Rekapitulace stavby'!E17)</f>
        <v xml:space="preserve"> </v>
      </c>
      <c r="F21" s="39"/>
      <c r="G21" s="39"/>
      <c r="H21" s="39"/>
      <c r="I21" s="133" t="s">
        <v>28</v>
      </c>
      <c r="J21" s="137" t="str">
        <f>IF('Rekapitulace stavby'!AN17="","",'Rekapitulace stavby'!AN17)</f>
        <v/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hidden="1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hidden="1" s="2" customFormat="1" ht="12" customHeight="1">
      <c r="A23" s="39"/>
      <c r="B23" s="45"/>
      <c r="C23" s="39"/>
      <c r="D23" s="133" t="s">
        <v>34</v>
      </c>
      <c r="E23" s="39"/>
      <c r="F23" s="39"/>
      <c r="G23" s="39"/>
      <c r="H23" s="39"/>
      <c r="I23" s="133" t="s">
        <v>26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hidden="1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28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hidden="1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hidden="1" s="2" customFormat="1" ht="12" customHeight="1">
      <c r="A26" s="39"/>
      <c r="B26" s="45"/>
      <c r="C26" s="39"/>
      <c r="D26" s="133" t="s">
        <v>35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hidden="1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hidden="1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hidden="1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hidden="1" s="2" customFormat="1" ht="25.44" customHeight="1">
      <c r="A30" s="39"/>
      <c r="B30" s="45"/>
      <c r="C30" s="39"/>
      <c r="D30" s="144" t="s">
        <v>37</v>
      </c>
      <c r="E30" s="39"/>
      <c r="F30" s="39"/>
      <c r="G30" s="39"/>
      <c r="H30" s="39"/>
      <c r="I30" s="39"/>
      <c r="J30" s="145">
        <f>ROUND(J87,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hidden="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hidden="1" s="2" customFormat="1" ht="14.4" customHeight="1">
      <c r="A32" s="39"/>
      <c r="B32" s="45"/>
      <c r="C32" s="39"/>
      <c r="D32" s="39"/>
      <c r="E32" s="39"/>
      <c r="F32" s="146" t="s">
        <v>39</v>
      </c>
      <c r="G32" s="39"/>
      <c r="H32" s="39"/>
      <c r="I32" s="146" t="s">
        <v>38</v>
      </c>
      <c r="J32" s="146" t="s">
        <v>40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14.4" customHeight="1">
      <c r="A33" s="39"/>
      <c r="B33" s="45"/>
      <c r="C33" s="39"/>
      <c r="D33" s="147" t="s">
        <v>41</v>
      </c>
      <c r="E33" s="133" t="s">
        <v>42</v>
      </c>
      <c r="F33" s="148">
        <f>ROUND((SUM(BE87:BE265)),  2)</f>
        <v>0</v>
      </c>
      <c r="G33" s="39"/>
      <c r="H33" s="39"/>
      <c r="I33" s="149">
        <v>0.20999999999999999</v>
      </c>
      <c r="J33" s="148">
        <f>ROUND(((SUM(BE87:BE265))*I33),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133" t="s">
        <v>43</v>
      </c>
      <c r="F34" s="148">
        <f>ROUND((SUM(BF87:BF265)),  2)</f>
        <v>0</v>
      </c>
      <c r="G34" s="39"/>
      <c r="H34" s="39"/>
      <c r="I34" s="149">
        <v>0.12</v>
      </c>
      <c r="J34" s="148">
        <f>ROUND(((SUM(BF87:BF265))*I34),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44</v>
      </c>
      <c r="F35" s="148">
        <f>ROUND((SUM(BG87:BG265)),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45</v>
      </c>
      <c r="F36" s="148">
        <f>ROUND((SUM(BH87:BH265)),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46</v>
      </c>
      <c r="F37" s="148">
        <f>ROUND((SUM(BI87:BI265)),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25.44" customHeight="1">
      <c r="A39" s="39"/>
      <c r="B39" s="45"/>
      <c r="C39" s="150"/>
      <c r="D39" s="151" t="s">
        <v>47</v>
      </c>
      <c r="E39" s="152"/>
      <c r="F39" s="152"/>
      <c r="G39" s="153" t="s">
        <v>48</v>
      </c>
      <c r="H39" s="154" t="s">
        <v>49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/>
    <row r="42" hidden="1"/>
    <row r="43" hidden="1"/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100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Mateřská škola Životice u Nového Jičína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98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06 - ÚT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 </v>
      </c>
      <c r="G52" s="41"/>
      <c r="H52" s="41"/>
      <c r="I52" s="33" t="s">
        <v>23</v>
      </c>
      <c r="J52" s="73" t="str">
        <f>IF(J12="","",J12)</f>
        <v>13. 5. 2025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Základní škola a Mateřská škola Životice u NJ</v>
      </c>
      <c r="G54" s="41"/>
      <c r="H54" s="41"/>
      <c r="I54" s="33" t="s">
        <v>31</v>
      </c>
      <c r="J54" s="37" t="str">
        <f>E21</f>
        <v xml:space="preserve"> 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101</v>
      </c>
      <c r="D57" s="163"/>
      <c r="E57" s="163"/>
      <c r="F57" s="163"/>
      <c r="G57" s="163"/>
      <c r="H57" s="163"/>
      <c r="I57" s="163"/>
      <c r="J57" s="164" t="s">
        <v>102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69</v>
      </c>
      <c r="D59" s="41"/>
      <c r="E59" s="41"/>
      <c r="F59" s="41"/>
      <c r="G59" s="41"/>
      <c r="H59" s="41"/>
      <c r="I59" s="41"/>
      <c r="J59" s="103">
        <f>J87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103</v>
      </c>
    </row>
    <row r="60" s="9" customFormat="1" ht="24.96" customHeight="1">
      <c r="A60" s="9"/>
      <c r="B60" s="166"/>
      <c r="C60" s="167"/>
      <c r="D60" s="168" t="s">
        <v>1231</v>
      </c>
      <c r="E60" s="169"/>
      <c r="F60" s="169"/>
      <c r="G60" s="169"/>
      <c r="H60" s="169"/>
      <c r="I60" s="169"/>
      <c r="J60" s="170">
        <f>J88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1632</v>
      </c>
      <c r="E61" s="175"/>
      <c r="F61" s="175"/>
      <c r="G61" s="175"/>
      <c r="H61" s="175"/>
      <c r="I61" s="175"/>
      <c r="J61" s="176">
        <f>J89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1237</v>
      </c>
      <c r="E62" s="175"/>
      <c r="F62" s="175"/>
      <c r="G62" s="175"/>
      <c r="H62" s="175"/>
      <c r="I62" s="175"/>
      <c r="J62" s="176">
        <f>J91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1633</v>
      </c>
      <c r="E63" s="175"/>
      <c r="F63" s="175"/>
      <c r="G63" s="175"/>
      <c r="H63" s="175"/>
      <c r="I63" s="175"/>
      <c r="J63" s="176">
        <f>J113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1634</v>
      </c>
      <c r="E64" s="175"/>
      <c r="F64" s="175"/>
      <c r="G64" s="175"/>
      <c r="H64" s="175"/>
      <c r="I64" s="175"/>
      <c r="J64" s="176">
        <f>J163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2"/>
      <c r="C65" s="173"/>
      <c r="D65" s="174" t="s">
        <v>1635</v>
      </c>
      <c r="E65" s="175"/>
      <c r="F65" s="175"/>
      <c r="G65" s="175"/>
      <c r="H65" s="175"/>
      <c r="I65" s="175"/>
      <c r="J65" s="176">
        <f>J215</f>
        <v>0</v>
      </c>
      <c r="K65" s="173"/>
      <c r="L65" s="17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2"/>
      <c r="C66" s="173"/>
      <c r="D66" s="174" t="s">
        <v>1636</v>
      </c>
      <c r="E66" s="175"/>
      <c r="F66" s="175"/>
      <c r="G66" s="175"/>
      <c r="H66" s="175"/>
      <c r="I66" s="175"/>
      <c r="J66" s="176">
        <f>J249</f>
        <v>0</v>
      </c>
      <c r="K66" s="173"/>
      <c r="L66" s="17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66"/>
      <c r="C67" s="167"/>
      <c r="D67" s="168" t="s">
        <v>1239</v>
      </c>
      <c r="E67" s="169"/>
      <c r="F67" s="169"/>
      <c r="G67" s="169"/>
      <c r="H67" s="169"/>
      <c r="I67" s="169"/>
      <c r="J67" s="170">
        <f>J254</f>
        <v>0</v>
      </c>
      <c r="K67" s="167"/>
      <c r="L67" s="171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2" customFormat="1" ht="21.84" customHeight="1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13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60"/>
      <c r="C69" s="61"/>
      <c r="D69" s="61"/>
      <c r="E69" s="61"/>
      <c r="F69" s="61"/>
      <c r="G69" s="61"/>
      <c r="H69" s="61"/>
      <c r="I69" s="61"/>
      <c r="J69" s="61"/>
      <c r="K69" s="61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3" s="2" customFormat="1" ht="6.96" customHeight="1">
      <c r="A73" s="39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24.96" customHeight="1">
      <c r="A74" s="39"/>
      <c r="B74" s="40"/>
      <c r="C74" s="24" t="s">
        <v>122</v>
      </c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16</v>
      </c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41"/>
      <c r="D77" s="41"/>
      <c r="E77" s="161" t="str">
        <f>E7</f>
        <v>Mateřská škola Životice u Nového Jičína</v>
      </c>
      <c r="F77" s="33"/>
      <c r="G77" s="33"/>
      <c r="H77" s="33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98</v>
      </c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6.5" customHeight="1">
      <c r="A79" s="39"/>
      <c r="B79" s="40"/>
      <c r="C79" s="41"/>
      <c r="D79" s="41"/>
      <c r="E79" s="70" t="str">
        <f>E9</f>
        <v>06 - ÚT</v>
      </c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21</v>
      </c>
      <c r="D81" s="41"/>
      <c r="E81" s="41"/>
      <c r="F81" s="28" t="str">
        <f>F12</f>
        <v xml:space="preserve"> </v>
      </c>
      <c r="G81" s="41"/>
      <c r="H81" s="41"/>
      <c r="I81" s="33" t="s">
        <v>23</v>
      </c>
      <c r="J81" s="73" t="str">
        <f>IF(J12="","",J12)</f>
        <v>13. 5. 2025</v>
      </c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5.15" customHeight="1">
      <c r="A83" s="39"/>
      <c r="B83" s="40"/>
      <c r="C83" s="33" t="s">
        <v>25</v>
      </c>
      <c r="D83" s="41"/>
      <c r="E83" s="41"/>
      <c r="F83" s="28" t="str">
        <f>E15</f>
        <v>Základní škola a Mateřská škola Životice u NJ</v>
      </c>
      <c r="G83" s="41"/>
      <c r="H83" s="41"/>
      <c r="I83" s="33" t="s">
        <v>31</v>
      </c>
      <c r="J83" s="37" t="str">
        <f>E21</f>
        <v xml:space="preserve"> </v>
      </c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5.15" customHeight="1">
      <c r="A84" s="39"/>
      <c r="B84" s="40"/>
      <c r="C84" s="33" t="s">
        <v>29</v>
      </c>
      <c r="D84" s="41"/>
      <c r="E84" s="41"/>
      <c r="F84" s="28" t="str">
        <f>IF(E18="","",E18)</f>
        <v>Vyplň údaj</v>
      </c>
      <c r="G84" s="41"/>
      <c r="H84" s="41"/>
      <c r="I84" s="33" t="s">
        <v>34</v>
      </c>
      <c r="J84" s="37" t="str">
        <f>E24</f>
        <v xml:space="preserve"> </v>
      </c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0.32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1" customFormat="1" ht="29.28" customHeight="1">
      <c r="A86" s="178"/>
      <c r="B86" s="179"/>
      <c r="C86" s="180" t="s">
        <v>123</v>
      </c>
      <c r="D86" s="181" t="s">
        <v>56</v>
      </c>
      <c r="E86" s="181" t="s">
        <v>52</v>
      </c>
      <c r="F86" s="181" t="s">
        <v>53</v>
      </c>
      <c r="G86" s="181" t="s">
        <v>124</v>
      </c>
      <c r="H86" s="181" t="s">
        <v>125</v>
      </c>
      <c r="I86" s="181" t="s">
        <v>126</v>
      </c>
      <c r="J86" s="181" t="s">
        <v>102</v>
      </c>
      <c r="K86" s="182" t="s">
        <v>127</v>
      </c>
      <c r="L86" s="183"/>
      <c r="M86" s="93" t="s">
        <v>19</v>
      </c>
      <c r="N86" s="94" t="s">
        <v>41</v>
      </c>
      <c r="O86" s="94" t="s">
        <v>128</v>
      </c>
      <c r="P86" s="94" t="s">
        <v>129</v>
      </c>
      <c r="Q86" s="94" t="s">
        <v>130</v>
      </c>
      <c r="R86" s="94" t="s">
        <v>131</v>
      </c>
      <c r="S86" s="94" t="s">
        <v>132</v>
      </c>
      <c r="T86" s="95" t="s">
        <v>133</v>
      </c>
      <c r="U86" s="178"/>
      <c r="V86" s="178"/>
      <c r="W86" s="178"/>
      <c r="X86" s="178"/>
      <c r="Y86" s="178"/>
      <c r="Z86" s="178"/>
      <c r="AA86" s="178"/>
      <c r="AB86" s="178"/>
      <c r="AC86" s="178"/>
      <c r="AD86" s="178"/>
      <c r="AE86" s="178"/>
    </row>
    <row r="87" s="2" customFormat="1" ht="22.8" customHeight="1">
      <c r="A87" s="39"/>
      <c r="B87" s="40"/>
      <c r="C87" s="100" t="s">
        <v>134</v>
      </c>
      <c r="D87" s="41"/>
      <c r="E87" s="41"/>
      <c r="F87" s="41"/>
      <c r="G87" s="41"/>
      <c r="H87" s="41"/>
      <c r="I87" s="41"/>
      <c r="J87" s="184">
        <f>BK87</f>
        <v>0</v>
      </c>
      <c r="K87" s="41"/>
      <c r="L87" s="45"/>
      <c r="M87" s="96"/>
      <c r="N87" s="185"/>
      <c r="O87" s="97"/>
      <c r="P87" s="186">
        <f>P88+P254</f>
        <v>0</v>
      </c>
      <c r="Q87" s="97"/>
      <c r="R87" s="186">
        <f>R88+R254</f>
        <v>1.7013600000000002</v>
      </c>
      <c r="S87" s="97"/>
      <c r="T87" s="187">
        <f>T88+T254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70</v>
      </c>
      <c r="AU87" s="18" t="s">
        <v>103</v>
      </c>
      <c r="BK87" s="188">
        <f>BK88+BK254</f>
        <v>0</v>
      </c>
    </row>
    <row r="88" s="12" customFormat="1" ht="25.92" customHeight="1">
      <c r="A88" s="12"/>
      <c r="B88" s="189"/>
      <c r="C88" s="190"/>
      <c r="D88" s="191" t="s">
        <v>70</v>
      </c>
      <c r="E88" s="192" t="s">
        <v>616</v>
      </c>
      <c r="F88" s="192" t="s">
        <v>1246</v>
      </c>
      <c r="G88" s="190"/>
      <c r="H88" s="190"/>
      <c r="I88" s="193"/>
      <c r="J88" s="194">
        <f>BK88</f>
        <v>0</v>
      </c>
      <c r="K88" s="190"/>
      <c r="L88" s="195"/>
      <c r="M88" s="196"/>
      <c r="N88" s="197"/>
      <c r="O88" s="197"/>
      <c r="P88" s="198">
        <f>P89+P91+P113+P163+P215+P249</f>
        <v>0</v>
      </c>
      <c r="Q88" s="197"/>
      <c r="R88" s="198">
        <f>R89+R91+R113+R163+R215+R249</f>
        <v>1.7013600000000002</v>
      </c>
      <c r="S88" s="197"/>
      <c r="T88" s="199">
        <f>T89+T91+T113+T163+T215+T249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0" t="s">
        <v>81</v>
      </c>
      <c r="AT88" s="201" t="s">
        <v>70</v>
      </c>
      <c r="AU88" s="201" t="s">
        <v>71</v>
      </c>
      <c r="AY88" s="200" t="s">
        <v>137</v>
      </c>
      <c r="BK88" s="202">
        <f>BK89+BK91+BK113+BK163+BK215+BK249</f>
        <v>0</v>
      </c>
    </row>
    <row r="89" s="12" customFormat="1" ht="22.8" customHeight="1">
      <c r="A89" s="12"/>
      <c r="B89" s="189"/>
      <c r="C89" s="190"/>
      <c r="D89" s="191" t="s">
        <v>70</v>
      </c>
      <c r="E89" s="203" t="s">
        <v>1637</v>
      </c>
      <c r="F89" s="203" t="s">
        <v>1638</v>
      </c>
      <c r="G89" s="190"/>
      <c r="H89" s="190"/>
      <c r="I89" s="193"/>
      <c r="J89" s="204">
        <f>BK89</f>
        <v>0</v>
      </c>
      <c r="K89" s="190"/>
      <c r="L89" s="195"/>
      <c r="M89" s="196"/>
      <c r="N89" s="197"/>
      <c r="O89" s="197"/>
      <c r="P89" s="198">
        <f>P90</f>
        <v>0</v>
      </c>
      <c r="Q89" s="197"/>
      <c r="R89" s="198">
        <f>R90</f>
        <v>0.017729999999999999</v>
      </c>
      <c r="S89" s="197"/>
      <c r="T89" s="199">
        <f>T90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0" t="s">
        <v>79</v>
      </c>
      <c r="AT89" s="201" t="s">
        <v>70</v>
      </c>
      <c r="AU89" s="201" t="s">
        <v>79</v>
      </c>
      <c r="AY89" s="200" t="s">
        <v>137</v>
      </c>
      <c r="BK89" s="202">
        <f>BK90</f>
        <v>0</v>
      </c>
    </row>
    <row r="90" s="2" customFormat="1" ht="24.15" customHeight="1">
      <c r="A90" s="39"/>
      <c r="B90" s="40"/>
      <c r="C90" s="205" t="s">
        <v>79</v>
      </c>
      <c r="D90" s="205" t="s">
        <v>139</v>
      </c>
      <c r="E90" s="206" t="s">
        <v>1639</v>
      </c>
      <c r="F90" s="207" t="s">
        <v>1640</v>
      </c>
      <c r="G90" s="208" t="s">
        <v>319</v>
      </c>
      <c r="H90" s="209">
        <v>1</v>
      </c>
      <c r="I90" s="210"/>
      <c r="J90" s="211">
        <f>ROUND(I90*H90,2)</f>
        <v>0</v>
      </c>
      <c r="K90" s="207" t="s">
        <v>19</v>
      </c>
      <c r="L90" s="45"/>
      <c r="M90" s="212" t="s">
        <v>19</v>
      </c>
      <c r="N90" s="213" t="s">
        <v>42</v>
      </c>
      <c r="O90" s="85"/>
      <c r="P90" s="214">
        <f>O90*H90</f>
        <v>0</v>
      </c>
      <c r="Q90" s="214">
        <v>0.017729999999999999</v>
      </c>
      <c r="R90" s="214">
        <f>Q90*H90</f>
        <v>0.017729999999999999</v>
      </c>
      <c r="S90" s="214">
        <v>0</v>
      </c>
      <c r="T90" s="215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16" t="s">
        <v>144</v>
      </c>
      <c r="AT90" s="216" t="s">
        <v>139</v>
      </c>
      <c r="AU90" s="216" t="s">
        <v>81</v>
      </c>
      <c r="AY90" s="18" t="s">
        <v>137</v>
      </c>
      <c r="BE90" s="217">
        <f>IF(N90="základní",J90,0)</f>
        <v>0</v>
      </c>
      <c r="BF90" s="217">
        <f>IF(N90="snížená",J90,0)</f>
        <v>0</v>
      </c>
      <c r="BG90" s="217">
        <f>IF(N90="zákl. přenesená",J90,0)</f>
        <v>0</v>
      </c>
      <c r="BH90" s="217">
        <f>IF(N90="sníž. přenesená",J90,0)</f>
        <v>0</v>
      </c>
      <c r="BI90" s="217">
        <f>IF(N90="nulová",J90,0)</f>
        <v>0</v>
      </c>
      <c r="BJ90" s="18" t="s">
        <v>79</v>
      </c>
      <c r="BK90" s="217">
        <f>ROUND(I90*H90,2)</f>
        <v>0</v>
      </c>
      <c r="BL90" s="18" t="s">
        <v>144</v>
      </c>
      <c r="BM90" s="216" t="s">
        <v>81</v>
      </c>
    </row>
    <row r="91" s="12" customFormat="1" ht="22.8" customHeight="1">
      <c r="A91" s="12"/>
      <c r="B91" s="189"/>
      <c r="C91" s="190"/>
      <c r="D91" s="191" t="s">
        <v>70</v>
      </c>
      <c r="E91" s="203" t="s">
        <v>1597</v>
      </c>
      <c r="F91" s="203" t="s">
        <v>1598</v>
      </c>
      <c r="G91" s="190"/>
      <c r="H91" s="190"/>
      <c r="I91" s="193"/>
      <c r="J91" s="204">
        <f>BK91</f>
        <v>0</v>
      </c>
      <c r="K91" s="190"/>
      <c r="L91" s="195"/>
      <c r="M91" s="196"/>
      <c r="N91" s="197"/>
      <c r="O91" s="197"/>
      <c r="P91" s="198">
        <f>SUM(P92:P112)</f>
        <v>0</v>
      </c>
      <c r="Q91" s="197"/>
      <c r="R91" s="198">
        <f>SUM(R92:R112)</f>
        <v>0.084519999999999998</v>
      </c>
      <c r="S91" s="197"/>
      <c r="T91" s="199">
        <f>SUM(T92:T112)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0" t="s">
        <v>81</v>
      </c>
      <c r="AT91" s="201" t="s">
        <v>70</v>
      </c>
      <c r="AU91" s="201" t="s">
        <v>79</v>
      </c>
      <c r="AY91" s="200" t="s">
        <v>137</v>
      </c>
      <c r="BK91" s="202">
        <f>SUM(BK92:BK112)</f>
        <v>0</v>
      </c>
    </row>
    <row r="92" s="2" customFormat="1" ht="24.15" customHeight="1">
      <c r="A92" s="39"/>
      <c r="B92" s="40"/>
      <c r="C92" s="205" t="s">
        <v>81</v>
      </c>
      <c r="D92" s="205" t="s">
        <v>139</v>
      </c>
      <c r="E92" s="206" t="s">
        <v>1641</v>
      </c>
      <c r="F92" s="207" t="s">
        <v>1642</v>
      </c>
      <c r="G92" s="208" t="s">
        <v>183</v>
      </c>
      <c r="H92" s="209">
        <v>3</v>
      </c>
      <c r="I92" s="210"/>
      <c r="J92" s="211">
        <f>ROUND(I92*H92,2)</f>
        <v>0</v>
      </c>
      <c r="K92" s="207" t="s">
        <v>143</v>
      </c>
      <c r="L92" s="45"/>
      <c r="M92" s="212" t="s">
        <v>19</v>
      </c>
      <c r="N92" s="213" t="s">
        <v>42</v>
      </c>
      <c r="O92" s="85"/>
      <c r="P92" s="214">
        <f>O92*H92</f>
        <v>0</v>
      </c>
      <c r="Q92" s="214">
        <v>0</v>
      </c>
      <c r="R92" s="214">
        <f>Q92*H92</f>
        <v>0</v>
      </c>
      <c r="S92" s="214">
        <v>0</v>
      </c>
      <c r="T92" s="215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16" t="s">
        <v>246</v>
      </c>
      <c r="AT92" s="216" t="s">
        <v>139</v>
      </c>
      <c r="AU92" s="216" t="s">
        <v>81</v>
      </c>
      <c r="AY92" s="18" t="s">
        <v>137</v>
      </c>
      <c r="BE92" s="217">
        <f>IF(N92="základní",J92,0)</f>
        <v>0</v>
      </c>
      <c r="BF92" s="217">
        <f>IF(N92="snížená",J92,0)</f>
        <v>0</v>
      </c>
      <c r="BG92" s="217">
        <f>IF(N92="zákl. přenesená",J92,0)</f>
        <v>0</v>
      </c>
      <c r="BH92" s="217">
        <f>IF(N92="sníž. přenesená",J92,0)</f>
        <v>0</v>
      </c>
      <c r="BI92" s="217">
        <f>IF(N92="nulová",J92,0)</f>
        <v>0</v>
      </c>
      <c r="BJ92" s="18" t="s">
        <v>79</v>
      </c>
      <c r="BK92" s="217">
        <f>ROUND(I92*H92,2)</f>
        <v>0</v>
      </c>
      <c r="BL92" s="18" t="s">
        <v>246</v>
      </c>
      <c r="BM92" s="216" t="s">
        <v>144</v>
      </c>
    </row>
    <row r="93" s="2" customFormat="1">
      <c r="A93" s="39"/>
      <c r="B93" s="40"/>
      <c r="C93" s="41"/>
      <c r="D93" s="218" t="s">
        <v>146</v>
      </c>
      <c r="E93" s="41"/>
      <c r="F93" s="219" t="s">
        <v>1643</v>
      </c>
      <c r="G93" s="41"/>
      <c r="H93" s="41"/>
      <c r="I93" s="220"/>
      <c r="J93" s="41"/>
      <c r="K93" s="41"/>
      <c r="L93" s="45"/>
      <c r="M93" s="221"/>
      <c r="N93" s="222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146</v>
      </c>
      <c r="AU93" s="18" t="s">
        <v>81</v>
      </c>
    </row>
    <row r="94" s="2" customFormat="1" ht="24.15" customHeight="1">
      <c r="A94" s="39"/>
      <c r="B94" s="40"/>
      <c r="C94" s="205" t="s">
        <v>155</v>
      </c>
      <c r="D94" s="205" t="s">
        <v>139</v>
      </c>
      <c r="E94" s="206" t="s">
        <v>1644</v>
      </c>
      <c r="F94" s="207" t="s">
        <v>1645</v>
      </c>
      <c r="G94" s="208" t="s">
        <v>319</v>
      </c>
      <c r="H94" s="209">
        <v>3</v>
      </c>
      <c r="I94" s="210"/>
      <c r="J94" s="211">
        <f>ROUND(I94*H94,2)</f>
        <v>0</v>
      </c>
      <c r="K94" s="207" t="s">
        <v>143</v>
      </c>
      <c r="L94" s="45"/>
      <c r="M94" s="212" t="s">
        <v>19</v>
      </c>
      <c r="N94" s="213" t="s">
        <v>42</v>
      </c>
      <c r="O94" s="85"/>
      <c r="P94" s="214">
        <f>O94*H94</f>
        <v>0</v>
      </c>
      <c r="Q94" s="214">
        <v>6.9999999999999994E-05</v>
      </c>
      <c r="R94" s="214">
        <f>Q94*H94</f>
        <v>0.00020999999999999998</v>
      </c>
      <c r="S94" s="214">
        <v>0</v>
      </c>
      <c r="T94" s="215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16" t="s">
        <v>246</v>
      </c>
      <c r="AT94" s="216" t="s">
        <v>139</v>
      </c>
      <c r="AU94" s="216" t="s">
        <v>81</v>
      </c>
      <c r="AY94" s="18" t="s">
        <v>137</v>
      </c>
      <c r="BE94" s="217">
        <f>IF(N94="základní",J94,0)</f>
        <v>0</v>
      </c>
      <c r="BF94" s="217">
        <f>IF(N94="snížená",J94,0)</f>
        <v>0</v>
      </c>
      <c r="BG94" s="217">
        <f>IF(N94="zákl. přenesená",J94,0)</f>
        <v>0</v>
      </c>
      <c r="BH94" s="217">
        <f>IF(N94="sníž. přenesená",J94,0)</f>
        <v>0</v>
      </c>
      <c r="BI94" s="217">
        <f>IF(N94="nulová",J94,0)</f>
        <v>0</v>
      </c>
      <c r="BJ94" s="18" t="s">
        <v>79</v>
      </c>
      <c r="BK94" s="217">
        <f>ROUND(I94*H94,2)</f>
        <v>0</v>
      </c>
      <c r="BL94" s="18" t="s">
        <v>246</v>
      </c>
      <c r="BM94" s="216" t="s">
        <v>171</v>
      </c>
    </row>
    <row r="95" s="2" customFormat="1">
      <c r="A95" s="39"/>
      <c r="B95" s="40"/>
      <c r="C95" s="41"/>
      <c r="D95" s="218" t="s">
        <v>146</v>
      </c>
      <c r="E95" s="41"/>
      <c r="F95" s="219" t="s">
        <v>1646</v>
      </c>
      <c r="G95" s="41"/>
      <c r="H95" s="41"/>
      <c r="I95" s="220"/>
      <c r="J95" s="41"/>
      <c r="K95" s="41"/>
      <c r="L95" s="45"/>
      <c r="M95" s="221"/>
      <c r="N95" s="222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146</v>
      </c>
      <c r="AU95" s="18" t="s">
        <v>81</v>
      </c>
    </row>
    <row r="96" s="2" customFormat="1" ht="37.8" customHeight="1">
      <c r="A96" s="39"/>
      <c r="B96" s="40"/>
      <c r="C96" s="205" t="s">
        <v>144</v>
      </c>
      <c r="D96" s="205" t="s">
        <v>139</v>
      </c>
      <c r="E96" s="206" t="s">
        <v>1647</v>
      </c>
      <c r="F96" s="207" t="s">
        <v>1648</v>
      </c>
      <c r="G96" s="208" t="s">
        <v>319</v>
      </c>
      <c r="H96" s="209">
        <v>2</v>
      </c>
      <c r="I96" s="210"/>
      <c r="J96" s="211">
        <f>ROUND(I96*H96,2)</f>
        <v>0</v>
      </c>
      <c r="K96" s="207" t="s">
        <v>143</v>
      </c>
      <c r="L96" s="45"/>
      <c r="M96" s="212" t="s">
        <v>19</v>
      </c>
      <c r="N96" s="213" t="s">
        <v>42</v>
      </c>
      <c r="O96" s="85"/>
      <c r="P96" s="214">
        <f>O96*H96</f>
        <v>0</v>
      </c>
      <c r="Q96" s="214">
        <v>0</v>
      </c>
      <c r="R96" s="214">
        <f>Q96*H96</f>
        <v>0</v>
      </c>
      <c r="S96" s="214">
        <v>0</v>
      </c>
      <c r="T96" s="215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16" t="s">
        <v>246</v>
      </c>
      <c r="AT96" s="216" t="s">
        <v>139</v>
      </c>
      <c r="AU96" s="216" t="s">
        <v>81</v>
      </c>
      <c r="AY96" s="18" t="s">
        <v>137</v>
      </c>
      <c r="BE96" s="217">
        <f>IF(N96="základní",J96,0)</f>
        <v>0</v>
      </c>
      <c r="BF96" s="217">
        <f>IF(N96="snížená",J96,0)</f>
        <v>0</v>
      </c>
      <c r="BG96" s="217">
        <f>IF(N96="zákl. přenesená",J96,0)</f>
        <v>0</v>
      </c>
      <c r="BH96" s="217">
        <f>IF(N96="sníž. přenesená",J96,0)</f>
        <v>0</v>
      </c>
      <c r="BI96" s="217">
        <f>IF(N96="nulová",J96,0)</f>
        <v>0</v>
      </c>
      <c r="BJ96" s="18" t="s">
        <v>79</v>
      </c>
      <c r="BK96" s="217">
        <f>ROUND(I96*H96,2)</f>
        <v>0</v>
      </c>
      <c r="BL96" s="18" t="s">
        <v>246</v>
      </c>
      <c r="BM96" s="216" t="s">
        <v>176</v>
      </c>
    </row>
    <row r="97" s="2" customFormat="1">
      <c r="A97" s="39"/>
      <c r="B97" s="40"/>
      <c r="C97" s="41"/>
      <c r="D97" s="218" t="s">
        <v>146</v>
      </c>
      <c r="E97" s="41"/>
      <c r="F97" s="219" t="s">
        <v>1649</v>
      </c>
      <c r="G97" s="41"/>
      <c r="H97" s="41"/>
      <c r="I97" s="220"/>
      <c r="J97" s="41"/>
      <c r="K97" s="41"/>
      <c r="L97" s="45"/>
      <c r="M97" s="221"/>
      <c r="N97" s="222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146</v>
      </c>
      <c r="AU97" s="18" t="s">
        <v>81</v>
      </c>
    </row>
    <row r="98" s="2" customFormat="1" ht="66.75" customHeight="1">
      <c r="A98" s="39"/>
      <c r="B98" s="40"/>
      <c r="C98" s="245" t="s">
        <v>165</v>
      </c>
      <c r="D98" s="245" t="s">
        <v>172</v>
      </c>
      <c r="E98" s="246" t="s">
        <v>1650</v>
      </c>
      <c r="F98" s="247" t="s">
        <v>1651</v>
      </c>
      <c r="G98" s="248" t="s">
        <v>1380</v>
      </c>
      <c r="H98" s="249">
        <v>1</v>
      </c>
      <c r="I98" s="250"/>
      <c r="J98" s="251">
        <f>ROUND(I98*H98,2)</f>
        <v>0</v>
      </c>
      <c r="K98" s="247" t="s">
        <v>19</v>
      </c>
      <c r="L98" s="252"/>
      <c r="M98" s="253" t="s">
        <v>19</v>
      </c>
      <c r="N98" s="254" t="s">
        <v>42</v>
      </c>
      <c r="O98" s="85"/>
      <c r="P98" s="214">
        <f>O98*H98</f>
        <v>0</v>
      </c>
      <c r="Q98" s="214">
        <v>0</v>
      </c>
      <c r="R98" s="214">
        <f>Q98*H98</f>
        <v>0</v>
      </c>
      <c r="S98" s="214">
        <v>0</v>
      </c>
      <c r="T98" s="215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16" t="s">
        <v>370</v>
      </c>
      <c r="AT98" s="216" t="s">
        <v>172</v>
      </c>
      <c r="AU98" s="216" t="s">
        <v>81</v>
      </c>
      <c r="AY98" s="18" t="s">
        <v>137</v>
      </c>
      <c r="BE98" s="217">
        <f>IF(N98="základní",J98,0)</f>
        <v>0</v>
      </c>
      <c r="BF98" s="217">
        <f>IF(N98="snížená",J98,0)</f>
        <v>0</v>
      </c>
      <c r="BG98" s="217">
        <f>IF(N98="zákl. přenesená",J98,0)</f>
        <v>0</v>
      </c>
      <c r="BH98" s="217">
        <f>IF(N98="sníž. přenesená",J98,0)</f>
        <v>0</v>
      </c>
      <c r="BI98" s="217">
        <f>IF(N98="nulová",J98,0)</f>
        <v>0</v>
      </c>
      <c r="BJ98" s="18" t="s">
        <v>79</v>
      </c>
      <c r="BK98" s="217">
        <f>ROUND(I98*H98,2)</f>
        <v>0</v>
      </c>
      <c r="BL98" s="18" t="s">
        <v>246</v>
      </c>
      <c r="BM98" s="216" t="s">
        <v>204</v>
      </c>
    </row>
    <row r="99" s="2" customFormat="1" ht="37.8" customHeight="1">
      <c r="A99" s="39"/>
      <c r="B99" s="40"/>
      <c r="C99" s="205" t="s">
        <v>171</v>
      </c>
      <c r="D99" s="205" t="s">
        <v>139</v>
      </c>
      <c r="E99" s="206" t="s">
        <v>1652</v>
      </c>
      <c r="F99" s="207" t="s">
        <v>1653</v>
      </c>
      <c r="G99" s="208" t="s">
        <v>319</v>
      </c>
      <c r="H99" s="209">
        <v>1</v>
      </c>
      <c r="I99" s="210"/>
      <c r="J99" s="211">
        <f>ROUND(I99*H99,2)</f>
        <v>0</v>
      </c>
      <c r="K99" s="207" t="s">
        <v>19</v>
      </c>
      <c r="L99" s="45"/>
      <c r="M99" s="212" t="s">
        <v>19</v>
      </c>
      <c r="N99" s="213" t="s">
        <v>42</v>
      </c>
      <c r="O99" s="85"/>
      <c r="P99" s="214">
        <f>O99*H99</f>
        <v>0</v>
      </c>
      <c r="Q99" s="214">
        <v>0.022200000000000001</v>
      </c>
      <c r="R99" s="214">
        <f>Q99*H99</f>
        <v>0.022200000000000001</v>
      </c>
      <c r="S99" s="214">
        <v>0</v>
      </c>
      <c r="T99" s="215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16" t="s">
        <v>246</v>
      </c>
      <c r="AT99" s="216" t="s">
        <v>139</v>
      </c>
      <c r="AU99" s="216" t="s">
        <v>81</v>
      </c>
      <c r="AY99" s="18" t="s">
        <v>137</v>
      </c>
      <c r="BE99" s="217">
        <f>IF(N99="základní",J99,0)</f>
        <v>0</v>
      </c>
      <c r="BF99" s="217">
        <f>IF(N99="snížená",J99,0)</f>
        <v>0</v>
      </c>
      <c r="BG99" s="217">
        <f>IF(N99="zákl. přenesená",J99,0)</f>
        <v>0</v>
      </c>
      <c r="BH99" s="217">
        <f>IF(N99="sníž. přenesená",J99,0)</f>
        <v>0</v>
      </c>
      <c r="BI99" s="217">
        <f>IF(N99="nulová",J99,0)</f>
        <v>0</v>
      </c>
      <c r="BJ99" s="18" t="s">
        <v>79</v>
      </c>
      <c r="BK99" s="217">
        <f>ROUND(I99*H99,2)</f>
        <v>0</v>
      </c>
      <c r="BL99" s="18" t="s">
        <v>246</v>
      </c>
      <c r="BM99" s="216" t="s">
        <v>8</v>
      </c>
    </row>
    <row r="100" s="2" customFormat="1" ht="16.5" customHeight="1">
      <c r="A100" s="39"/>
      <c r="B100" s="40"/>
      <c r="C100" s="205" t="s">
        <v>180</v>
      </c>
      <c r="D100" s="205" t="s">
        <v>139</v>
      </c>
      <c r="E100" s="206" t="s">
        <v>1654</v>
      </c>
      <c r="F100" s="207" t="s">
        <v>1655</v>
      </c>
      <c r="G100" s="208" t="s">
        <v>1380</v>
      </c>
      <c r="H100" s="209">
        <v>20</v>
      </c>
      <c r="I100" s="210"/>
      <c r="J100" s="211">
        <f>ROUND(I100*H100,2)</f>
        <v>0</v>
      </c>
      <c r="K100" s="207" t="s">
        <v>143</v>
      </c>
      <c r="L100" s="45"/>
      <c r="M100" s="212" t="s">
        <v>19</v>
      </c>
      <c r="N100" s="213" t="s">
        <v>42</v>
      </c>
      <c r="O100" s="85"/>
      <c r="P100" s="214">
        <f>O100*H100</f>
        <v>0</v>
      </c>
      <c r="Q100" s="214">
        <v>0.0011199999999999999</v>
      </c>
      <c r="R100" s="214">
        <f>Q100*H100</f>
        <v>0.022399999999999996</v>
      </c>
      <c r="S100" s="214">
        <v>0</v>
      </c>
      <c r="T100" s="215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16" t="s">
        <v>246</v>
      </c>
      <c r="AT100" s="216" t="s">
        <v>139</v>
      </c>
      <c r="AU100" s="216" t="s">
        <v>81</v>
      </c>
      <c r="AY100" s="18" t="s">
        <v>137</v>
      </c>
      <c r="BE100" s="217">
        <f>IF(N100="základní",J100,0)</f>
        <v>0</v>
      </c>
      <c r="BF100" s="217">
        <f>IF(N100="snížená",J100,0)</f>
        <v>0</v>
      </c>
      <c r="BG100" s="217">
        <f>IF(N100="zákl. přenesená",J100,0)</f>
        <v>0</v>
      </c>
      <c r="BH100" s="217">
        <f>IF(N100="sníž. přenesená",J100,0)</f>
        <v>0</v>
      </c>
      <c r="BI100" s="217">
        <f>IF(N100="nulová",J100,0)</f>
        <v>0</v>
      </c>
      <c r="BJ100" s="18" t="s">
        <v>79</v>
      </c>
      <c r="BK100" s="217">
        <f>ROUND(I100*H100,2)</f>
        <v>0</v>
      </c>
      <c r="BL100" s="18" t="s">
        <v>246</v>
      </c>
      <c r="BM100" s="216" t="s">
        <v>225</v>
      </c>
    </row>
    <row r="101" s="2" customFormat="1">
      <c r="A101" s="39"/>
      <c r="B101" s="40"/>
      <c r="C101" s="41"/>
      <c r="D101" s="218" t="s">
        <v>146</v>
      </c>
      <c r="E101" s="41"/>
      <c r="F101" s="219" t="s">
        <v>1656</v>
      </c>
      <c r="G101" s="41"/>
      <c r="H101" s="41"/>
      <c r="I101" s="220"/>
      <c r="J101" s="41"/>
      <c r="K101" s="41"/>
      <c r="L101" s="45"/>
      <c r="M101" s="221"/>
      <c r="N101" s="222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146</v>
      </c>
      <c r="AU101" s="18" t="s">
        <v>81</v>
      </c>
    </row>
    <row r="102" s="2" customFormat="1" ht="66.75" customHeight="1">
      <c r="A102" s="39"/>
      <c r="B102" s="40"/>
      <c r="C102" s="245" t="s">
        <v>176</v>
      </c>
      <c r="D102" s="245" t="s">
        <v>172</v>
      </c>
      <c r="E102" s="246" t="s">
        <v>1657</v>
      </c>
      <c r="F102" s="247" t="s">
        <v>1658</v>
      </c>
      <c r="G102" s="248" t="s">
        <v>790</v>
      </c>
      <c r="H102" s="249">
        <v>1</v>
      </c>
      <c r="I102" s="250"/>
      <c r="J102" s="251">
        <f>ROUND(I102*H102,2)</f>
        <v>0</v>
      </c>
      <c r="K102" s="247" t="s">
        <v>19</v>
      </c>
      <c r="L102" s="252"/>
      <c r="M102" s="253" t="s">
        <v>19</v>
      </c>
      <c r="N102" s="254" t="s">
        <v>42</v>
      </c>
      <c r="O102" s="85"/>
      <c r="P102" s="214">
        <f>O102*H102</f>
        <v>0</v>
      </c>
      <c r="Q102" s="214">
        <v>0.0060000000000000001</v>
      </c>
      <c r="R102" s="214">
        <f>Q102*H102</f>
        <v>0.0060000000000000001</v>
      </c>
      <c r="S102" s="214">
        <v>0</v>
      </c>
      <c r="T102" s="215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16" t="s">
        <v>370</v>
      </c>
      <c r="AT102" s="216" t="s">
        <v>172</v>
      </c>
      <c r="AU102" s="216" t="s">
        <v>81</v>
      </c>
      <c r="AY102" s="18" t="s">
        <v>137</v>
      </c>
      <c r="BE102" s="217">
        <f>IF(N102="základní",J102,0)</f>
        <v>0</v>
      </c>
      <c r="BF102" s="217">
        <f>IF(N102="snížená",J102,0)</f>
        <v>0</v>
      </c>
      <c r="BG102" s="217">
        <f>IF(N102="zákl. přenesená",J102,0)</f>
        <v>0</v>
      </c>
      <c r="BH102" s="217">
        <f>IF(N102="sníž. přenesená",J102,0)</f>
        <v>0</v>
      </c>
      <c r="BI102" s="217">
        <f>IF(N102="nulová",J102,0)</f>
        <v>0</v>
      </c>
      <c r="BJ102" s="18" t="s">
        <v>79</v>
      </c>
      <c r="BK102" s="217">
        <f>ROUND(I102*H102,2)</f>
        <v>0</v>
      </c>
      <c r="BL102" s="18" t="s">
        <v>246</v>
      </c>
      <c r="BM102" s="216" t="s">
        <v>246</v>
      </c>
    </row>
    <row r="103" s="2" customFormat="1" ht="66.75" customHeight="1">
      <c r="A103" s="39"/>
      <c r="B103" s="40"/>
      <c r="C103" s="245" t="s">
        <v>196</v>
      </c>
      <c r="D103" s="245" t="s">
        <v>172</v>
      </c>
      <c r="E103" s="246" t="s">
        <v>1659</v>
      </c>
      <c r="F103" s="247" t="s">
        <v>1660</v>
      </c>
      <c r="G103" s="248" t="s">
        <v>790</v>
      </c>
      <c r="H103" s="249">
        <v>1</v>
      </c>
      <c r="I103" s="250"/>
      <c r="J103" s="251">
        <f>ROUND(I103*H103,2)</f>
        <v>0</v>
      </c>
      <c r="K103" s="247" t="s">
        <v>19</v>
      </c>
      <c r="L103" s="252"/>
      <c r="M103" s="253" t="s">
        <v>19</v>
      </c>
      <c r="N103" s="254" t="s">
        <v>42</v>
      </c>
      <c r="O103" s="85"/>
      <c r="P103" s="214">
        <f>O103*H103</f>
        <v>0</v>
      </c>
      <c r="Q103" s="214">
        <v>0.0060000000000000001</v>
      </c>
      <c r="R103" s="214">
        <f>Q103*H103</f>
        <v>0.0060000000000000001</v>
      </c>
      <c r="S103" s="214">
        <v>0</v>
      </c>
      <c r="T103" s="215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16" t="s">
        <v>370</v>
      </c>
      <c r="AT103" s="216" t="s">
        <v>172</v>
      </c>
      <c r="AU103" s="216" t="s">
        <v>81</v>
      </c>
      <c r="AY103" s="18" t="s">
        <v>137</v>
      </c>
      <c r="BE103" s="217">
        <f>IF(N103="základní",J103,0)</f>
        <v>0</v>
      </c>
      <c r="BF103" s="217">
        <f>IF(N103="snížená",J103,0)</f>
        <v>0</v>
      </c>
      <c r="BG103" s="217">
        <f>IF(N103="zákl. přenesená",J103,0)</f>
        <v>0</v>
      </c>
      <c r="BH103" s="217">
        <f>IF(N103="sníž. přenesená",J103,0)</f>
        <v>0</v>
      </c>
      <c r="BI103" s="217">
        <f>IF(N103="nulová",J103,0)</f>
        <v>0</v>
      </c>
      <c r="BJ103" s="18" t="s">
        <v>79</v>
      </c>
      <c r="BK103" s="217">
        <f>ROUND(I103*H103,2)</f>
        <v>0</v>
      </c>
      <c r="BL103" s="18" t="s">
        <v>246</v>
      </c>
      <c r="BM103" s="216" t="s">
        <v>256</v>
      </c>
    </row>
    <row r="104" s="2" customFormat="1" ht="55.5" customHeight="1">
      <c r="A104" s="39"/>
      <c r="B104" s="40"/>
      <c r="C104" s="245" t="s">
        <v>204</v>
      </c>
      <c r="D104" s="245" t="s">
        <v>172</v>
      </c>
      <c r="E104" s="246" t="s">
        <v>1661</v>
      </c>
      <c r="F104" s="247" t="s">
        <v>1662</v>
      </c>
      <c r="G104" s="248" t="s">
        <v>790</v>
      </c>
      <c r="H104" s="249">
        <v>1</v>
      </c>
      <c r="I104" s="250"/>
      <c r="J104" s="251">
        <f>ROUND(I104*H104,2)</f>
        <v>0</v>
      </c>
      <c r="K104" s="247" t="s">
        <v>19</v>
      </c>
      <c r="L104" s="252"/>
      <c r="M104" s="253" t="s">
        <v>19</v>
      </c>
      <c r="N104" s="254" t="s">
        <v>42</v>
      </c>
      <c r="O104" s="85"/>
      <c r="P104" s="214">
        <f>O104*H104</f>
        <v>0</v>
      </c>
      <c r="Q104" s="214">
        <v>0.0060000000000000001</v>
      </c>
      <c r="R104" s="214">
        <f>Q104*H104</f>
        <v>0.0060000000000000001</v>
      </c>
      <c r="S104" s="214">
        <v>0</v>
      </c>
      <c r="T104" s="215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16" t="s">
        <v>370</v>
      </c>
      <c r="AT104" s="216" t="s">
        <v>172</v>
      </c>
      <c r="AU104" s="216" t="s">
        <v>81</v>
      </c>
      <c r="AY104" s="18" t="s">
        <v>137</v>
      </c>
      <c r="BE104" s="217">
        <f>IF(N104="základní",J104,0)</f>
        <v>0</v>
      </c>
      <c r="BF104" s="217">
        <f>IF(N104="snížená",J104,0)</f>
        <v>0</v>
      </c>
      <c r="BG104" s="217">
        <f>IF(N104="zákl. přenesená",J104,0)</f>
        <v>0</v>
      </c>
      <c r="BH104" s="217">
        <f>IF(N104="sníž. přenesená",J104,0)</f>
        <v>0</v>
      </c>
      <c r="BI104" s="217">
        <f>IF(N104="nulová",J104,0)</f>
        <v>0</v>
      </c>
      <c r="BJ104" s="18" t="s">
        <v>79</v>
      </c>
      <c r="BK104" s="217">
        <f>ROUND(I104*H104,2)</f>
        <v>0</v>
      </c>
      <c r="BL104" s="18" t="s">
        <v>246</v>
      </c>
      <c r="BM104" s="216" t="s">
        <v>268</v>
      </c>
    </row>
    <row r="105" s="2" customFormat="1" ht="37.8" customHeight="1">
      <c r="A105" s="39"/>
      <c r="B105" s="40"/>
      <c r="C105" s="205" t="s">
        <v>210</v>
      </c>
      <c r="D105" s="205" t="s">
        <v>139</v>
      </c>
      <c r="E105" s="206" t="s">
        <v>1663</v>
      </c>
      <c r="F105" s="207" t="s">
        <v>1664</v>
      </c>
      <c r="G105" s="208" t="s">
        <v>1380</v>
      </c>
      <c r="H105" s="209">
        <v>1</v>
      </c>
      <c r="I105" s="210"/>
      <c r="J105" s="211">
        <f>ROUND(I105*H105,2)</f>
        <v>0</v>
      </c>
      <c r="K105" s="207" t="s">
        <v>143</v>
      </c>
      <c r="L105" s="45"/>
      <c r="M105" s="212" t="s">
        <v>19</v>
      </c>
      <c r="N105" s="213" t="s">
        <v>42</v>
      </c>
      <c r="O105" s="85"/>
      <c r="P105" s="214">
        <f>O105*H105</f>
        <v>0</v>
      </c>
      <c r="Q105" s="214">
        <v>0</v>
      </c>
      <c r="R105" s="214">
        <f>Q105*H105</f>
        <v>0</v>
      </c>
      <c r="S105" s="214">
        <v>0</v>
      </c>
      <c r="T105" s="215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16" t="s">
        <v>246</v>
      </c>
      <c r="AT105" s="216" t="s">
        <v>139</v>
      </c>
      <c r="AU105" s="216" t="s">
        <v>81</v>
      </c>
      <c r="AY105" s="18" t="s">
        <v>137</v>
      </c>
      <c r="BE105" s="217">
        <f>IF(N105="základní",J105,0)</f>
        <v>0</v>
      </c>
      <c r="BF105" s="217">
        <f>IF(N105="snížená",J105,0)</f>
        <v>0</v>
      </c>
      <c r="BG105" s="217">
        <f>IF(N105="zákl. přenesená",J105,0)</f>
        <v>0</v>
      </c>
      <c r="BH105" s="217">
        <f>IF(N105="sníž. přenesená",J105,0)</f>
        <v>0</v>
      </c>
      <c r="BI105" s="217">
        <f>IF(N105="nulová",J105,0)</f>
        <v>0</v>
      </c>
      <c r="BJ105" s="18" t="s">
        <v>79</v>
      </c>
      <c r="BK105" s="217">
        <f>ROUND(I105*H105,2)</f>
        <v>0</v>
      </c>
      <c r="BL105" s="18" t="s">
        <v>246</v>
      </c>
      <c r="BM105" s="216" t="s">
        <v>277</v>
      </c>
    </row>
    <row r="106" s="2" customFormat="1">
      <c r="A106" s="39"/>
      <c r="B106" s="40"/>
      <c r="C106" s="41"/>
      <c r="D106" s="218" t="s">
        <v>146</v>
      </c>
      <c r="E106" s="41"/>
      <c r="F106" s="219" t="s">
        <v>1665</v>
      </c>
      <c r="G106" s="41"/>
      <c r="H106" s="41"/>
      <c r="I106" s="220"/>
      <c r="J106" s="41"/>
      <c r="K106" s="41"/>
      <c r="L106" s="45"/>
      <c r="M106" s="221"/>
      <c r="N106" s="222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146</v>
      </c>
      <c r="AU106" s="18" t="s">
        <v>81</v>
      </c>
    </row>
    <row r="107" s="2" customFormat="1" ht="44.25" customHeight="1">
      <c r="A107" s="39"/>
      <c r="B107" s="40"/>
      <c r="C107" s="205" t="s">
        <v>8</v>
      </c>
      <c r="D107" s="205" t="s">
        <v>139</v>
      </c>
      <c r="E107" s="206" t="s">
        <v>1666</v>
      </c>
      <c r="F107" s="207" t="s">
        <v>1667</v>
      </c>
      <c r="G107" s="208" t="s">
        <v>1380</v>
      </c>
      <c r="H107" s="209">
        <v>1</v>
      </c>
      <c r="I107" s="210"/>
      <c r="J107" s="211">
        <f>ROUND(I107*H107,2)</f>
        <v>0</v>
      </c>
      <c r="K107" s="207" t="s">
        <v>19</v>
      </c>
      <c r="L107" s="45"/>
      <c r="M107" s="212" t="s">
        <v>19</v>
      </c>
      <c r="N107" s="213" t="s">
        <v>42</v>
      </c>
      <c r="O107" s="85"/>
      <c r="P107" s="214">
        <f>O107*H107</f>
        <v>0</v>
      </c>
      <c r="Q107" s="214">
        <v>0.019109999999999999</v>
      </c>
      <c r="R107" s="214">
        <f>Q107*H107</f>
        <v>0.019109999999999999</v>
      </c>
      <c r="S107" s="214">
        <v>0</v>
      </c>
      <c r="T107" s="215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16" t="s">
        <v>246</v>
      </c>
      <c r="AT107" s="216" t="s">
        <v>139</v>
      </c>
      <c r="AU107" s="216" t="s">
        <v>81</v>
      </c>
      <c r="AY107" s="18" t="s">
        <v>137</v>
      </c>
      <c r="BE107" s="217">
        <f>IF(N107="základní",J107,0)</f>
        <v>0</v>
      </c>
      <c r="BF107" s="217">
        <f>IF(N107="snížená",J107,0)</f>
        <v>0</v>
      </c>
      <c r="BG107" s="217">
        <f>IF(N107="zákl. přenesená",J107,0)</f>
        <v>0</v>
      </c>
      <c r="BH107" s="217">
        <f>IF(N107="sníž. přenesená",J107,0)</f>
        <v>0</v>
      </c>
      <c r="BI107" s="217">
        <f>IF(N107="nulová",J107,0)</f>
        <v>0</v>
      </c>
      <c r="BJ107" s="18" t="s">
        <v>79</v>
      </c>
      <c r="BK107" s="217">
        <f>ROUND(I107*H107,2)</f>
        <v>0</v>
      </c>
      <c r="BL107" s="18" t="s">
        <v>246</v>
      </c>
      <c r="BM107" s="216" t="s">
        <v>294</v>
      </c>
    </row>
    <row r="108" s="2" customFormat="1" ht="37.8" customHeight="1">
      <c r="A108" s="39"/>
      <c r="B108" s="40"/>
      <c r="C108" s="205" t="s">
        <v>220</v>
      </c>
      <c r="D108" s="205" t="s">
        <v>139</v>
      </c>
      <c r="E108" s="206" t="s">
        <v>1668</v>
      </c>
      <c r="F108" s="207" t="s">
        <v>1669</v>
      </c>
      <c r="G108" s="208" t="s">
        <v>319</v>
      </c>
      <c r="H108" s="209">
        <v>1</v>
      </c>
      <c r="I108" s="210"/>
      <c r="J108" s="211">
        <f>ROUND(I108*H108,2)</f>
        <v>0</v>
      </c>
      <c r="K108" s="207" t="s">
        <v>143</v>
      </c>
      <c r="L108" s="45"/>
      <c r="M108" s="212" t="s">
        <v>19</v>
      </c>
      <c r="N108" s="213" t="s">
        <v>42</v>
      </c>
      <c r="O108" s="85"/>
      <c r="P108" s="214">
        <f>O108*H108</f>
        <v>0</v>
      </c>
      <c r="Q108" s="214">
        <v>0.0025999999999999999</v>
      </c>
      <c r="R108" s="214">
        <f>Q108*H108</f>
        <v>0.0025999999999999999</v>
      </c>
      <c r="S108" s="214">
        <v>0</v>
      </c>
      <c r="T108" s="215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16" t="s">
        <v>246</v>
      </c>
      <c r="AT108" s="216" t="s">
        <v>139</v>
      </c>
      <c r="AU108" s="216" t="s">
        <v>81</v>
      </c>
      <c r="AY108" s="18" t="s">
        <v>137</v>
      </c>
      <c r="BE108" s="217">
        <f>IF(N108="základní",J108,0)</f>
        <v>0</v>
      </c>
      <c r="BF108" s="217">
        <f>IF(N108="snížená",J108,0)</f>
        <v>0</v>
      </c>
      <c r="BG108" s="217">
        <f>IF(N108="zákl. přenesená",J108,0)</f>
        <v>0</v>
      </c>
      <c r="BH108" s="217">
        <f>IF(N108="sníž. přenesená",J108,0)</f>
        <v>0</v>
      </c>
      <c r="BI108" s="217">
        <f>IF(N108="nulová",J108,0)</f>
        <v>0</v>
      </c>
      <c r="BJ108" s="18" t="s">
        <v>79</v>
      </c>
      <c r="BK108" s="217">
        <f>ROUND(I108*H108,2)</f>
        <v>0</v>
      </c>
      <c r="BL108" s="18" t="s">
        <v>246</v>
      </c>
      <c r="BM108" s="216" t="s">
        <v>316</v>
      </c>
    </row>
    <row r="109" s="2" customFormat="1">
      <c r="A109" s="39"/>
      <c r="B109" s="40"/>
      <c r="C109" s="41"/>
      <c r="D109" s="218" t="s">
        <v>146</v>
      </c>
      <c r="E109" s="41"/>
      <c r="F109" s="219" t="s">
        <v>1670</v>
      </c>
      <c r="G109" s="41"/>
      <c r="H109" s="41"/>
      <c r="I109" s="220"/>
      <c r="J109" s="41"/>
      <c r="K109" s="41"/>
      <c r="L109" s="45"/>
      <c r="M109" s="221"/>
      <c r="N109" s="222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146</v>
      </c>
      <c r="AU109" s="18" t="s">
        <v>81</v>
      </c>
    </row>
    <row r="110" s="2" customFormat="1" ht="44.25" customHeight="1">
      <c r="A110" s="39"/>
      <c r="B110" s="40"/>
      <c r="C110" s="205" t="s">
        <v>225</v>
      </c>
      <c r="D110" s="205" t="s">
        <v>139</v>
      </c>
      <c r="E110" s="206" t="s">
        <v>1671</v>
      </c>
      <c r="F110" s="207" t="s">
        <v>1672</v>
      </c>
      <c r="G110" s="208" t="s">
        <v>175</v>
      </c>
      <c r="H110" s="209">
        <v>0.085000000000000006</v>
      </c>
      <c r="I110" s="210"/>
      <c r="J110" s="211">
        <f>ROUND(I110*H110,2)</f>
        <v>0</v>
      </c>
      <c r="K110" s="207" t="s">
        <v>143</v>
      </c>
      <c r="L110" s="45"/>
      <c r="M110" s="212" t="s">
        <v>19</v>
      </c>
      <c r="N110" s="213" t="s">
        <v>42</v>
      </c>
      <c r="O110" s="85"/>
      <c r="P110" s="214">
        <f>O110*H110</f>
        <v>0</v>
      </c>
      <c r="Q110" s="214">
        <v>0</v>
      </c>
      <c r="R110" s="214">
        <f>Q110*H110</f>
        <v>0</v>
      </c>
      <c r="S110" s="214">
        <v>0</v>
      </c>
      <c r="T110" s="215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16" t="s">
        <v>246</v>
      </c>
      <c r="AT110" s="216" t="s">
        <v>139</v>
      </c>
      <c r="AU110" s="216" t="s">
        <v>81</v>
      </c>
      <c r="AY110" s="18" t="s">
        <v>137</v>
      </c>
      <c r="BE110" s="217">
        <f>IF(N110="základní",J110,0)</f>
        <v>0</v>
      </c>
      <c r="BF110" s="217">
        <f>IF(N110="snížená",J110,0)</f>
        <v>0</v>
      </c>
      <c r="BG110" s="217">
        <f>IF(N110="zákl. přenesená",J110,0)</f>
        <v>0</v>
      </c>
      <c r="BH110" s="217">
        <f>IF(N110="sníž. přenesená",J110,0)</f>
        <v>0</v>
      </c>
      <c r="BI110" s="217">
        <f>IF(N110="nulová",J110,0)</f>
        <v>0</v>
      </c>
      <c r="BJ110" s="18" t="s">
        <v>79</v>
      </c>
      <c r="BK110" s="217">
        <f>ROUND(I110*H110,2)</f>
        <v>0</v>
      </c>
      <c r="BL110" s="18" t="s">
        <v>246</v>
      </c>
      <c r="BM110" s="216" t="s">
        <v>329</v>
      </c>
    </row>
    <row r="111" s="2" customFormat="1">
      <c r="A111" s="39"/>
      <c r="B111" s="40"/>
      <c r="C111" s="41"/>
      <c r="D111" s="218" t="s">
        <v>146</v>
      </c>
      <c r="E111" s="41"/>
      <c r="F111" s="219" t="s">
        <v>1673</v>
      </c>
      <c r="G111" s="41"/>
      <c r="H111" s="41"/>
      <c r="I111" s="220"/>
      <c r="J111" s="41"/>
      <c r="K111" s="41"/>
      <c r="L111" s="45"/>
      <c r="M111" s="221"/>
      <c r="N111" s="222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146</v>
      </c>
      <c r="AU111" s="18" t="s">
        <v>81</v>
      </c>
    </row>
    <row r="112" s="2" customFormat="1" ht="49.05" customHeight="1">
      <c r="A112" s="39"/>
      <c r="B112" s="40"/>
      <c r="C112" s="205" t="s">
        <v>236</v>
      </c>
      <c r="D112" s="205" t="s">
        <v>139</v>
      </c>
      <c r="E112" s="206" t="s">
        <v>1674</v>
      </c>
      <c r="F112" s="207" t="s">
        <v>1675</v>
      </c>
      <c r="G112" s="208" t="s">
        <v>175</v>
      </c>
      <c r="H112" s="209">
        <v>0.085000000000000006</v>
      </c>
      <c r="I112" s="210"/>
      <c r="J112" s="211">
        <f>ROUND(I112*H112,2)</f>
        <v>0</v>
      </c>
      <c r="K112" s="207" t="s">
        <v>19</v>
      </c>
      <c r="L112" s="45"/>
      <c r="M112" s="212" t="s">
        <v>19</v>
      </c>
      <c r="N112" s="213" t="s">
        <v>42</v>
      </c>
      <c r="O112" s="85"/>
      <c r="P112" s="214">
        <f>O112*H112</f>
        <v>0</v>
      </c>
      <c r="Q112" s="214">
        <v>0</v>
      </c>
      <c r="R112" s="214">
        <f>Q112*H112</f>
        <v>0</v>
      </c>
      <c r="S112" s="214">
        <v>0</v>
      </c>
      <c r="T112" s="215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16" t="s">
        <v>246</v>
      </c>
      <c r="AT112" s="216" t="s">
        <v>139</v>
      </c>
      <c r="AU112" s="216" t="s">
        <v>81</v>
      </c>
      <c r="AY112" s="18" t="s">
        <v>137</v>
      </c>
      <c r="BE112" s="217">
        <f>IF(N112="základní",J112,0)</f>
        <v>0</v>
      </c>
      <c r="BF112" s="217">
        <f>IF(N112="snížená",J112,0)</f>
        <v>0</v>
      </c>
      <c r="BG112" s="217">
        <f>IF(N112="zákl. přenesená",J112,0)</f>
        <v>0</v>
      </c>
      <c r="BH112" s="217">
        <f>IF(N112="sníž. přenesená",J112,0)</f>
        <v>0</v>
      </c>
      <c r="BI112" s="217">
        <f>IF(N112="nulová",J112,0)</f>
        <v>0</v>
      </c>
      <c r="BJ112" s="18" t="s">
        <v>79</v>
      </c>
      <c r="BK112" s="217">
        <f>ROUND(I112*H112,2)</f>
        <v>0</v>
      </c>
      <c r="BL112" s="18" t="s">
        <v>246</v>
      </c>
      <c r="BM112" s="216" t="s">
        <v>356</v>
      </c>
    </row>
    <row r="113" s="12" customFormat="1" ht="22.8" customHeight="1">
      <c r="A113" s="12"/>
      <c r="B113" s="189"/>
      <c r="C113" s="190"/>
      <c r="D113" s="191" t="s">
        <v>70</v>
      </c>
      <c r="E113" s="203" t="s">
        <v>1676</v>
      </c>
      <c r="F113" s="203" t="s">
        <v>1677</v>
      </c>
      <c r="G113" s="190"/>
      <c r="H113" s="190"/>
      <c r="I113" s="193"/>
      <c r="J113" s="204">
        <f>BK113</f>
        <v>0</v>
      </c>
      <c r="K113" s="190"/>
      <c r="L113" s="195"/>
      <c r="M113" s="196"/>
      <c r="N113" s="197"/>
      <c r="O113" s="197"/>
      <c r="P113" s="198">
        <f>SUM(P114:P162)</f>
        <v>0</v>
      </c>
      <c r="Q113" s="197"/>
      <c r="R113" s="198">
        <f>SUM(R114:R162)</f>
        <v>0.46549000000000001</v>
      </c>
      <c r="S113" s="197"/>
      <c r="T113" s="199">
        <f>SUM(T114:T162)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00" t="s">
        <v>81</v>
      </c>
      <c r="AT113" s="201" t="s">
        <v>70</v>
      </c>
      <c r="AU113" s="201" t="s">
        <v>79</v>
      </c>
      <c r="AY113" s="200" t="s">
        <v>137</v>
      </c>
      <c r="BK113" s="202">
        <f>SUM(BK114:BK162)</f>
        <v>0</v>
      </c>
    </row>
    <row r="114" s="2" customFormat="1" ht="21.75" customHeight="1">
      <c r="A114" s="39"/>
      <c r="B114" s="40"/>
      <c r="C114" s="205" t="s">
        <v>246</v>
      </c>
      <c r="D114" s="205" t="s">
        <v>139</v>
      </c>
      <c r="E114" s="206" t="s">
        <v>1678</v>
      </c>
      <c r="F114" s="207" t="s">
        <v>1679</v>
      </c>
      <c r="G114" s="208" t="s">
        <v>183</v>
      </c>
      <c r="H114" s="209">
        <v>360</v>
      </c>
      <c r="I114" s="210"/>
      <c r="J114" s="211">
        <f>ROUND(I114*H114,2)</f>
        <v>0</v>
      </c>
      <c r="K114" s="207" t="s">
        <v>143</v>
      </c>
      <c r="L114" s="45"/>
      <c r="M114" s="212" t="s">
        <v>19</v>
      </c>
      <c r="N114" s="213" t="s">
        <v>42</v>
      </c>
      <c r="O114" s="85"/>
      <c r="P114" s="214">
        <f>O114*H114</f>
        <v>0</v>
      </c>
      <c r="Q114" s="214">
        <v>4.0000000000000003E-05</v>
      </c>
      <c r="R114" s="214">
        <f>Q114*H114</f>
        <v>0.014400000000000001</v>
      </c>
      <c r="S114" s="214">
        <v>0</v>
      </c>
      <c r="T114" s="215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16" t="s">
        <v>246</v>
      </c>
      <c r="AT114" s="216" t="s">
        <v>139</v>
      </c>
      <c r="AU114" s="216" t="s">
        <v>81</v>
      </c>
      <c r="AY114" s="18" t="s">
        <v>137</v>
      </c>
      <c r="BE114" s="217">
        <f>IF(N114="základní",J114,0)</f>
        <v>0</v>
      </c>
      <c r="BF114" s="217">
        <f>IF(N114="snížená",J114,0)</f>
        <v>0</v>
      </c>
      <c r="BG114" s="217">
        <f>IF(N114="zákl. přenesená",J114,0)</f>
        <v>0</v>
      </c>
      <c r="BH114" s="217">
        <f>IF(N114="sníž. přenesená",J114,0)</f>
        <v>0</v>
      </c>
      <c r="BI114" s="217">
        <f>IF(N114="nulová",J114,0)</f>
        <v>0</v>
      </c>
      <c r="BJ114" s="18" t="s">
        <v>79</v>
      </c>
      <c r="BK114" s="217">
        <f>ROUND(I114*H114,2)</f>
        <v>0</v>
      </c>
      <c r="BL114" s="18" t="s">
        <v>246</v>
      </c>
      <c r="BM114" s="216" t="s">
        <v>370</v>
      </c>
    </row>
    <row r="115" s="2" customFormat="1">
      <c r="A115" s="39"/>
      <c r="B115" s="40"/>
      <c r="C115" s="41"/>
      <c r="D115" s="218" t="s">
        <v>146</v>
      </c>
      <c r="E115" s="41"/>
      <c r="F115" s="219" t="s">
        <v>1680</v>
      </c>
      <c r="G115" s="41"/>
      <c r="H115" s="41"/>
      <c r="I115" s="220"/>
      <c r="J115" s="41"/>
      <c r="K115" s="41"/>
      <c r="L115" s="45"/>
      <c r="M115" s="221"/>
      <c r="N115" s="222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146</v>
      </c>
      <c r="AU115" s="18" t="s">
        <v>81</v>
      </c>
    </row>
    <row r="116" s="2" customFormat="1" ht="24.15" customHeight="1">
      <c r="A116" s="39"/>
      <c r="B116" s="40"/>
      <c r="C116" s="205" t="s">
        <v>251</v>
      </c>
      <c r="D116" s="205" t="s">
        <v>139</v>
      </c>
      <c r="E116" s="206" t="s">
        <v>1681</v>
      </c>
      <c r="F116" s="207" t="s">
        <v>1682</v>
      </c>
      <c r="G116" s="208" t="s">
        <v>183</v>
      </c>
      <c r="H116" s="209">
        <v>60</v>
      </c>
      <c r="I116" s="210"/>
      <c r="J116" s="211">
        <f>ROUND(I116*H116,2)</f>
        <v>0</v>
      </c>
      <c r="K116" s="207" t="s">
        <v>143</v>
      </c>
      <c r="L116" s="45"/>
      <c r="M116" s="212" t="s">
        <v>19</v>
      </c>
      <c r="N116" s="213" t="s">
        <v>42</v>
      </c>
      <c r="O116" s="85"/>
      <c r="P116" s="214">
        <f>O116*H116</f>
        <v>0</v>
      </c>
      <c r="Q116" s="214">
        <v>5.0000000000000002E-05</v>
      </c>
      <c r="R116" s="214">
        <f>Q116*H116</f>
        <v>0.0030000000000000001</v>
      </c>
      <c r="S116" s="214">
        <v>0</v>
      </c>
      <c r="T116" s="215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16" t="s">
        <v>246</v>
      </c>
      <c r="AT116" s="216" t="s">
        <v>139</v>
      </c>
      <c r="AU116" s="216" t="s">
        <v>81</v>
      </c>
      <c r="AY116" s="18" t="s">
        <v>137</v>
      </c>
      <c r="BE116" s="217">
        <f>IF(N116="základní",J116,0)</f>
        <v>0</v>
      </c>
      <c r="BF116" s="217">
        <f>IF(N116="snížená",J116,0)</f>
        <v>0</v>
      </c>
      <c r="BG116" s="217">
        <f>IF(N116="zákl. přenesená",J116,0)</f>
        <v>0</v>
      </c>
      <c r="BH116" s="217">
        <f>IF(N116="sníž. přenesená",J116,0)</f>
        <v>0</v>
      </c>
      <c r="BI116" s="217">
        <f>IF(N116="nulová",J116,0)</f>
        <v>0</v>
      </c>
      <c r="BJ116" s="18" t="s">
        <v>79</v>
      </c>
      <c r="BK116" s="217">
        <f>ROUND(I116*H116,2)</f>
        <v>0</v>
      </c>
      <c r="BL116" s="18" t="s">
        <v>246</v>
      </c>
      <c r="BM116" s="216" t="s">
        <v>382</v>
      </c>
    </row>
    <row r="117" s="2" customFormat="1">
      <c r="A117" s="39"/>
      <c r="B117" s="40"/>
      <c r="C117" s="41"/>
      <c r="D117" s="218" t="s">
        <v>146</v>
      </c>
      <c r="E117" s="41"/>
      <c r="F117" s="219" t="s">
        <v>1683</v>
      </c>
      <c r="G117" s="41"/>
      <c r="H117" s="41"/>
      <c r="I117" s="220"/>
      <c r="J117" s="41"/>
      <c r="K117" s="41"/>
      <c r="L117" s="45"/>
      <c r="M117" s="221"/>
      <c r="N117" s="222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146</v>
      </c>
      <c r="AU117" s="18" t="s">
        <v>81</v>
      </c>
    </row>
    <row r="118" s="2" customFormat="1" ht="24.15" customHeight="1">
      <c r="A118" s="39"/>
      <c r="B118" s="40"/>
      <c r="C118" s="205" t="s">
        <v>256</v>
      </c>
      <c r="D118" s="205" t="s">
        <v>139</v>
      </c>
      <c r="E118" s="206" t="s">
        <v>1684</v>
      </c>
      <c r="F118" s="207" t="s">
        <v>1685</v>
      </c>
      <c r="G118" s="208" t="s">
        <v>319</v>
      </c>
      <c r="H118" s="209">
        <v>4</v>
      </c>
      <c r="I118" s="210"/>
      <c r="J118" s="211">
        <f>ROUND(I118*H118,2)</f>
        <v>0</v>
      </c>
      <c r="K118" s="207" t="s">
        <v>143</v>
      </c>
      <c r="L118" s="45"/>
      <c r="M118" s="212" t="s">
        <v>19</v>
      </c>
      <c r="N118" s="213" t="s">
        <v>42</v>
      </c>
      <c r="O118" s="85"/>
      <c r="P118" s="214">
        <f>O118*H118</f>
        <v>0</v>
      </c>
      <c r="Q118" s="214">
        <v>4.0000000000000003E-05</v>
      </c>
      <c r="R118" s="214">
        <f>Q118*H118</f>
        <v>0.00016000000000000001</v>
      </c>
      <c r="S118" s="214">
        <v>0</v>
      </c>
      <c r="T118" s="215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16" t="s">
        <v>246</v>
      </c>
      <c r="AT118" s="216" t="s">
        <v>139</v>
      </c>
      <c r="AU118" s="216" t="s">
        <v>81</v>
      </c>
      <c r="AY118" s="18" t="s">
        <v>137</v>
      </c>
      <c r="BE118" s="217">
        <f>IF(N118="základní",J118,0)</f>
        <v>0</v>
      </c>
      <c r="BF118" s="217">
        <f>IF(N118="snížená",J118,0)</f>
        <v>0</v>
      </c>
      <c r="BG118" s="217">
        <f>IF(N118="zákl. přenesená",J118,0)</f>
        <v>0</v>
      </c>
      <c r="BH118" s="217">
        <f>IF(N118="sníž. přenesená",J118,0)</f>
        <v>0</v>
      </c>
      <c r="BI118" s="217">
        <f>IF(N118="nulová",J118,0)</f>
        <v>0</v>
      </c>
      <c r="BJ118" s="18" t="s">
        <v>79</v>
      </c>
      <c r="BK118" s="217">
        <f>ROUND(I118*H118,2)</f>
        <v>0</v>
      </c>
      <c r="BL118" s="18" t="s">
        <v>246</v>
      </c>
      <c r="BM118" s="216" t="s">
        <v>398</v>
      </c>
    </row>
    <row r="119" s="2" customFormat="1">
      <c r="A119" s="39"/>
      <c r="B119" s="40"/>
      <c r="C119" s="41"/>
      <c r="D119" s="218" t="s">
        <v>146</v>
      </c>
      <c r="E119" s="41"/>
      <c r="F119" s="219" t="s">
        <v>1686</v>
      </c>
      <c r="G119" s="41"/>
      <c r="H119" s="41"/>
      <c r="I119" s="220"/>
      <c r="J119" s="41"/>
      <c r="K119" s="41"/>
      <c r="L119" s="45"/>
      <c r="M119" s="221"/>
      <c r="N119" s="222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146</v>
      </c>
      <c r="AU119" s="18" t="s">
        <v>81</v>
      </c>
    </row>
    <row r="120" s="2" customFormat="1" ht="37.8" customHeight="1">
      <c r="A120" s="39"/>
      <c r="B120" s="40"/>
      <c r="C120" s="205" t="s">
        <v>263</v>
      </c>
      <c r="D120" s="205" t="s">
        <v>139</v>
      </c>
      <c r="E120" s="206" t="s">
        <v>1687</v>
      </c>
      <c r="F120" s="207" t="s">
        <v>1688</v>
      </c>
      <c r="G120" s="208" t="s">
        <v>319</v>
      </c>
      <c r="H120" s="209">
        <v>30</v>
      </c>
      <c r="I120" s="210"/>
      <c r="J120" s="211">
        <f>ROUND(I120*H120,2)</f>
        <v>0</v>
      </c>
      <c r="K120" s="207" t="s">
        <v>143</v>
      </c>
      <c r="L120" s="45"/>
      <c r="M120" s="212" t="s">
        <v>19</v>
      </c>
      <c r="N120" s="213" t="s">
        <v>42</v>
      </c>
      <c r="O120" s="85"/>
      <c r="P120" s="214">
        <f>O120*H120</f>
        <v>0</v>
      </c>
      <c r="Q120" s="214">
        <v>2.0000000000000002E-05</v>
      </c>
      <c r="R120" s="214">
        <f>Q120*H120</f>
        <v>0.00060000000000000006</v>
      </c>
      <c r="S120" s="214">
        <v>0</v>
      </c>
      <c r="T120" s="215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16" t="s">
        <v>246</v>
      </c>
      <c r="AT120" s="216" t="s">
        <v>139</v>
      </c>
      <c r="AU120" s="216" t="s">
        <v>81</v>
      </c>
      <c r="AY120" s="18" t="s">
        <v>137</v>
      </c>
      <c r="BE120" s="217">
        <f>IF(N120="základní",J120,0)</f>
        <v>0</v>
      </c>
      <c r="BF120" s="217">
        <f>IF(N120="snížená",J120,0)</f>
        <v>0</v>
      </c>
      <c r="BG120" s="217">
        <f>IF(N120="zákl. přenesená",J120,0)</f>
        <v>0</v>
      </c>
      <c r="BH120" s="217">
        <f>IF(N120="sníž. přenesená",J120,0)</f>
        <v>0</v>
      </c>
      <c r="BI120" s="217">
        <f>IF(N120="nulová",J120,0)</f>
        <v>0</v>
      </c>
      <c r="BJ120" s="18" t="s">
        <v>79</v>
      </c>
      <c r="BK120" s="217">
        <f>ROUND(I120*H120,2)</f>
        <v>0</v>
      </c>
      <c r="BL120" s="18" t="s">
        <v>246</v>
      </c>
      <c r="BM120" s="216" t="s">
        <v>410</v>
      </c>
    </row>
    <row r="121" s="2" customFormat="1">
      <c r="A121" s="39"/>
      <c r="B121" s="40"/>
      <c r="C121" s="41"/>
      <c r="D121" s="218" t="s">
        <v>146</v>
      </c>
      <c r="E121" s="41"/>
      <c r="F121" s="219" t="s">
        <v>1689</v>
      </c>
      <c r="G121" s="41"/>
      <c r="H121" s="41"/>
      <c r="I121" s="220"/>
      <c r="J121" s="41"/>
      <c r="K121" s="41"/>
      <c r="L121" s="45"/>
      <c r="M121" s="221"/>
      <c r="N121" s="222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146</v>
      </c>
      <c r="AU121" s="18" t="s">
        <v>81</v>
      </c>
    </row>
    <row r="122" s="2" customFormat="1" ht="24.15" customHeight="1">
      <c r="A122" s="39"/>
      <c r="B122" s="40"/>
      <c r="C122" s="205" t="s">
        <v>268</v>
      </c>
      <c r="D122" s="205" t="s">
        <v>139</v>
      </c>
      <c r="E122" s="206" t="s">
        <v>1690</v>
      </c>
      <c r="F122" s="207" t="s">
        <v>1691</v>
      </c>
      <c r="G122" s="208" t="s">
        <v>183</v>
      </c>
      <c r="H122" s="209">
        <v>245</v>
      </c>
      <c r="I122" s="210"/>
      <c r="J122" s="211">
        <f>ROUND(I122*H122,2)</f>
        <v>0</v>
      </c>
      <c r="K122" s="207" t="s">
        <v>19</v>
      </c>
      <c r="L122" s="45"/>
      <c r="M122" s="212" t="s">
        <v>19</v>
      </c>
      <c r="N122" s="213" t="s">
        <v>42</v>
      </c>
      <c r="O122" s="85"/>
      <c r="P122" s="214">
        <f>O122*H122</f>
        <v>0</v>
      </c>
      <c r="Q122" s="214">
        <v>0.00046000000000000001</v>
      </c>
      <c r="R122" s="214">
        <f>Q122*H122</f>
        <v>0.11270000000000001</v>
      </c>
      <c r="S122" s="214">
        <v>0</v>
      </c>
      <c r="T122" s="215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16" t="s">
        <v>246</v>
      </c>
      <c r="AT122" s="216" t="s">
        <v>139</v>
      </c>
      <c r="AU122" s="216" t="s">
        <v>81</v>
      </c>
      <c r="AY122" s="18" t="s">
        <v>137</v>
      </c>
      <c r="BE122" s="217">
        <f>IF(N122="základní",J122,0)</f>
        <v>0</v>
      </c>
      <c r="BF122" s="217">
        <f>IF(N122="snížená",J122,0)</f>
        <v>0</v>
      </c>
      <c r="BG122" s="217">
        <f>IF(N122="zákl. přenesená",J122,0)</f>
        <v>0</v>
      </c>
      <c r="BH122" s="217">
        <f>IF(N122="sníž. přenesená",J122,0)</f>
        <v>0</v>
      </c>
      <c r="BI122" s="217">
        <f>IF(N122="nulová",J122,0)</f>
        <v>0</v>
      </c>
      <c r="BJ122" s="18" t="s">
        <v>79</v>
      </c>
      <c r="BK122" s="217">
        <f>ROUND(I122*H122,2)</f>
        <v>0</v>
      </c>
      <c r="BL122" s="18" t="s">
        <v>246</v>
      </c>
      <c r="BM122" s="216" t="s">
        <v>421</v>
      </c>
    </row>
    <row r="123" s="2" customFormat="1" ht="24.15" customHeight="1">
      <c r="A123" s="39"/>
      <c r="B123" s="40"/>
      <c r="C123" s="205" t="s">
        <v>7</v>
      </c>
      <c r="D123" s="205" t="s">
        <v>139</v>
      </c>
      <c r="E123" s="206" t="s">
        <v>1692</v>
      </c>
      <c r="F123" s="207" t="s">
        <v>1693</v>
      </c>
      <c r="G123" s="208" t="s">
        <v>319</v>
      </c>
      <c r="H123" s="209">
        <v>39</v>
      </c>
      <c r="I123" s="210"/>
      <c r="J123" s="211">
        <f>ROUND(I123*H123,2)</f>
        <v>0</v>
      </c>
      <c r="K123" s="207" t="s">
        <v>143</v>
      </c>
      <c r="L123" s="45"/>
      <c r="M123" s="212" t="s">
        <v>19</v>
      </c>
      <c r="N123" s="213" t="s">
        <v>42</v>
      </c>
      <c r="O123" s="85"/>
      <c r="P123" s="214">
        <f>O123*H123</f>
        <v>0</v>
      </c>
      <c r="Q123" s="214">
        <v>1.0000000000000001E-05</v>
      </c>
      <c r="R123" s="214">
        <f>Q123*H123</f>
        <v>0.00039000000000000005</v>
      </c>
      <c r="S123" s="214">
        <v>0</v>
      </c>
      <c r="T123" s="215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16" t="s">
        <v>246</v>
      </c>
      <c r="AT123" s="216" t="s">
        <v>139</v>
      </c>
      <c r="AU123" s="216" t="s">
        <v>81</v>
      </c>
      <c r="AY123" s="18" t="s">
        <v>137</v>
      </c>
      <c r="BE123" s="217">
        <f>IF(N123="základní",J123,0)</f>
        <v>0</v>
      </c>
      <c r="BF123" s="217">
        <f>IF(N123="snížená",J123,0)</f>
        <v>0</v>
      </c>
      <c r="BG123" s="217">
        <f>IF(N123="zákl. přenesená",J123,0)</f>
        <v>0</v>
      </c>
      <c r="BH123" s="217">
        <f>IF(N123="sníž. přenesená",J123,0)</f>
        <v>0</v>
      </c>
      <c r="BI123" s="217">
        <f>IF(N123="nulová",J123,0)</f>
        <v>0</v>
      </c>
      <c r="BJ123" s="18" t="s">
        <v>79</v>
      </c>
      <c r="BK123" s="217">
        <f>ROUND(I123*H123,2)</f>
        <v>0</v>
      </c>
      <c r="BL123" s="18" t="s">
        <v>246</v>
      </c>
      <c r="BM123" s="216" t="s">
        <v>433</v>
      </c>
    </row>
    <row r="124" s="2" customFormat="1">
      <c r="A124" s="39"/>
      <c r="B124" s="40"/>
      <c r="C124" s="41"/>
      <c r="D124" s="218" t="s">
        <v>146</v>
      </c>
      <c r="E124" s="41"/>
      <c r="F124" s="219" t="s">
        <v>1694</v>
      </c>
      <c r="G124" s="41"/>
      <c r="H124" s="41"/>
      <c r="I124" s="220"/>
      <c r="J124" s="41"/>
      <c r="K124" s="41"/>
      <c r="L124" s="45"/>
      <c r="M124" s="221"/>
      <c r="N124" s="222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146</v>
      </c>
      <c r="AU124" s="18" t="s">
        <v>81</v>
      </c>
    </row>
    <row r="125" s="2" customFormat="1" ht="33" customHeight="1">
      <c r="A125" s="39"/>
      <c r="B125" s="40"/>
      <c r="C125" s="205" t="s">
        <v>277</v>
      </c>
      <c r="D125" s="205" t="s">
        <v>139</v>
      </c>
      <c r="E125" s="206" t="s">
        <v>1695</v>
      </c>
      <c r="F125" s="207" t="s">
        <v>1696</v>
      </c>
      <c r="G125" s="208" t="s">
        <v>183</v>
      </c>
      <c r="H125" s="209">
        <v>12</v>
      </c>
      <c r="I125" s="210"/>
      <c r="J125" s="211">
        <f>ROUND(I125*H125,2)</f>
        <v>0</v>
      </c>
      <c r="K125" s="207" t="s">
        <v>143</v>
      </c>
      <c r="L125" s="45"/>
      <c r="M125" s="212" t="s">
        <v>19</v>
      </c>
      <c r="N125" s="213" t="s">
        <v>42</v>
      </c>
      <c r="O125" s="85"/>
      <c r="P125" s="214">
        <f>O125*H125</f>
        <v>0</v>
      </c>
      <c r="Q125" s="214">
        <v>1.0000000000000001E-05</v>
      </c>
      <c r="R125" s="214">
        <f>Q125*H125</f>
        <v>0.00012000000000000002</v>
      </c>
      <c r="S125" s="214">
        <v>0</v>
      </c>
      <c r="T125" s="215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16" t="s">
        <v>246</v>
      </c>
      <c r="AT125" s="216" t="s">
        <v>139</v>
      </c>
      <c r="AU125" s="216" t="s">
        <v>81</v>
      </c>
      <c r="AY125" s="18" t="s">
        <v>137</v>
      </c>
      <c r="BE125" s="217">
        <f>IF(N125="základní",J125,0)</f>
        <v>0</v>
      </c>
      <c r="BF125" s="217">
        <f>IF(N125="snížená",J125,0)</f>
        <v>0</v>
      </c>
      <c r="BG125" s="217">
        <f>IF(N125="zákl. přenesená",J125,0)</f>
        <v>0</v>
      </c>
      <c r="BH125" s="217">
        <f>IF(N125="sníž. přenesená",J125,0)</f>
        <v>0</v>
      </c>
      <c r="BI125" s="217">
        <f>IF(N125="nulová",J125,0)</f>
        <v>0</v>
      </c>
      <c r="BJ125" s="18" t="s">
        <v>79</v>
      </c>
      <c r="BK125" s="217">
        <f>ROUND(I125*H125,2)</f>
        <v>0</v>
      </c>
      <c r="BL125" s="18" t="s">
        <v>246</v>
      </c>
      <c r="BM125" s="216" t="s">
        <v>445</v>
      </c>
    </row>
    <row r="126" s="2" customFormat="1">
      <c r="A126" s="39"/>
      <c r="B126" s="40"/>
      <c r="C126" s="41"/>
      <c r="D126" s="218" t="s">
        <v>146</v>
      </c>
      <c r="E126" s="41"/>
      <c r="F126" s="219" t="s">
        <v>1697</v>
      </c>
      <c r="G126" s="41"/>
      <c r="H126" s="41"/>
      <c r="I126" s="220"/>
      <c r="J126" s="41"/>
      <c r="K126" s="41"/>
      <c r="L126" s="45"/>
      <c r="M126" s="221"/>
      <c r="N126" s="222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146</v>
      </c>
      <c r="AU126" s="18" t="s">
        <v>81</v>
      </c>
    </row>
    <row r="127" s="2" customFormat="1" ht="24.15" customHeight="1">
      <c r="A127" s="39"/>
      <c r="B127" s="40"/>
      <c r="C127" s="205" t="s">
        <v>282</v>
      </c>
      <c r="D127" s="205" t="s">
        <v>139</v>
      </c>
      <c r="E127" s="206" t="s">
        <v>1698</v>
      </c>
      <c r="F127" s="207" t="s">
        <v>1699</v>
      </c>
      <c r="G127" s="208" t="s">
        <v>183</v>
      </c>
      <c r="H127" s="209">
        <v>44</v>
      </c>
      <c r="I127" s="210"/>
      <c r="J127" s="211">
        <f>ROUND(I127*H127,2)</f>
        <v>0</v>
      </c>
      <c r="K127" s="207" t="s">
        <v>19</v>
      </c>
      <c r="L127" s="45"/>
      <c r="M127" s="212" t="s">
        <v>19</v>
      </c>
      <c r="N127" s="213" t="s">
        <v>42</v>
      </c>
      <c r="O127" s="85"/>
      <c r="P127" s="214">
        <f>O127*H127</f>
        <v>0</v>
      </c>
      <c r="Q127" s="214">
        <v>0.00055000000000000003</v>
      </c>
      <c r="R127" s="214">
        <f>Q127*H127</f>
        <v>0.024200000000000003</v>
      </c>
      <c r="S127" s="214">
        <v>0</v>
      </c>
      <c r="T127" s="215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16" t="s">
        <v>246</v>
      </c>
      <c r="AT127" s="216" t="s">
        <v>139</v>
      </c>
      <c r="AU127" s="216" t="s">
        <v>81</v>
      </c>
      <c r="AY127" s="18" t="s">
        <v>137</v>
      </c>
      <c r="BE127" s="217">
        <f>IF(N127="základní",J127,0)</f>
        <v>0</v>
      </c>
      <c r="BF127" s="217">
        <f>IF(N127="snížená",J127,0)</f>
        <v>0</v>
      </c>
      <c r="BG127" s="217">
        <f>IF(N127="zákl. přenesená",J127,0)</f>
        <v>0</v>
      </c>
      <c r="BH127" s="217">
        <f>IF(N127="sníž. přenesená",J127,0)</f>
        <v>0</v>
      </c>
      <c r="BI127" s="217">
        <f>IF(N127="nulová",J127,0)</f>
        <v>0</v>
      </c>
      <c r="BJ127" s="18" t="s">
        <v>79</v>
      </c>
      <c r="BK127" s="217">
        <f>ROUND(I127*H127,2)</f>
        <v>0</v>
      </c>
      <c r="BL127" s="18" t="s">
        <v>246</v>
      </c>
      <c r="BM127" s="216" t="s">
        <v>457</v>
      </c>
    </row>
    <row r="128" s="2" customFormat="1" ht="24.15" customHeight="1">
      <c r="A128" s="39"/>
      <c r="B128" s="40"/>
      <c r="C128" s="205" t="s">
        <v>294</v>
      </c>
      <c r="D128" s="205" t="s">
        <v>139</v>
      </c>
      <c r="E128" s="206" t="s">
        <v>1700</v>
      </c>
      <c r="F128" s="207" t="s">
        <v>1701</v>
      </c>
      <c r="G128" s="208" t="s">
        <v>183</v>
      </c>
      <c r="H128" s="209">
        <v>30</v>
      </c>
      <c r="I128" s="210"/>
      <c r="J128" s="211">
        <f>ROUND(I128*H128,2)</f>
        <v>0</v>
      </c>
      <c r="K128" s="207" t="s">
        <v>19</v>
      </c>
      <c r="L128" s="45"/>
      <c r="M128" s="212" t="s">
        <v>19</v>
      </c>
      <c r="N128" s="213" t="s">
        <v>42</v>
      </c>
      <c r="O128" s="85"/>
      <c r="P128" s="214">
        <f>O128*H128</f>
        <v>0</v>
      </c>
      <c r="Q128" s="214">
        <v>0.00071000000000000002</v>
      </c>
      <c r="R128" s="214">
        <f>Q128*H128</f>
        <v>0.021299999999999999</v>
      </c>
      <c r="S128" s="214">
        <v>0</v>
      </c>
      <c r="T128" s="215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16" t="s">
        <v>246</v>
      </c>
      <c r="AT128" s="216" t="s">
        <v>139</v>
      </c>
      <c r="AU128" s="216" t="s">
        <v>81</v>
      </c>
      <c r="AY128" s="18" t="s">
        <v>137</v>
      </c>
      <c r="BE128" s="217">
        <f>IF(N128="základní",J128,0)</f>
        <v>0</v>
      </c>
      <c r="BF128" s="217">
        <f>IF(N128="snížená",J128,0)</f>
        <v>0</v>
      </c>
      <c r="BG128" s="217">
        <f>IF(N128="zákl. přenesená",J128,0)</f>
        <v>0</v>
      </c>
      <c r="BH128" s="217">
        <f>IF(N128="sníž. přenesená",J128,0)</f>
        <v>0</v>
      </c>
      <c r="BI128" s="217">
        <f>IF(N128="nulová",J128,0)</f>
        <v>0</v>
      </c>
      <c r="BJ128" s="18" t="s">
        <v>79</v>
      </c>
      <c r="BK128" s="217">
        <f>ROUND(I128*H128,2)</f>
        <v>0</v>
      </c>
      <c r="BL128" s="18" t="s">
        <v>246</v>
      </c>
      <c r="BM128" s="216" t="s">
        <v>473</v>
      </c>
    </row>
    <row r="129" s="2" customFormat="1" ht="24.15" customHeight="1">
      <c r="A129" s="39"/>
      <c r="B129" s="40"/>
      <c r="C129" s="205" t="s">
        <v>310</v>
      </c>
      <c r="D129" s="205" t="s">
        <v>139</v>
      </c>
      <c r="E129" s="206" t="s">
        <v>1702</v>
      </c>
      <c r="F129" s="207" t="s">
        <v>1703</v>
      </c>
      <c r="G129" s="208" t="s">
        <v>183</v>
      </c>
      <c r="H129" s="209">
        <v>44</v>
      </c>
      <c r="I129" s="210"/>
      <c r="J129" s="211">
        <f>ROUND(I129*H129,2)</f>
        <v>0</v>
      </c>
      <c r="K129" s="207" t="s">
        <v>143</v>
      </c>
      <c r="L129" s="45"/>
      <c r="M129" s="212" t="s">
        <v>19</v>
      </c>
      <c r="N129" s="213" t="s">
        <v>42</v>
      </c>
      <c r="O129" s="85"/>
      <c r="P129" s="214">
        <f>O129*H129</f>
        <v>0</v>
      </c>
      <c r="Q129" s="214">
        <v>0.00125</v>
      </c>
      <c r="R129" s="214">
        <f>Q129*H129</f>
        <v>0.055</v>
      </c>
      <c r="S129" s="214">
        <v>0</v>
      </c>
      <c r="T129" s="215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16" t="s">
        <v>246</v>
      </c>
      <c r="AT129" s="216" t="s">
        <v>139</v>
      </c>
      <c r="AU129" s="216" t="s">
        <v>81</v>
      </c>
      <c r="AY129" s="18" t="s">
        <v>137</v>
      </c>
      <c r="BE129" s="217">
        <f>IF(N129="základní",J129,0)</f>
        <v>0</v>
      </c>
      <c r="BF129" s="217">
        <f>IF(N129="snížená",J129,0)</f>
        <v>0</v>
      </c>
      <c r="BG129" s="217">
        <f>IF(N129="zákl. přenesená",J129,0)</f>
        <v>0</v>
      </c>
      <c r="BH129" s="217">
        <f>IF(N129="sníž. přenesená",J129,0)</f>
        <v>0</v>
      </c>
      <c r="BI129" s="217">
        <f>IF(N129="nulová",J129,0)</f>
        <v>0</v>
      </c>
      <c r="BJ129" s="18" t="s">
        <v>79</v>
      </c>
      <c r="BK129" s="217">
        <f>ROUND(I129*H129,2)</f>
        <v>0</v>
      </c>
      <c r="BL129" s="18" t="s">
        <v>246</v>
      </c>
      <c r="BM129" s="216" t="s">
        <v>456</v>
      </c>
    </row>
    <row r="130" s="2" customFormat="1">
      <c r="A130" s="39"/>
      <c r="B130" s="40"/>
      <c r="C130" s="41"/>
      <c r="D130" s="218" t="s">
        <v>146</v>
      </c>
      <c r="E130" s="41"/>
      <c r="F130" s="219" t="s">
        <v>1704</v>
      </c>
      <c r="G130" s="41"/>
      <c r="H130" s="41"/>
      <c r="I130" s="220"/>
      <c r="J130" s="41"/>
      <c r="K130" s="41"/>
      <c r="L130" s="45"/>
      <c r="M130" s="221"/>
      <c r="N130" s="222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146</v>
      </c>
      <c r="AU130" s="18" t="s">
        <v>81</v>
      </c>
    </row>
    <row r="131" s="2" customFormat="1" ht="33" customHeight="1">
      <c r="A131" s="39"/>
      <c r="B131" s="40"/>
      <c r="C131" s="205" t="s">
        <v>316</v>
      </c>
      <c r="D131" s="205" t="s">
        <v>139</v>
      </c>
      <c r="E131" s="206" t="s">
        <v>1705</v>
      </c>
      <c r="F131" s="207" t="s">
        <v>1706</v>
      </c>
      <c r="G131" s="208" t="s">
        <v>183</v>
      </c>
      <c r="H131" s="209">
        <v>10</v>
      </c>
      <c r="I131" s="210"/>
      <c r="J131" s="211">
        <f>ROUND(I131*H131,2)</f>
        <v>0</v>
      </c>
      <c r="K131" s="207" t="s">
        <v>143</v>
      </c>
      <c r="L131" s="45"/>
      <c r="M131" s="212" t="s">
        <v>19</v>
      </c>
      <c r="N131" s="213" t="s">
        <v>42</v>
      </c>
      <c r="O131" s="85"/>
      <c r="P131" s="214">
        <f>O131*H131</f>
        <v>0</v>
      </c>
      <c r="Q131" s="214">
        <v>5.0000000000000002E-05</v>
      </c>
      <c r="R131" s="214">
        <f>Q131*H131</f>
        <v>0.00050000000000000001</v>
      </c>
      <c r="S131" s="214">
        <v>0</v>
      </c>
      <c r="T131" s="215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16" t="s">
        <v>246</v>
      </c>
      <c r="AT131" s="216" t="s">
        <v>139</v>
      </c>
      <c r="AU131" s="216" t="s">
        <v>81</v>
      </c>
      <c r="AY131" s="18" t="s">
        <v>137</v>
      </c>
      <c r="BE131" s="217">
        <f>IF(N131="základní",J131,0)</f>
        <v>0</v>
      </c>
      <c r="BF131" s="217">
        <f>IF(N131="snížená",J131,0)</f>
        <v>0</v>
      </c>
      <c r="BG131" s="217">
        <f>IF(N131="zákl. přenesená",J131,0)</f>
        <v>0</v>
      </c>
      <c r="BH131" s="217">
        <f>IF(N131="sníž. přenesená",J131,0)</f>
        <v>0</v>
      </c>
      <c r="BI131" s="217">
        <f>IF(N131="nulová",J131,0)</f>
        <v>0</v>
      </c>
      <c r="BJ131" s="18" t="s">
        <v>79</v>
      </c>
      <c r="BK131" s="217">
        <f>ROUND(I131*H131,2)</f>
        <v>0</v>
      </c>
      <c r="BL131" s="18" t="s">
        <v>246</v>
      </c>
      <c r="BM131" s="216" t="s">
        <v>499</v>
      </c>
    </row>
    <row r="132" s="2" customFormat="1">
      <c r="A132" s="39"/>
      <c r="B132" s="40"/>
      <c r="C132" s="41"/>
      <c r="D132" s="218" t="s">
        <v>146</v>
      </c>
      <c r="E132" s="41"/>
      <c r="F132" s="219" t="s">
        <v>1707</v>
      </c>
      <c r="G132" s="41"/>
      <c r="H132" s="41"/>
      <c r="I132" s="220"/>
      <c r="J132" s="41"/>
      <c r="K132" s="41"/>
      <c r="L132" s="45"/>
      <c r="M132" s="221"/>
      <c r="N132" s="222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146</v>
      </c>
      <c r="AU132" s="18" t="s">
        <v>81</v>
      </c>
    </row>
    <row r="133" s="2" customFormat="1" ht="24.15" customHeight="1">
      <c r="A133" s="39"/>
      <c r="B133" s="40"/>
      <c r="C133" s="205" t="s">
        <v>324</v>
      </c>
      <c r="D133" s="205" t="s">
        <v>139</v>
      </c>
      <c r="E133" s="206" t="s">
        <v>1708</v>
      </c>
      <c r="F133" s="207" t="s">
        <v>1709</v>
      </c>
      <c r="G133" s="208" t="s">
        <v>183</v>
      </c>
      <c r="H133" s="209">
        <v>36</v>
      </c>
      <c r="I133" s="210"/>
      <c r="J133" s="211">
        <f>ROUND(I133*H133,2)</f>
        <v>0</v>
      </c>
      <c r="K133" s="207" t="s">
        <v>143</v>
      </c>
      <c r="L133" s="45"/>
      <c r="M133" s="212" t="s">
        <v>19</v>
      </c>
      <c r="N133" s="213" t="s">
        <v>42</v>
      </c>
      <c r="O133" s="85"/>
      <c r="P133" s="214">
        <f>O133*H133</f>
        <v>0</v>
      </c>
      <c r="Q133" s="214">
        <v>0.0016199999999999999</v>
      </c>
      <c r="R133" s="214">
        <f>Q133*H133</f>
        <v>0.058319999999999997</v>
      </c>
      <c r="S133" s="214">
        <v>0</v>
      </c>
      <c r="T133" s="215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16" t="s">
        <v>246</v>
      </c>
      <c r="AT133" s="216" t="s">
        <v>139</v>
      </c>
      <c r="AU133" s="216" t="s">
        <v>81</v>
      </c>
      <c r="AY133" s="18" t="s">
        <v>137</v>
      </c>
      <c r="BE133" s="217">
        <f>IF(N133="základní",J133,0)</f>
        <v>0</v>
      </c>
      <c r="BF133" s="217">
        <f>IF(N133="snížená",J133,0)</f>
        <v>0</v>
      </c>
      <c r="BG133" s="217">
        <f>IF(N133="zákl. přenesená",J133,0)</f>
        <v>0</v>
      </c>
      <c r="BH133" s="217">
        <f>IF(N133="sníž. přenesená",J133,0)</f>
        <v>0</v>
      </c>
      <c r="BI133" s="217">
        <f>IF(N133="nulová",J133,0)</f>
        <v>0</v>
      </c>
      <c r="BJ133" s="18" t="s">
        <v>79</v>
      </c>
      <c r="BK133" s="217">
        <f>ROUND(I133*H133,2)</f>
        <v>0</v>
      </c>
      <c r="BL133" s="18" t="s">
        <v>246</v>
      </c>
      <c r="BM133" s="216" t="s">
        <v>511</v>
      </c>
    </row>
    <row r="134" s="2" customFormat="1">
      <c r="A134" s="39"/>
      <c r="B134" s="40"/>
      <c r="C134" s="41"/>
      <c r="D134" s="218" t="s">
        <v>146</v>
      </c>
      <c r="E134" s="41"/>
      <c r="F134" s="219" t="s">
        <v>1710</v>
      </c>
      <c r="G134" s="41"/>
      <c r="H134" s="41"/>
      <c r="I134" s="220"/>
      <c r="J134" s="41"/>
      <c r="K134" s="41"/>
      <c r="L134" s="45"/>
      <c r="M134" s="221"/>
      <c r="N134" s="222"/>
      <c r="O134" s="85"/>
      <c r="P134" s="85"/>
      <c r="Q134" s="85"/>
      <c r="R134" s="85"/>
      <c r="S134" s="85"/>
      <c r="T134" s="86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146</v>
      </c>
      <c r="AU134" s="18" t="s">
        <v>81</v>
      </c>
    </row>
    <row r="135" s="2" customFormat="1" ht="33" customHeight="1">
      <c r="A135" s="39"/>
      <c r="B135" s="40"/>
      <c r="C135" s="205" t="s">
        <v>329</v>
      </c>
      <c r="D135" s="205" t="s">
        <v>139</v>
      </c>
      <c r="E135" s="206" t="s">
        <v>1711</v>
      </c>
      <c r="F135" s="207" t="s">
        <v>1712</v>
      </c>
      <c r="G135" s="208" t="s">
        <v>183</v>
      </c>
      <c r="H135" s="209">
        <v>26</v>
      </c>
      <c r="I135" s="210"/>
      <c r="J135" s="211">
        <f>ROUND(I135*H135,2)</f>
        <v>0</v>
      </c>
      <c r="K135" s="207" t="s">
        <v>143</v>
      </c>
      <c r="L135" s="45"/>
      <c r="M135" s="212" t="s">
        <v>19</v>
      </c>
      <c r="N135" s="213" t="s">
        <v>42</v>
      </c>
      <c r="O135" s="85"/>
      <c r="P135" s="214">
        <f>O135*H135</f>
        <v>0</v>
      </c>
      <c r="Q135" s="214">
        <v>6.0000000000000002E-05</v>
      </c>
      <c r="R135" s="214">
        <f>Q135*H135</f>
        <v>0.00156</v>
      </c>
      <c r="S135" s="214">
        <v>0</v>
      </c>
      <c r="T135" s="215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16" t="s">
        <v>246</v>
      </c>
      <c r="AT135" s="216" t="s">
        <v>139</v>
      </c>
      <c r="AU135" s="216" t="s">
        <v>81</v>
      </c>
      <c r="AY135" s="18" t="s">
        <v>137</v>
      </c>
      <c r="BE135" s="217">
        <f>IF(N135="základní",J135,0)</f>
        <v>0</v>
      </c>
      <c r="BF135" s="217">
        <f>IF(N135="snížená",J135,0)</f>
        <v>0</v>
      </c>
      <c r="BG135" s="217">
        <f>IF(N135="zákl. přenesená",J135,0)</f>
        <v>0</v>
      </c>
      <c r="BH135" s="217">
        <f>IF(N135="sníž. přenesená",J135,0)</f>
        <v>0</v>
      </c>
      <c r="BI135" s="217">
        <f>IF(N135="nulová",J135,0)</f>
        <v>0</v>
      </c>
      <c r="BJ135" s="18" t="s">
        <v>79</v>
      </c>
      <c r="BK135" s="217">
        <f>ROUND(I135*H135,2)</f>
        <v>0</v>
      </c>
      <c r="BL135" s="18" t="s">
        <v>246</v>
      </c>
      <c r="BM135" s="216" t="s">
        <v>522</v>
      </c>
    </row>
    <row r="136" s="2" customFormat="1">
      <c r="A136" s="39"/>
      <c r="B136" s="40"/>
      <c r="C136" s="41"/>
      <c r="D136" s="218" t="s">
        <v>146</v>
      </c>
      <c r="E136" s="41"/>
      <c r="F136" s="219" t="s">
        <v>1713</v>
      </c>
      <c r="G136" s="41"/>
      <c r="H136" s="41"/>
      <c r="I136" s="220"/>
      <c r="J136" s="41"/>
      <c r="K136" s="41"/>
      <c r="L136" s="45"/>
      <c r="M136" s="221"/>
      <c r="N136" s="222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146</v>
      </c>
      <c r="AU136" s="18" t="s">
        <v>81</v>
      </c>
    </row>
    <row r="137" s="2" customFormat="1" ht="24.15" customHeight="1">
      <c r="A137" s="39"/>
      <c r="B137" s="40"/>
      <c r="C137" s="205" t="s">
        <v>340</v>
      </c>
      <c r="D137" s="205" t="s">
        <v>139</v>
      </c>
      <c r="E137" s="206" t="s">
        <v>1714</v>
      </c>
      <c r="F137" s="207" t="s">
        <v>1715</v>
      </c>
      <c r="G137" s="208" t="s">
        <v>183</v>
      </c>
      <c r="H137" s="209">
        <v>24</v>
      </c>
      <c r="I137" s="210"/>
      <c r="J137" s="211">
        <f>ROUND(I137*H137,2)</f>
        <v>0</v>
      </c>
      <c r="K137" s="207" t="s">
        <v>143</v>
      </c>
      <c r="L137" s="45"/>
      <c r="M137" s="212" t="s">
        <v>19</v>
      </c>
      <c r="N137" s="213" t="s">
        <v>42</v>
      </c>
      <c r="O137" s="85"/>
      <c r="P137" s="214">
        <f>O137*H137</f>
        <v>0</v>
      </c>
      <c r="Q137" s="214">
        <v>0.00197</v>
      </c>
      <c r="R137" s="214">
        <f>Q137*H137</f>
        <v>0.047280000000000003</v>
      </c>
      <c r="S137" s="214">
        <v>0</v>
      </c>
      <c r="T137" s="215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16" t="s">
        <v>246</v>
      </c>
      <c r="AT137" s="216" t="s">
        <v>139</v>
      </c>
      <c r="AU137" s="216" t="s">
        <v>81</v>
      </c>
      <c r="AY137" s="18" t="s">
        <v>137</v>
      </c>
      <c r="BE137" s="217">
        <f>IF(N137="základní",J137,0)</f>
        <v>0</v>
      </c>
      <c r="BF137" s="217">
        <f>IF(N137="snížená",J137,0)</f>
        <v>0</v>
      </c>
      <c r="BG137" s="217">
        <f>IF(N137="zákl. přenesená",J137,0)</f>
        <v>0</v>
      </c>
      <c r="BH137" s="217">
        <f>IF(N137="sníž. přenesená",J137,0)</f>
        <v>0</v>
      </c>
      <c r="BI137" s="217">
        <f>IF(N137="nulová",J137,0)</f>
        <v>0</v>
      </c>
      <c r="BJ137" s="18" t="s">
        <v>79</v>
      </c>
      <c r="BK137" s="217">
        <f>ROUND(I137*H137,2)</f>
        <v>0</v>
      </c>
      <c r="BL137" s="18" t="s">
        <v>246</v>
      </c>
      <c r="BM137" s="216" t="s">
        <v>532</v>
      </c>
    </row>
    <row r="138" s="2" customFormat="1">
      <c r="A138" s="39"/>
      <c r="B138" s="40"/>
      <c r="C138" s="41"/>
      <c r="D138" s="218" t="s">
        <v>146</v>
      </c>
      <c r="E138" s="41"/>
      <c r="F138" s="219" t="s">
        <v>1716</v>
      </c>
      <c r="G138" s="41"/>
      <c r="H138" s="41"/>
      <c r="I138" s="220"/>
      <c r="J138" s="41"/>
      <c r="K138" s="41"/>
      <c r="L138" s="45"/>
      <c r="M138" s="221"/>
      <c r="N138" s="222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146</v>
      </c>
      <c r="AU138" s="18" t="s">
        <v>81</v>
      </c>
    </row>
    <row r="139" s="2" customFormat="1" ht="33" customHeight="1">
      <c r="A139" s="39"/>
      <c r="B139" s="40"/>
      <c r="C139" s="205" t="s">
        <v>356</v>
      </c>
      <c r="D139" s="205" t="s">
        <v>139</v>
      </c>
      <c r="E139" s="206" t="s">
        <v>1717</v>
      </c>
      <c r="F139" s="207" t="s">
        <v>1718</v>
      </c>
      <c r="G139" s="208" t="s">
        <v>183</v>
      </c>
      <c r="H139" s="209">
        <v>24</v>
      </c>
      <c r="I139" s="210"/>
      <c r="J139" s="211">
        <f>ROUND(I139*H139,2)</f>
        <v>0</v>
      </c>
      <c r="K139" s="207" t="s">
        <v>143</v>
      </c>
      <c r="L139" s="45"/>
      <c r="M139" s="212" t="s">
        <v>19</v>
      </c>
      <c r="N139" s="213" t="s">
        <v>42</v>
      </c>
      <c r="O139" s="85"/>
      <c r="P139" s="214">
        <f>O139*H139</f>
        <v>0</v>
      </c>
      <c r="Q139" s="214">
        <v>0.00013999999999999999</v>
      </c>
      <c r="R139" s="214">
        <f>Q139*H139</f>
        <v>0.0033599999999999997</v>
      </c>
      <c r="S139" s="214">
        <v>0</v>
      </c>
      <c r="T139" s="215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16" t="s">
        <v>246</v>
      </c>
      <c r="AT139" s="216" t="s">
        <v>139</v>
      </c>
      <c r="AU139" s="216" t="s">
        <v>81</v>
      </c>
      <c r="AY139" s="18" t="s">
        <v>137</v>
      </c>
      <c r="BE139" s="217">
        <f>IF(N139="základní",J139,0)</f>
        <v>0</v>
      </c>
      <c r="BF139" s="217">
        <f>IF(N139="snížená",J139,0)</f>
        <v>0</v>
      </c>
      <c r="BG139" s="217">
        <f>IF(N139="zákl. přenesená",J139,0)</f>
        <v>0</v>
      </c>
      <c r="BH139" s="217">
        <f>IF(N139="sníž. přenesená",J139,0)</f>
        <v>0</v>
      </c>
      <c r="BI139" s="217">
        <f>IF(N139="nulová",J139,0)</f>
        <v>0</v>
      </c>
      <c r="BJ139" s="18" t="s">
        <v>79</v>
      </c>
      <c r="BK139" s="217">
        <f>ROUND(I139*H139,2)</f>
        <v>0</v>
      </c>
      <c r="BL139" s="18" t="s">
        <v>246</v>
      </c>
      <c r="BM139" s="216" t="s">
        <v>548</v>
      </c>
    </row>
    <row r="140" s="2" customFormat="1">
      <c r="A140" s="39"/>
      <c r="B140" s="40"/>
      <c r="C140" s="41"/>
      <c r="D140" s="218" t="s">
        <v>146</v>
      </c>
      <c r="E140" s="41"/>
      <c r="F140" s="219" t="s">
        <v>1719</v>
      </c>
      <c r="G140" s="41"/>
      <c r="H140" s="41"/>
      <c r="I140" s="220"/>
      <c r="J140" s="41"/>
      <c r="K140" s="41"/>
      <c r="L140" s="45"/>
      <c r="M140" s="221"/>
      <c r="N140" s="222"/>
      <c r="O140" s="85"/>
      <c r="P140" s="85"/>
      <c r="Q140" s="85"/>
      <c r="R140" s="85"/>
      <c r="S140" s="85"/>
      <c r="T140" s="86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146</v>
      </c>
      <c r="AU140" s="18" t="s">
        <v>81</v>
      </c>
    </row>
    <row r="141" s="2" customFormat="1" ht="24.15" customHeight="1">
      <c r="A141" s="39"/>
      <c r="B141" s="40"/>
      <c r="C141" s="205" t="s">
        <v>361</v>
      </c>
      <c r="D141" s="205" t="s">
        <v>139</v>
      </c>
      <c r="E141" s="206" t="s">
        <v>1720</v>
      </c>
      <c r="F141" s="207" t="s">
        <v>1721</v>
      </c>
      <c r="G141" s="208" t="s">
        <v>183</v>
      </c>
      <c r="H141" s="209">
        <v>18</v>
      </c>
      <c r="I141" s="210"/>
      <c r="J141" s="211">
        <f>ROUND(I141*H141,2)</f>
        <v>0</v>
      </c>
      <c r="K141" s="207" t="s">
        <v>143</v>
      </c>
      <c r="L141" s="45"/>
      <c r="M141" s="212" t="s">
        <v>19</v>
      </c>
      <c r="N141" s="213" t="s">
        <v>42</v>
      </c>
      <c r="O141" s="85"/>
      <c r="P141" s="214">
        <f>O141*H141</f>
        <v>0</v>
      </c>
      <c r="Q141" s="214">
        <v>0.0034499999999999999</v>
      </c>
      <c r="R141" s="214">
        <f>Q141*H141</f>
        <v>0.062100000000000002</v>
      </c>
      <c r="S141" s="214">
        <v>0</v>
      </c>
      <c r="T141" s="215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16" t="s">
        <v>246</v>
      </c>
      <c r="AT141" s="216" t="s">
        <v>139</v>
      </c>
      <c r="AU141" s="216" t="s">
        <v>81</v>
      </c>
      <c r="AY141" s="18" t="s">
        <v>137</v>
      </c>
      <c r="BE141" s="217">
        <f>IF(N141="základní",J141,0)</f>
        <v>0</v>
      </c>
      <c r="BF141" s="217">
        <f>IF(N141="snížená",J141,0)</f>
        <v>0</v>
      </c>
      <c r="BG141" s="217">
        <f>IF(N141="zákl. přenesená",J141,0)</f>
        <v>0</v>
      </c>
      <c r="BH141" s="217">
        <f>IF(N141="sníž. přenesená",J141,0)</f>
        <v>0</v>
      </c>
      <c r="BI141" s="217">
        <f>IF(N141="nulová",J141,0)</f>
        <v>0</v>
      </c>
      <c r="BJ141" s="18" t="s">
        <v>79</v>
      </c>
      <c r="BK141" s="217">
        <f>ROUND(I141*H141,2)</f>
        <v>0</v>
      </c>
      <c r="BL141" s="18" t="s">
        <v>246</v>
      </c>
      <c r="BM141" s="216" t="s">
        <v>559</v>
      </c>
    </row>
    <row r="142" s="2" customFormat="1">
      <c r="A142" s="39"/>
      <c r="B142" s="40"/>
      <c r="C142" s="41"/>
      <c r="D142" s="218" t="s">
        <v>146</v>
      </c>
      <c r="E142" s="41"/>
      <c r="F142" s="219" t="s">
        <v>1722</v>
      </c>
      <c r="G142" s="41"/>
      <c r="H142" s="41"/>
      <c r="I142" s="220"/>
      <c r="J142" s="41"/>
      <c r="K142" s="41"/>
      <c r="L142" s="45"/>
      <c r="M142" s="221"/>
      <c r="N142" s="222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146</v>
      </c>
      <c r="AU142" s="18" t="s">
        <v>81</v>
      </c>
    </row>
    <row r="143" s="2" customFormat="1" ht="33" customHeight="1">
      <c r="A143" s="39"/>
      <c r="B143" s="40"/>
      <c r="C143" s="205" t="s">
        <v>370</v>
      </c>
      <c r="D143" s="205" t="s">
        <v>139</v>
      </c>
      <c r="E143" s="206" t="s">
        <v>1723</v>
      </c>
      <c r="F143" s="207" t="s">
        <v>1724</v>
      </c>
      <c r="G143" s="208" t="s">
        <v>183</v>
      </c>
      <c r="H143" s="209">
        <v>18</v>
      </c>
      <c r="I143" s="210"/>
      <c r="J143" s="211">
        <f>ROUND(I143*H143,2)</f>
        <v>0</v>
      </c>
      <c r="K143" s="207" t="s">
        <v>143</v>
      </c>
      <c r="L143" s="45"/>
      <c r="M143" s="212" t="s">
        <v>19</v>
      </c>
      <c r="N143" s="213" t="s">
        <v>42</v>
      </c>
      <c r="O143" s="85"/>
      <c r="P143" s="214">
        <f>O143*H143</f>
        <v>0</v>
      </c>
      <c r="Q143" s="214">
        <v>0.00024000000000000001</v>
      </c>
      <c r="R143" s="214">
        <f>Q143*H143</f>
        <v>0.0043200000000000001</v>
      </c>
      <c r="S143" s="214">
        <v>0</v>
      </c>
      <c r="T143" s="215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16" t="s">
        <v>246</v>
      </c>
      <c r="AT143" s="216" t="s">
        <v>139</v>
      </c>
      <c r="AU143" s="216" t="s">
        <v>81</v>
      </c>
      <c r="AY143" s="18" t="s">
        <v>137</v>
      </c>
      <c r="BE143" s="217">
        <f>IF(N143="základní",J143,0)</f>
        <v>0</v>
      </c>
      <c r="BF143" s="217">
        <f>IF(N143="snížená",J143,0)</f>
        <v>0</v>
      </c>
      <c r="BG143" s="217">
        <f>IF(N143="zákl. přenesená",J143,0)</f>
        <v>0</v>
      </c>
      <c r="BH143" s="217">
        <f>IF(N143="sníž. přenesená",J143,0)</f>
        <v>0</v>
      </c>
      <c r="BI143" s="217">
        <f>IF(N143="nulová",J143,0)</f>
        <v>0</v>
      </c>
      <c r="BJ143" s="18" t="s">
        <v>79</v>
      </c>
      <c r="BK143" s="217">
        <f>ROUND(I143*H143,2)</f>
        <v>0</v>
      </c>
      <c r="BL143" s="18" t="s">
        <v>246</v>
      </c>
      <c r="BM143" s="216" t="s">
        <v>577</v>
      </c>
    </row>
    <row r="144" s="2" customFormat="1">
      <c r="A144" s="39"/>
      <c r="B144" s="40"/>
      <c r="C144" s="41"/>
      <c r="D144" s="218" t="s">
        <v>146</v>
      </c>
      <c r="E144" s="41"/>
      <c r="F144" s="219" t="s">
        <v>1725</v>
      </c>
      <c r="G144" s="41"/>
      <c r="H144" s="41"/>
      <c r="I144" s="220"/>
      <c r="J144" s="41"/>
      <c r="K144" s="41"/>
      <c r="L144" s="45"/>
      <c r="M144" s="221"/>
      <c r="N144" s="222"/>
      <c r="O144" s="85"/>
      <c r="P144" s="85"/>
      <c r="Q144" s="85"/>
      <c r="R144" s="85"/>
      <c r="S144" s="85"/>
      <c r="T144" s="86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146</v>
      </c>
      <c r="AU144" s="18" t="s">
        <v>81</v>
      </c>
    </row>
    <row r="145" s="2" customFormat="1" ht="24.15" customHeight="1">
      <c r="A145" s="39"/>
      <c r="B145" s="40"/>
      <c r="C145" s="205" t="s">
        <v>375</v>
      </c>
      <c r="D145" s="205" t="s">
        <v>139</v>
      </c>
      <c r="E145" s="206" t="s">
        <v>1726</v>
      </c>
      <c r="F145" s="207" t="s">
        <v>1727</v>
      </c>
      <c r="G145" s="208" t="s">
        <v>183</v>
      </c>
      <c r="H145" s="209">
        <v>4</v>
      </c>
      <c r="I145" s="210"/>
      <c r="J145" s="211">
        <f>ROUND(I145*H145,2)</f>
        <v>0</v>
      </c>
      <c r="K145" s="207" t="s">
        <v>143</v>
      </c>
      <c r="L145" s="45"/>
      <c r="M145" s="212" t="s">
        <v>19</v>
      </c>
      <c r="N145" s="213" t="s">
        <v>42</v>
      </c>
      <c r="O145" s="85"/>
      <c r="P145" s="214">
        <f>O145*H145</f>
        <v>0</v>
      </c>
      <c r="Q145" s="214">
        <v>0.0040400000000000002</v>
      </c>
      <c r="R145" s="214">
        <f>Q145*H145</f>
        <v>0.016160000000000001</v>
      </c>
      <c r="S145" s="214">
        <v>0</v>
      </c>
      <c r="T145" s="215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16" t="s">
        <v>246</v>
      </c>
      <c r="AT145" s="216" t="s">
        <v>139</v>
      </c>
      <c r="AU145" s="216" t="s">
        <v>81</v>
      </c>
      <c r="AY145" s="18" t="s">
        <v>137</v>
      </c>
      <c r="BE145" s="217">
        <f>IF(N145="základní",J145,0)</f>
        <v>0</v>
      </c>
      <c r="BF145" s="217">
        <f>IF(N145="snížená",J145,0)</f>
        <v>0</v>
      </c>
      <c r="BG145" s="217">
        <f>IF(N145="zákl. přenesená",J145,0)</f>
        <v>0</v>
      </c>
      <c r="BH145" s="217">
        <f>IF(N145="sníž. přenesená",J145,0)</f>
        <v>0</v>
      </c>
      <c r="BI145" s="217">
        <f>IF(N145="nulová",J145,0)</f>
        <v>0</v>
      </c>
      <c r="BJ145" s="18" t="s">
        <v>79</v>
      </c>
      <c r="BK145" s="217">
        <f>ROUND(I145*H145,2)</f>
        <v>0</v>
      </c>
      <c r="BL145" s="18" t="s">
        <v>246</v>
      </c>
      <c r="BM145" s="216" t="s">
        <v>588</v>
      </c>
    </row>
    <row r="146" s="2" customFormat="1">
      <c r="A146" s="39"/>
      <c r="B146" s="40"/>
      <c r="C146" s="41"/>
      <c r="D146" s="218" t="s">
        <v>146</v>
      </c>
      <c r="E146" s="41"/>
      <c r="F146" s="219" t="s">
        <v>1728</v>
      </c>
      <c r="G146" s="41"/>
      <c r="H146" s="41"/>
      <c r="I146" s="220"/>
      <c r="J146" s="41"/>
      <c r="K146" s="41"/>
      <c r="L146" s="45"/>
      <c r="M146" s="221"/>
      <c r="N146" s="222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146</v>
      </c>
      <c r="AU146" s="18" t="s">
        <v>81</v>
      </c>
    </row>
    <row r="147" s="2" customFormat="1" ht="33" customHeight="1">
      <c r="A147" s="39"/>
      <c r="B147" s="40"/>
      <c r="C147" s="205" t="s">
        <v>382</v>
      </c>
      <c r="D147" s="205" t="s">
        <v>139</v>
      </c>
      <c r="E147" s="206" t="s">
        <v>1729</v>
      </c>
      <c r="F147" s="207" t="s">
        <v>1730</v>
      </c>
      <c r="G147" s="208" t="s">
        <v>183</v>
      </c>
      <c r="H147" s="209">
        <v>4</v>
      </c>
      <c r="I147" s="210"/>
      <c r="J147" s="211">
        <f>ROUND(I147*H147,2)</f>
        <v>0</v>
      </c>
      <c r="K147" s="207" t="s">
        <v>143</v>
      </c>
      <c r="L147" s="45"/>
      <c r="M147" s="212" t="s">
        <v>19</v>
      </c>
      <c r="N147" s="213" t="s">
        <v>42</v>
      </c>
      <c r="O147" s="85"/>
      <c r="P147" s="214">
        <f>O147*H147</f>
        <v>0</v>
      </c>
      <c r="Q147" s="214">
        <v>0.00016000000000000001</v>
      </c>
      <c r="R147" s="214">
        <f>Q147*H147</f>
        <v>0.00064000000000000005</v>
      </c>
      <c r="S147" s="214">
        <v>0</v>
      </c>
      <c r="T147" s="215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16" t="s">
        <v>246</v>
      </c>
      <c r="AT147" s="216" t="s">
        <v>139</v>
      </c>
      <c r="AU147" s="216" t="s">
        <v>81</v>
      </c>
      <c r="AY147" s="18" t="s">
        <v>137</v>
      </c>
      <c r="BE147" s="217">
        <f>IF(N147="základní",J147,0)</f>
        <v>0</v>
      </c>
      <c r="BF147" s="217">
        <f>IF(N147="snížená",J147,0)</f>
        <v>0</v>
      </c>
      <c r="BG147" s="217">
        <f>IF(N147="zákl. přenesená",J147,0)</f>
        <v>0</v>
      </c>
      <c r="BH147" s="217">
        <f>IF(N147="sníž. přenesená",J147,0)</f>
        <v>0</v>
      </c>
      <c r="BI147" s="217">
        <f>IF(N147="nulová",J147,0)</f>
        <v>0</v>
      </c>
      <c r="BJ147" s="18" t="s">
        <v>79</v>
      </c>
      <c r="BK147" s="217">
        <f>ROUND(I147*H147,2)</f>
        <v>0</v>
      </c>
      <c r="BL147" s="18" t="s">
        <v>246</v>
      </c>
      <c r="BM147" s="216" t="s">
        <v>599</v>
      </c>
    </row>
    <row r="148" s="2" customFormat="1">
      <c r="A148" s="39"/>
      <c r="B148" s="40"/>
      <c r="C148" s="41"/>
      <c r="D148" s="218" t="s">
        <v>146</v>
      </c>
      <c r="E148" s="41"/>
      <c r="F148" s="219" t="s">
        <v>1731</v>
      </c>
      <c r="G148" s="41"/>
      <c r="H148" s="41"/>
      <c r="I148" s="220"/>
      <c r="J148" s="41"/>
      <c r="K148" s="41"/>
      <c r="L148" s="45"/>
      <c r="M148" s="221"/>
      <c r="N148" s="222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146</v>
      </c>
      <c r="AU148" s="18" t="s">
        <v>81</v>
      </c>
    </row>
    <row r="149" s="2" customFormat="1" ht="24.15" customHeight="1">
      <c r="A149" s="39"/>
      <c r="B149" s="40"/>
      <c r="C149" s="205" t="s">
        <v>389</v>
      </c>
      <c r="D149" s="205" t="s">
        <v>139</v>
      </c>
      <c r="E149" s="206" t="s">
        <v>1732</v>
      </c>
      <c r="F149" s="207" t="s">
        <v>1733</v>
      </c>
      <c r="G149" s="208" t="s">
        <v>183</v>
      </c>
      <c r="H149" s="209">
        <v>397</v>
      </c>
      <c r="I149" s="210"/>
      <c r="J149" s="211">
        <f>ROUND(I149*H149,2)</f>
        <v>0</v>
      </c>
      <c r="K149" s="207" t="s">
        <v>143</v>
      </c>
      <c r="L149" s="45"/>
      <c r="M149" s="212" t="s">
        <v>19</v>
      </c>
      <c r="N149" s="213" t="s">
        <v>42</v>
      </c>
      <c r="O149" s="85"/>
      <c r="P149" s="214">
        <f>O149*H149</f>
        <v>0</v>
      </c>
      <c r="Q149" s="214">
        <v>0</v>
      </c>
      <c r="R149" s="214">
        <f>Q149*H149</f>
        <v>0</v>
      </c>
      <c r="S149" s="214">
        <v>0</v>
      </c>
      <c r="T149" s="215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16" t="s">
        <v>246</v>
      </c>
      <c r="AT149" s="216" t="s">
        <v>139</v>
      </c>
      <c r="AU149" s="216" t="s">
        <v>81</v>
      </c>
      <c r="AY149" s="18" t="s">
        <v>137</v>
      </c>
      <c r="BE149" s="217">
        <f>IF(N149="základní",J149,0)</f>
        <v>0</v>
      </c>
      <c r="BF149" s="217">
        <f>IF(N149="snížená",J149,0)</f>
        <v>0</v>
      </c>
      <c r="BG149" s="217">
        <f>IF(N149="zákl. přenesená",J149,0)</f>
        <v>0</v>
      </c>
      <c r="BH149" s="217">
        <f>IF(N149="sníž. přenesená",J149,0)</f>
        <v>0</v>
      </c>
      <c r="BI149" s="217">
        <f>IF(N149="nulová",J149,0)</f>
        <v>0</v>
      </c>
      <c r="BJ149" s="18" t="s">
        <v>79</v>
      </c>
      <c r="BK149" s="217">
        <f>ROUND(I149*H149,2)</f>
        <v>0</v>
      </c>
      <c r="BL149" s="18" t="s">
        <v>246</v>
      </c>
      <c r="BM149" s="216" t="s">
        <v>611</v>
      </c>
    </row>
    <row r="150" s="2" customFormat="1">
      <c r="A150" s="39"/>
      <c r="B150" s="40"/>
      <c r="C150" s="41"/>
      <c r="D150" s="218" t="s">
        <v>146</v>
      </c>
      <c r="E150" s="41"/>
      <c r="F150" s="219" t="s">
        <v>1734</v>
      </c>
      <c r="G150" s="41"/>
      <c r="H150" s="41"/>
      <c r="I150" s="220"/>
      <c r="J150" s="41"/>
      <c r="K150" s="41"/>
      <c r="L150" s="45"/>
      <c r="M150" s="221"/>
      <c r="N150" s="222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146</v>
      </c>
      <c r="AU150" s="18" t="s">
        <v>81</v>
      </c>
    </row>
    <row r="151" s="2" customFormat="1" ht="24.15" customHeight="1">
      <c r="A151" s="39"/>
      <c r="B151" s="40"/>
      <c r="C151" s="205" t="s">
        <v>398</v>
      </c>
      <c r="D151" s="205" t="s">
        <v>139</v>
      </c>
      <c r="E151" s="206" t="s">
        <v>1735</v>
      </c>
      <c r="F151" s="207" t="s">
        <v>1736</v>
      </c>
      <c r="G151" s="208" t="s">
        <v>183</v>
      </c>
      <c r="H151" s="209">
        <v>46</v>
      </c>
      <c r="I151" s="210"/>
      <c r="J151" s="211">
        <f>ROUND(I151*H151,2)</f>
        <v>0</v>
      </c>
      <c r="K151" s="207" t="s">
        <v>143</v>
      </c>
      <c r="L151" s="45"/>
      <c r="M151" s="212" t="s">
        <v>19</v>
      </c>
      <c r="N151" s="213" t="s">
        <v>42</v>
      </c>
      <c r="O151" s="85"/>
      <c r="P151" s="214">
        <f>O151*H151</f>
        <v>0</v>
      </c>
      <c r="Q151" s="214">
        <v>0</v>
      </c>
      <c r="R151" s="214">
        <f>Q151*H151</f>
        <v>0</v>
      </c>
      <c r="S151" s="214">
        <v>0</v>
      </c>
      <c r="T151" s="215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16" t="s">
        <v>246</v>
      </c>
      <c r="AT151" s="216" t="s">
        <v>139</v>
      </c>
      <c r="AU151" s="216" t="s">
        <v>81</v>
      </c>
      <c r="AY151" s="18" t="s">
        <v>137</v>
      </c>
      <c r="BE151" s="217">
        <f>IF(N151="základní",J151,0)</f>
        <v>0</v>
      </c>
      <c r="BF151" s="217">
        <f>IF(N151="snížená",J151,0)</f>
        <v>0</v>
      </c>
      <c r="BG151" s="217">
        <f>IF(N151="zákl. přenesená",J151,0)</f>
        <v>0</v>
      </c>
      <c r="BH151" s="217">
        <f>IF(N151="sníž. přenesená",J151,0)</f>
        <v>0</v>
      </c>
      <c r="BI151" s="217">
        <f>IF(N151="nulová",J151,0)</f>
        <v>0</v>
      </c>
      <c r="BJ151" s="18" t="s">
        <v>79</v>
      </c>
      <c r="BK151" s="217">
        <f>ROUND(I151*H151,2)</f>
        <v>0</v>
      </c>
      <c r="BL151" s="18" t="s">
        <v>246</v>
      </c>
      <c r="BM151" s="216" t="s">
        <v>626</v>
      </c>
    </row>
    <row r="152" s="2" customFormat="1">
      <c r="A152" s="39"/>
      <c r="B152" s="40"/>
      <c r="C152" s="41"/>
      <c r="D152" s="218" t="s">
        <v>146</v>
      </c>
      <c r="E152" s="41"/>
      <c r="F152" s="219" t="s">
        <v>1737</v>
      </c>
      <c r="G152" s="41"/>
      <c r="H152" s="41"/>
      <c r="I152" s="220"/>
      <c r="J152" s="41"/>
      <c r="K152" s="41"/>
      <c r="L152" s="45"/>
      <c r="M152" s="221"/>
      <c r="N152" s="222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146</v>
      </c>
      <c r="AU152" s="18" t="s">
        <v>81</v>
      </c>
    </row>
    <row r="153" s="2" customFormat="1" ht="55.5" customHeight="1">
      <c r="A153" s="39"/>
      <c r="B153" s="40"/>
      <c r="C153" s="205" t="s">
        <v>403</v>
      </c>
      <c r="D153" s="205" t="s">
        <v>139</v>
      </c>
      <c r="E153" s="206" t="s">
        <v>1738</v>
      </c>
      <c r="F153" s="207" t="s">
        <v>1739</v>
      </c>
      <c r="G153" s="208" t="s">
        <v>183</v>
      </c>
      <c r="H153" s="209">
        <v>76</v>
      </c>
      <c r="I153" s="210"/>
      <c r="J153" s="211">
        <f>ROUND(I153*H153,2)</f>
        <v>0</v>
      </c>
      <c r="K153" s="207" t="s">
        <v>143</v>
      </c>
      <c r="L153" s="45"/>
      <c r="M153" s="212" t="s">
        <v>19</v>
      </c>
      <c r="N153" s="213" t="s">
        <v>42</v>
      </c>
      <c r="O153" s="85"/>
      <c r="P153" s="214">
        <f>O153*H153</f>
        <v>0</v>
      </c>
      <c r="Q153" s="214">
        <v>0.00012</v>
      </c>
      <c r="R153" s="214">
        <f>Q153*H153</f>
        <v>0.0091199999999999996</v>
      </c>
      <c r="S153" s="214">
        <v>0</v>
      </c>
      <c r="T153" s="215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16" t="s">
        <v>246</v>
      </c>
      <c r="AT153" s="216" t="s">
        <v>139</v>
      </c>
      <c r="AU153" s="216" t="s">
        <v>81</v>
      </c>
      <c r="AY153" s="18" t="s">
        <v>137</v>
      </c>
      <c r="BE153" s="217">
        <f>IF(N153="základní",J153,0)</f>
        <v>0</v>
      </c>
      <c r="BF153" s="217">
        <f>IF(N153="snížená",J153,0)</f>
        <v>0</v>
      </c>
      <c r="BG153" s="217">
        <f>IF(N153="zákl. přenesená",J153,0)</f>
        <v>0</v>
      </c>
      <c r="BH153" s="217">
        <f>IF(N153="sníž. přenesená",J153,0)</f>
        <v>0</v>
      </c>
      <c r="BI153" s="217">
        <f>IF(N153="nulová",J153,0)</f>
        <v>0</v>
      </c>
      <c r="BJ153" s="18" t="s">
        <v>79</v>
      </c>
      <c r="BK153" s="217">
        <f>ROUND(I153*H153,2)</f>
        <v>0</v>
      </c>
      <c r="BL153" s="18" t="s">
        <v>246</v>
      </c>
      <c r="BM153" s="216" t="s">
        <v>636</v>
      </c>
    </row>
    <row r="154" s="2" customFormat="1">
      <c r="A154" s="39"/>
      <c r="B154" s="40"/>
      <c r="C154" s="41"/>
      <c r="D154" s="218" t="s">
        <v>146</v>
      </c>
      <c r="E154" s="41"/>
      <c r="F154" s="219" t="s">
        <v>1740</v>
      </c>
      <c r="G154" s="41"/>
      <c r="H154" s="41"/>
      <c r="I154" s="220"/>
      <c r="J154" s="41"/>
      <c r="K154" s="41"/>
      <c r="L154" s="45"/>
      <c r="M154" s="221"/>
      <c r="N154" s="222"/>
      <c r="O154" s="85"/>
      <c r="P154" s="85"/>
      <c r="Q154" s="85"/>
      <c r="R154" s="85"/>
      <c r="S154" s="85"/>
      <c r="T154" s="86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146</v>
      </c>
      <c r="AU154" s="18" t="s">
        <v>81</v>
      </c>
    </row>
    <row r="155" s="2" customFormat="1" ht="55.5" customHeight="1">
      <c r="A155" s="39"/>
      <c r="B155" s="40"/>
      <c r="C155" s="205" t="s">
        <v>410</v>
      </c>
      <c r="D155" s="205" t="s">
        <v>139</v>
      </c>
      <c r="E155" s="206" t="s">
        <v>1741</v>
      </c>
      <c r="F155" s="207" t="s">
        <v>1742</v>
      </c>
      <c r="G155" s="208" t="s">
        <v>183</v>
      </c>
      <c r="H155" s="209">
        <v>36</v>
      </c>
      <c r="I155" s="210"/>
      <c r="J155" s="211">
        <f>ROUND(I155*H155,2)</f>
        <v>0</v>
      </c>
      <c r="K155" s="207" t="s">
        <v>143</v>
      </c>
      <c r="L155" s="45"/>
      <c r="M155" s="212" t="s">
        <v>19</v>
      </c>
      <c r="N155" s="213" t="s">
        <v>42</v>
      </c>
      <c r="O155" s="85"/>
      <c r="P155" s="214">
        <f>O155*H155</f>
        <v>0</v>
      </c>
      <c r="Q155" s="214">
        <v>0.00024000000000000001</v>
      </c>
      <c r="R155" s="214">
        <f>Q155*H155</f>
        <v>0.0086400000000000001</v>
      </c>
      <c r="S155" s="214">
        <v>0</v>
      </c>
      <c r="T155" s="215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16" t="s">
        <v>246</v>
      </c>
      <c r="AT155" s="216" t="s">
        <v>139</v>
      </c>
      <c r="AU155" s="216" t="s">
        <v>81</v>
      </c>
      <c r="AY155" s="18" t="s">
        <v>137</v>
      </c>
      <c r="BE155" s="217">
        <f>IF(N155="základní",J155,0)</f>
        <v>0</v>
      </c>
      <c r="BF155" s="217">
        <f>IF(N155="snížená",J155,0)</f>
        <v>0</v>
      </c>
      <c r="BG155" s="217">
        <f>IF(N155="zákl. přenesená",J155,0)</f>
        <v>0</v>
      </c>
      <c r="BH155" s="217">
        <f>IF(N155="sníž. přenesená",J155,0)</f>
        <v>0</v>
      </c>
      <c r="BI155" s="217">
        <f>IF(N155="nulová",J155,0)</f>
        <v>0</v>
      </c>
      <c r="BJ155" s="18" t="s">
        <v>79</v>
      </c>
      <c r="BK155" s="217">
        <f>ROUND(I155*H155,2)</f>
        <v>0</v>
      </c>
      <c r="BL155" s="18" t="s">
        <v>246</v>
      </c>
      <c r="BM155" s="216" t="s">
        <v>650</v>
      </c>
    </row>
    <row r="156" s="2" customFormat="1">
      <c r="A156" s="39"/>
      <c r="B156" s="40"/>
      <c r="C156" s="41"/>
      <c r="D156" s="218" t="s">
        <v>146</v>
      </c>
      <c r="E156" s="41"/>
      <c r="F156" s="219" t="s">
        <v>1743</v>
      </c>
      <c r="G156" s="41"/>
      <c r="H156" s="41"/>
      <c r="I156" s="220"/>
      <c r="J156" s="41"/>
      <c r="K156" s="41"/>
      <c r="L156" s="45"/>
      <c r="M156" s="221"/>
      <c r="N156" s="222"/>
      <c r="O156" s="85"/>
      <c r="P156" s="85"/>
      <c r="Q156" s="85"/>
      <c r="R156" s="85"/>
      <c r="S156" s="85"/>
      <c r="T156" s="86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146</v>
      </c>
      <c r="AU156" s="18" t="s">
        <v>81</v>
      </c>
    </row>
    <row r="157" s="2" customFormat="1" ht="66.75" customHeight="1">
      <c r="A157" s="39"/>
      <c r="B157" s="40"/>
      <c r="C157" s="205" t="s">
        <v>416</v>
      </c>
      <c r="D157" s="205" t="s">
        <v>139</v>
      </c>
      <c r="E157" s="206" t="s">
        <v>1744</v>
      </c>
      <c r="F157" s="207" t="s">
        <v>1745</v>
      </c>
      <c r="G157" s="208" t="s">
        <v>183</v>
      </c>
      <c r="H157" s="209">
        <v>46</v>
      </c>
      <c r="I157" s="210"/>
      <c r="J157" s="211">
        <f>ROUND(I157*H157,2)</f>
        <v>0</v>
      </c>
      <c r="K157" s="207" t="s">
        <v>143</v>
      </c>
      <c r="L157" s="45"/>
      <c r="M157" s="212" t="s">
        <v>19</v>
      </c>
      <c r="N157" s="213" t="s">
        <v>42</v>
      </c>
      <c r="O157" s="85"/>
      <c r="P157" s="214">
        <f>O157*H157</f>
        <v>0</v>
      </c>
      <c r="Q157" s="214">
        <v>0.00046999999999999999</v>
      </c>
      <c r="R157" s="214">
        <f>Q157*H157</f>
        <v>0.02162</v>
      </c>
      <c r="S157" s="214">
        <v>0</v>
      </c>
      <c r="T157" s="215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16" t="s">
        <v>246</v>
      </c>
      <c r="AT157" s="216" t="s">
        <v>139</v>
      </c>
      <c r="AU157" s="216" t="s">
        <v>81</v>
      </c>
      <c r="AY157" s="18" t="s">
        <v>137</v>
      </c>
      <c r="BE157" s="217">
        <f>IF(N157="základní",J157,0)</f>
        <v>0</v>
      </c>
      <c r="BF157" s="217">
        <f>IF(N157="snížená",J157,0)</f>
        <v>0</v>
      </c>
      <c r="BG157" s="217">
        <f>IF(N157="zákl. přenesená",J157,0)</f>
        <v>0</v>
      </c>
      <c r="BH157" s="217">
        <f>IF(N157="sníž. přenesená",J157,0)</f>
        <v>0</v>
      </c>
      <c r="BI157" s="217">
        <f>IF(N157="nulová",J157,0)</f>
        <v>0</v>
      </c>
      <c r="BJ157" s="18" t="s">
        <v>79</v>
      </c>
      <c r="BK157" s="217">
        <f>ROUND(I157*H157,2)</f>
        <v>0</v>
      </c>
      <c r="BL157" s="18" t="s">
        <v>246</v>
      </c>
      <c r="BM157" s="216" t="s">
        <v>667</v>
      </c>
    </row>
    <row r="158" s="2" customFormat="1">
      <c r="A158" s="39"/>
      <c r="B158" s="40"/>
      <c r="C158" s="41"/>
      <c r="D158" s="218" t="s">
        <v>146</v>
      </c>
      <c r="E158" s="41"/>
      <c r="F158" s="219" t="s">
        <v>1746</v>
      </c>
      <c r="G158" s="41"/>
      <c r="H158" s="41"/>
      <c r="I158" s="220"/>
      <c r="J158" s="41"/>
      <c r="K158" s="41"/>
      <c r="L158" s="45"/>
      <c r="M158" s="221"/>
      <c r="N158" s="222"/>
      <c r="O158" s="85"/>
      <c r="P158" s="85"/>
      <c r="Q158" s="85"/>
      <c r="R158" s="85"/>
      <c r="S158" s="85"/>
      <c r="T158" s="86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146</v>
      </c>
      <c r="AU158" s="18" t="s">
        <v>81</v>
      </c>
    </row>
    <row r="159" s="2" customFormat="1" ht="37.8" customHeight="1">
      <c r="A159" s="39"/>
      <c r="B159" s="40"/>
      <c r="C159" s="205" t="s">
        <v>421</v>
      </c>
      <c r="D159" s="205" t="s">
        <v>139</v>
      </c>
      <c r="E159" s="206" t="s">
        <v>1747</v>
      </c>
      <c r="F159" s="207" t="s">
        <v>1748</v>
      </c>
      <c r="G159" s="208" t="s">
        <v>175</v>
      </c>
      <c r="H159" s="209">
        <v>0.5</v>
      </c>
      <c r="I159" s="210"/>
      <c r="J159" s="211">
        <f>ROUND(I159*H159,2)</f>
        <v>0</v>
      </c>
      <c r="K159" s="207" t="s">
        <v>19</v>
      </c>
      <c r="L159" s="45"/>
      <c r="M159" s="212" t="s">
        <v>19</v>
      </c>
      <c r="N159" s="213" t="s">
        <v>42</v>
      </c>
      <c r="O159" s="85"/>
      <c r="P159" s="214">
        <f>O159*H159</f>
        <v>0</v>
      </c>
      <c r="Q159" s="214">
        <v>0</v>
      </c>
      <c r="R159" s="214">
        <f>Q159*H159</f>
        <v>0</v>
      </c>
      <c r="S159" s="214">
        <v>0</v>
      </c>
      <c r="T159" s="215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16" t="s">
        <v>246</v>
      </c>
      <c r="AT159" s="216" t="s">
        <v>139</v>
      </c>
      <c r="AU159" s="216" t="s">
        <v>81</v>
      </c>
      <c r="AY159" s="18" t="s">
        <v>137</v>
      </c>
      <c r="BE159" s="217">
        <f>IF(N159="základní",J159,0)</f>
        <v>0</v>
      </c>
      <c r="BF159" s="217">
        <f>IF(N159="snížená",J159,0)</f>
        <v>0</v>
      </c>
      <c r="BG159" s="217">
        <f>IF(N159="zákl. přenesená",J159,0)</f>
        <v>0</v>
      </c>
      <c r="BH159" s="217">
        <f>IF(N159="sníž. přenesená",J159,0)</f>
        <v>0</v>
      </c>
      <c r="BI159" s="217">
        <f>IF(N159="nulová",J159,0)</f>
        <v>0</v>
      </c>
      <c r="BJ159" s="18" t="s">
        <v>79</v>
      </c>
      <c r="BK159" s="217">
        <f>ROUND(I159*H159,2)</f>
        <v>0</v>
      </c>
      <c r="BL159" s="18" t="s">
        <v>246</v>
      </c>
      <c r="BM159" s="216" t="s">
        <v>679</v>
      </c>
    </row>
    <row r="160" s="2" customFormat="1" ht="44.25" customHeight="1">
      <c r="A160" s="39"/>
      <c r="B160" s="40"/>
      <c r="C160" s="205" t="s">
        <v>426</v>
      </c>
      <c r="D160" s="205" t="s">
        <v>139</v>
      </c>
      <c r="E160" s="206" t="s">
        <v>1749</v>
      </c>
      <c r="F160" s="207" t="s">
        <v>1750</v>
      </c>
      <c r="G160" s="208" t="s">
        <v>175</v>
      </c>
      <c r="H160" s="209">
        <v>0.46500000000000002</v>
      </c>
      <c r="I160" s="210"/>
      <c r="J160" s="211">
        <f>ROUND(I160*H160,2)</f>
        <v>0</v>
      </c>
      <c r="K160" s="207" t="s">
        <v>143</v>
      </c>
      <c r="L160" s="45"/>
      <c r="M160" s="212" t="s">
        <v>19</v>
      </c>
      <c r="N160" s="213" t="s">
        <v>42</v>
      </c>
      <c r="O160" s="85"/>
      <c r="P160" s="214">
        <f>O160*H160</f>
        <v>0</v>
      </c>
      <c r="Q160" s="214">
        <v>0</v>
      </c>
      <c r="R160" s="214">
        <f>Q160*H160</f>
        <v>0</v>
      </c>
      <c r="S160" s="214">
        <v>0</v>
      </c>
      <c r="T160" s="215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16" t="s">
        <v>246</v>
      </c>
      <c r="AT160" s="216" t="s">
        <v>139</v>
      </c>
      <c r="AU160" s="216" t="s">
        <v>81</v>
      </c>
      <c r="AY160" s="18" t="s">
        <v>137</v>
      </c>
      <c r="BE160" s="217">
        <f>IF(N160="základní",J160,0)</f>
        <v>0</v>
      </c>
      <c r="BF160" s="217">
        <f>IF(N160="snížená",J160,0)</f>
        <v>0</v>
      </c>
      <c r="BG160" s="217">
        <f>IF(N160="zákl. přenesená",J160,0)</f>
        <v>0</v>
      </c>
      <c r="BH160" s="217">
        <f>IF(N160="sníž. přenesená",J160,0)</f>
        <v>0</v>
      </c>
      <c r="BI160" s="217">
        <f>IF(N160="nulová",J160,0)</f>
        <v>0</v>
      </c>
      <c r="BJ160" s="18" t="s">
        <v>79</v>
      </c>
      <c r="BK160" s="217">
        <f>ROUND(I160*H160,2)</f>
        <v>0</v>
      </c>
      <c r="BL160" s="18" t="s">
        <v>246</v>
      </c>
      <c r="BM160" s="216" t="s">
        <v>693</v>
      </c>
    </row>
    <row r="161" s="2" customFormat="1">
      <c r="A161" s="39"/>
      <c r="B161" s="40"/>
      <c r="C161" s="41"/>
      <c r="D161" s="218" t="s">
        <v>146</v>
      </c>
      <c r="E161" s="41"/>
      <c r="F161" s="219" t="s">
        <v>1751</v>
      </c>
      <c r="G161" s="41"/>
      <c r="H161" s="41"/>
      <c r="I161" s="220"/>
      <c r="J161" s="41"/>
      <c r="K161" s="41"/>
      <c r="L161" s="45"/>
      <c r="M161" s="221"/>
      <c r="N161" s="222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146</v>
      </c>
      <c r="AU161" s="18" t="s">
        <v>81</v>
      </c>
    </row>
    <row r="162" s="2" customFormat="1" ht="49.05" customHeight="1">
      <c r="A162" s="39"/>
      <c r="B162" s="40"/>
      <c r="C162" s="205" t="s">
        <v>433</v>
      </c>
      <c r="D162" s="205" t="s">
        <v>139</v>
      </c>
      <c r="E162" s="206" t="s">
        <v>1752</v>
      </c>
      <c r="F162" s="207" t="s">
        <v>1753</v>
      </c>
      <c r="G162" s="208" t="s">
        <v>175</v>
      </c>
      <c r="H162" s="209">
        <v>0.46500000000000002</v>
      </c>
      <c r="I162" s="210"/>
      <c r="J162" s="211">
        <f>ROUND(I162*H162,2)</f>
        <v>0</v>
      </c>
      <c r="K162" s="207" t="s">
        <v>19</v>
      </c>
      <c r="L162" s="45"/>
      <c r="M162" s="212" t="s">
        <v>19</v>
      </c>
      <c r="N162" s="213" t="s">
        <v>42</v>
      </c>
      <c r="O162" s="85"/>
      <c r="P162" s="214">
        <f>O162*H162</f>
        <v>0</v>
      </c>
      <c r="Q162" s="214">
        <v>0</v>
      </c>
      <c r="R162" s="214">
        <f>Q162*H162</f>
        <v>0</v>
      </c>
      <c r="S162" s="214">
        <v>0</v>
      </c>
      <c r="T162" s="215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16" t="s">
        <v>246</v>
      </c>
      <c r="AT162" s="216" t="s">
        <v>139</v>
      </c>
      <c r="AU162" s="216" t="s">
        <v>81</v>
      </c>
      <c r="AY162" s="18" t="s">
        <v>137</v>
      </c>
      <c r="BE162" s="217">
        <f>IF(N162="základní",J162,0)</f>
        <v>0</v>
      </c>
      <c r="BF162" s="217">
        <f>IF(N162="snížená",J162,0)</f>
        <v>0</v>
      </c>
      <c r="BG162" s="217">
        <f>IF(N162="zákl. přenesená",J162,0)</f>
        <v>0</v>
      </c>
      <c r="BH162" s="217">
        <f>IF(N162="sníž. přenesená",J162,0)</f>
        <v>0</v>
      </c>
      <c r="BI162" s="217">
        <f>IF(N162="nulová",J162,0)</f>
        <v>0</v>
      </c>
      <c r="BJ162" s="18" t="s">
        <v>79</v>
      </c>
      <c r="BK162" s="217">
        <f>ROUND(I162*H162,2)</f>
        <v>0</v>
      </c>
      <c r="BL162" s="18" t="s">
        <v>246</v>
      </c>
      <c r="BM162" s="216" t="s">
        <v>704</v>
      </c>
    </row>
    <row r="163" s="12" customFormat="1" ht="22.8" customHeight="1">
      <c r="A163" s="12"/>
      <c r="B163" s="189"/>
      <c r="C163" s="190"/>
      <c r="D163" s="191" t="s">
        <v>70</v>
      </c>
      <c r="E163" s="203" t="s">
        <v>1602</v>
      </c>
      <c r="F163" s="203" t="s">
        <v>1754</v>
      </c>
      <c r="G163" s="190"/>
      <c r="H163" s="190"/>
      <c r="I163" s="193"/>
      <c r="J163" s="204">
        <f>BK163</f>
        <v>0</v>
      </c>
      <c r="K163" s="190"/>
      <c r="L163" s="195"/>
      <c r="M163" s="196"/>
      <c r="N163" s="197"/>
      <c r="O163" s="197"/>
      <c r="P163" s="198">
        <f>SUM(P164:P214)</f>
        <v>0</v>
      </c>
      <c r="Q163" s="197"/>
      <c r="R163" s="198">
        <f>SUM(R164:R214)</f>
        <v>0.10374999999999998</v>
      </c>
      <c r="S163" s="197"/>
      <c r="T163" s="199">
        <f>SUM(T164:T214)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0" t="s">
        <v>81</v>
      </c>
      <c r="AT163" s="201" t="s">
        <v>70</v>
      </c>
      <c r="AU163" s="201" t="s">
        <v>79</v>
      </c>
      <c r="AY163" s="200" t="s">
        <v>137</v>
      </c>
      <c r="BK163" s="202">
        <f>SUM(BK164:BK214)</f>
        <v>0</v>
      </c>
    </row>
    <row r="164" s="2" customFormat="1" ht="21.75" customHeight="1">
      <c r="A164" s="39"/>
      <c r="B164" s="40"/>
      <c r="C164" s="205" t="s">
        <v>438</v>
      </c>
      <c r="D164" s="205" t="s">
        <v>139</v>
      </c>
      <c r="E164" s="206" t="s">
        <v>1755</v>
      </c>
      <c r="F164" s="207" t="s">
        <v>1756</v>
      </c>
      <c r="G164" s="208" t="s">
        <v>319</v>
      </c>
      <c r="H164" s="209">
        <v>32</v>
      </c>
      <c r="I164" s="210"/>
      <c r="J164" s="211">
        <f>ROUND(I164*H164,2)</f>
        <v>0</v>
      </c>
      <c r="K164" s="207" t="s">
        <v>143</v>
      </c>
      <c r="L164" s="45"/>
      <c r="M164" s="212" t="s">
        <v>19</v>
      </c>
      <c r="N164" s="213" t="s">
        <v>42</v>
      </c>
      <c r="O164" s="85"/>
      <c r="P164" s="214">
        <f>O164*H164</f>
        <v>0</v>
      </c>
      <c r="Q164" s="214">
        <v>9.0000000000000006E-05</v>
      </c>
      <c r="R164" s="214">
        <f>Q164*H164</f>
        <v>0.0028800000000000002</v>
      </c>
      <c r="S164" s="214">
        <v>0</v>
      </c>
      <c r="T164" s="215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16" t="s">
        <v>246</v>
      </c>
      <c r="AT164" s="216" t="s">
        <v>139</v>
      </c>
      <c r="AU164" s="216" t="s">
        <v>81</v>
      </c>
      <c r="AY164" s="18" t="s">
        <v>137</v>
      </c>
      <c r="BE164" s="217">
        <f>IF(N164="základní",J164,0)</f>
        <v>0</v>
      </c>
      <c r="BF164" s="217">
        <f>IF(N164="snížená",J164,0)</f>
        <v>0</v>
      </c>
      <c r="BG164" s="217">
        <f>IF(N164="zákl. přenesená",J164,0)</f>
        <v>0</v>
      </c>
      <c r="BH164" s="217">
        <f>IF(N164="sníž. přenesená",J164,0)</f>
        <v>0</v>
      </c>
      <c r="BI164" s="217">
        <f>IF(N164="nulová",J164,0)</f>
        <v>0</v>
      </c>
      <c r="BJ164" s="18" t="s">
        <v>79</v>
      </c>
      <c r="BK164" s="217">
        <f>ROUND(I164*H164,2)</f>
        <v>0</v>
      </c>
      <c r="BL164" s="18" t="s">
        <v>246</v>
      </c>
      <c r="BM164" s="216" t="s">
        <v>716</v>
      </c>
    </row>
    <row r="165" s="2" customFormat="1">
      <c r="A165" s="39"/>
      <c r="B165" s="40"/>
      <c r="C165" s="41"/>
      <c r="D165" s="218" t="s">
        <v>146</v>
      </c>
      <c r="E165" s="41"/>
      <c r="F165" s="219" t="s">
        <v>1757</v>
      </c>
      <c r="G165" s="41"/>
      <c r="H165" s="41"/>
      <c r="I165" s="220"/>
      <c r="J165" s="41"/>
      <c r="K165" s="41"/>
      <c r="L165" s="45"/>
      <c r="M165" s="221"/>
      <c r="N165" s="222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146</v>
      </c>
      <c r="AU165" s="18" t="s">
        <v>81</v>
      </c>
    </row>
    <row r="166" s="2" customFormat="1" ht="24.15" customHeight="1">
      <c r="A166" s="39"/>
      <c r="B166" s="40"/>
      <c r="C166" s="205" t="s">
        <v>445</v>
      </c>
      <c r="D166" s="205" t="s">
        <v>139</v>
      </c>
      <c r="E166" s="206" t="s">
        <v>1758</v>
      </c>
      <c r="F166" s="207" t="s">
        <v>1759</v>
      </c>
      <c r="G166" s="208" t="s">
        <v>319</v>
      </c>
      <c r="H166" s="209">
        <v>22</v>
      </c>
      <c r="I166" s="210"/>
      <c r="J166" s="211">
        <f>ROUND(I166*H166,2)</f>
        <v>0</v>
      </c>
      <c r="K166" s="207" t="s">
        <v>143</v>
      </c>
      <c r="L166" s="45"/>
      <c r="M166" s="212" t="s">
        <v>19</v>
      </c>
      <c r="N166" s="213" t="s">
        <v>42</v>
      </c>
      <c r="O166" s="85"/>
      <c r="P166" s="214">
        <f>O166*H166</f>
        <v>0</v>
      </c>
      <c r="Q166" s="214">
        <v>0.00012999999999999999</v>
      </c>
      <c r="R166" s="214">
        <f>Q166*H166</f>
        <v>0.0028599999999999997</v>
      </c>
      <c r="S166" s="214">
        <v>0</v>
      </c>
      <c r="T166" s="215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16" t="s">
        <v>246</v>
      </c>
      <c r="AT166" s="216" t="s">
        <v>139</v>
      </c>
      <c r="AU166" s="216" t="s">
        <v>81</v>
      </c>
      <c r="AY166" s="18" t="s">
        <v>137</v>
      </c>
      <c r="BE166" s="217">
        <f>IF(N166="základní",J166,0)</f>
        <v>0</v>
      </c>
      <c r="BF166" s="217">
        <f>IF(N166="snížená",J166,0)</f>
        <v>0</v>
      </c>
      <c r="BG166" s="217">
        <f>IF(N166="zákl. přenesená",J166,0)</f>
        <v>0</v>
      </c>
      <c r="BH166" s="217">
        <f>IF(N166="sníž. přenesená",J166,0)</f>
        <v>0</v>
      </c>
      <c r="BI166" s="217">
        <f>IF(N166="nulová",J166,0)</f>
        <v>0</v>
      </c>
      <c r="BJ166" s="18" t="s">
        <v>79</v>
      </c>
      <c r="BK166" s="217">
        <f>ROUND(I166*H166,2)</f>
        <v>0</v>
      </c>
      <c r="BL166" s="18" t="s">
        <v>246</v>
      </c>
      <c r="BM166" s="216" t="s">
        <v>727</v>
      </c>
    </row>
    <row r="167" s="2" customFormat="1">
      <c r="A167" s="39"/>
      <c r="B167" s="40"/>
      <c r="C167" s="41"/>
      <c r="D167" s="218" t="s">
        <v>146</v>
      </c>
      <c r="E167" s="41"/>
      <c r="F167" s="219" t="s">
        <v>1760</v>
      </c>
      <c r="G167" s="41"/>
      <c r="H167" s="41"/>
      <c r="I167" s="220"/>
      <c r="J167" s="41"/>
      <c r="K167" s="41"/>
      <c r="L167" s="45"/>
      <c r="M167" s="221"/>
      <c r="N167" s="222"/>
      <c r="O167" s="85"/>
      <c r="P167" s="85"/>
      <c r="Q167" s="85"/>
      <c r="R167" s="85"/>
      <c r="S167" s="85"/>
      <c r="T167" s="86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146</v>
      </c>
      <c r="AU167" s="18" t="s">
        <v>81</v>
      </c>
    </row>
    <row r="168" s="2" customFormat="1" ht="24.15" customHeight="1">
      <c r="A168" s="39"/>
      <c r="B168" s="40"/>
      <c r="C168" s="205" t="s">
        <v>450</v>
      </c>
      <c r="D168" s="205" t="s">
        <v>139</v>
      </c>
      <c r="E168" s="206" t="s">
        <v>1761</v>
      </c>
      <c r="F168" s="207" t="s">
        <v>1762</v>
      </c>
      <c r="G168" s="208" t="s">
        <v>319</v>
      </c>
      <c r="H168" s="209">
        <v>8</v>
      </c>
      <c r="I168" s="210"/>
      <c r="J168" s="211">
        <f>ROUND(I168*H168,2)</f>
        <v>0</v>
      </c>
      <c r="K168" s="207" t="s">
        <v>143</v>
      </c>
      <c r="L168" s="45"/>
      <c r="M168" s="212" t="s">
        <v>19</v>
      </c>
      <c r="N168" s="213" t="s">
        <v>42</v>
      </c>
      <c r="O168" s="85"/>
      <c r="P168" s="214">
        <f>O168*H168</f>
        <v>0</v>
      </c>
      <c r="Q168" s="214">
        <v>0.00017000000000000001</v>
      </c>
      <c r="R168" s="214">
        <f>Q168*H168</f>
        <v>0.0013600000000000001</v>
      </c>
      <c r="S168" s="214">
        <v>0</v>
      </c>
      <c r="T168" s="215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16" t="s">
        <v>246</v>
      </c>
      <c r="AT168" s="216" t="s">
        <v>139</v>
      </c>
      <c r="AU168" s="216" t="s">
        <v>81</v>
      </c>
      <c r="AY168" s="18" t="s">
        <v>137</v>
      </c>
      <c r="BE168" s="217">
        <f>IF(N168="základní",J168,0)</f>
        <v>0</v>
      </c>
      <c r="BF168" s="217">
        <f>IF(N168="snížená",J168,0)</f>
        <v>0</v>
      </c>
      <c r="BG168" s="217">
        <f>IF(N168="zákl. přenesená",J168,0)</f>
        <v>0</v>
      </c>
      <c r="BH168" s="217">
        <f>IF(N168="sníž. přenesená",J168,0)</f>
        <v>0</v>
      </c>
      <c r="BI168" s="217">
        <f>IF(N168="nulová",J168,0)</f>
        <v>0</v>
      </c>
      <c r="BJ168" s="18" t="s">
        <v>79</v>
      </c>
      <c r="BK168" s="217">
        <f>ROUND(I168*H168,2)</f>
        <v>0</v>
      </c>
      <c r="BL168" s="18" t="s">
        <v>246</v>
      </c>
      <c r="BM168" s="216" t="s">
        <v>516</v>
      </c>
    </row>
    <row r="169" s="2" customFormat="1">
      <c r="A169" s="39"/>
      <c r="B169" s="40"/>
      <c r="C169" s="41"/>
      <c r="D169" s="218" t="s">
        <v>146</v>
      </c>
      <c r="E169" s="41"/>
      <c r="F169" s="219" t="s">
        <v>1763</v>
      </c>
      <c r="G169" s="41"/>
      <c r="H169" s="41"/>
      <c r="I169" s="220"/>
      <c r="J169" s="41"/>
      <c r="K169" s="41"/>
      <c r="L169" s="45"/>
      <c r="M169" s="221"/>
      <c r="N169" s="222"/>
      <c r="O169" s="85"/>
      <c r="P169" s="85"/>
      <c r="Q169" s="85"/>
      <c r="R169" s="85"/>
      <c r="S169" s="85"/>
      <c r="T169" s="86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146</v>
      </c>
      <c r="AU169" s="18" t="s">
        <v>81</v>
      </c>
    </row>
    <row r="170" s="2" customFormat="1" ht="24.15" customHeight="1">
      <c r="A170" s="39"/>
      <c r="B170" s="40"/>
      <c r="C170" s="205" t="s">
        <v>457</v>
      </c>
      <c r="D170" s="205" t="s">
        <v>139</v>
      </c>
      <c r="E170" s="206" t="s">
        <v>1764</v>
      </c>
      <c r="F170" s="207" t="s">
        <v>1765</v>
      </c>
      <c r="G170" s="208" t="s">
        <v>319</v>
      </c>
      <c r="H170" s="209">
        <v>2</v>
      </c>
      <c r="I170" s="210"/>
      <c r="J170" s="211">
        <f>ROUND(I170*H170,2)</f>
        <v>0</v>
      </c>
      <c r="K170" s="207" t="s">
        <v>143</v>
      </c>
      <c r="L170" s="45"/>
      <c r="M170" s="212" t="s">
        <v>19</v>
      </c>
      <c r="N170" s="213" t="s">
        <v>42</v>
      </c>
      <c r="O170" s="85"/>
      <c r="P170" s="214">
        <f>O170*H170</f>
        <v>0</v>
      </c>
      <c r="Q170" s="214">
        <v>1.0000000000000001E-05</v>
      </c>
      <c r="R170" s="214">
        <f>Q170*H170</f>
        <v>2.0000000000000002E-05</v>
      </c>
      <c r="S170" s="214">
        <v>0</v>
      </c>
      <c r="T170" s="215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16" t="s">
        <v>246</v>
      </c>
      <c r="AT170" s="216" t="s">
        <v>139</v>
      </c>
      <c r="AU170" s="216" t="s">
        <v>81</v>
      </c>
      <c r="AY170" s="18" t="s">
        <v>137</v>
      </c>
      <c r="BE170" s="217">
        <f>IF(N170="základní",J170,0)</f>
        <v>0</v>
      </c>
      <c r="BF170" s="217">
        <f>IF(N170="snížená",J170,0)</f>
        <v>0</v>
      </c>
      <c r="BG170" s="217">
        <f>IF(N170="zákl. přenesená",J170,0)</f>
        <v>0</v>
      </c>
      <c r="BH170" s="217">
        <f>IF(N170="sníž. přenesená",J170,0)</f>
        <v>0</v>
      </c>
      <c r="BI170" s="217">
        <f>IF(N170="nulová",J170,0)</f>
        <v>0</v>
      </c>
      <c r="BJ170" s="18" t="s">
        <v>79</v>
      </c>
      <c r="BK170" s="217">
        <f>ROUND(I170*H170,2)</f>
        <v>0</v>
      </c>
      <c r="BL170" s="18" t="s">
        <v>246</v>
      </c>
      <c r="BM170" s="216" t="s">
        <v>747</v>
      </c>
    </row>
    <row r="171" s="2" customFormat="1">
      <c r="A171" s="39"/>
      <c r="B171" s="40"/>
      <c r="C171" s="41"/>
      <c r="D171" s="218" t="s">
        <v>146</v>
      </c>
      <c r="E171" s="41"/>
      <c r="F171" s="219" t="s">
        <v>1766</v>
      </c>
      <c r="G171" s="41"/>
      <c r="H171" s="41"/>
      <c r="I171" s="220"/>
      <c r="J171" s="41"/>
      <c r="K171" s="41"/>
      <c r="L171" s="45"/>
      <c r="M171" s="221"/>
      <c r="N171" s="222"/>
      <c r="O171" s="85"/>
      <c r="P171" s="85"/>
      <c r="Q171" s="85"/>
      <c r="R171" s="85"/>
      <c r="S171" s="85"/>
      <c r="T171" s="86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146</v>
      </c>
      <c r="AU171" s="18" t="s">
        <v>81</v>
      </c>
    </row>
    <row r="172" s="2" customFormat="1" ht="16.5" customHeight="1">
      <c r="A172" s="39"/>
      <c r="B172" s="40"/>
      <c r="C172" s="205" t="s">
        <v>465</v>
      </c>
      <c r="D172" s="205" t="s">
        <v>139</v>
      </c>
      <c r="E172" s="206" t="s">
        <v>1767</v>
      </c>
      <c r="F172" s="207" t="s">
        <v>1768</v>
      </c>
      <c r="G172" s="208" t="s">
        <v>319</v>
      </c>
      <c r="H172" s="209">
        <v>4</v>
      </c>
      <c r="I172" s="210"/>
      <c r="J172" s="211">
        <f>ROUND(I172*H172,2)</f>
        <v>0</v>
      </c>
      <c r="K172" s="207" t="s">
        <v>143</v>
      </c>
      <c r="L172" s="45"/>
      <c r="M172" s="212" t="s">
        <v>19</v>
      </c>
      <c r="N172" s="213" t="s">
        <v>42</v>
      </c>
      <c r="O172" s="85"/>
      <c r="P172" s="214">
        <f>O172*H172</f>
        <v>0</v>
      </c>
      <c r="Q172" s="214">
        <v>0</v>
      </c>
      <c r="R172" s="214">
        <f>Q172*H172</f>
        <v>0</v>
      </c>
      <c r="S172" s="214">
        <v>0</v>
      </c>
      <c r="T172" s="215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16" t="s">
        <v>246</v>
      </c>
      <c r="AT172" s="216" t="s">
        <v>139</v>
      </c>
      <c r="AU172" s="216" t="s">
        <v>81</v>
      </c>
      <c r="AY172" s="18" t="s">
        <v>137</v>
      </c>
      <c r="BE172" s="217">
        <f>IF(N172="základní",J172,0)</f>
        <v>0</v>
      </c>
      <c r="BF172" s="217">
        <f>IF(N172="snížená",J172,0)</f>
        <v>0</v>
      </c>
      <c r="BG172" s="217">
        <f>IF(N172="zákl. přenesená",J172,0)</f>
        <v>0</v>
      </c>
      <c r="BH172" s="217">
        <f>IF(N172="sníž. přenesená",J172,0)</f>
        <v>0</v>
      </c>
      <c r="BI172" s="217">
        <f>IF(N172="nulová",J172,0)</f>
        <v>0</v>
      </c>
      <c r="BJ172" s="18" t="s">
        <v>79</v>
      </c>
      <c r="BK172" s="217">
        <f>ROUND(I172*H172,2)</f>
        <v>0</v>
      </c>
      <c r="BL172" s="18" t="s">
        <v>246</v>
      </c>
      <c r="BM172" s="216" t="s">
        <v>756</v>
      </c>
    </row>
    <row r="173" s="2" customFormat="1">
      <c r="A173" s="39"/>
      <c r="B173" s="40"/>
      <c r="C173" s="41"/>
      <c r="D173" s="218" t="s">
        <v>146</v>
      </c>
      <c r="E173" s="41"/>
      <c r="F173" s="219" t="s">
        <v>1769</v>
      </c>
      <c r="G173" s="41"/>
      <c r="H173" s="41"/>
      <c r="I173" s="220"/>
      <c r="J173" s="41"/>
      <c r="K173" s="41"/>
      <c r="L173" s="45"/>
      <c r="M173" s="221"/>
      <c r="N173" s="222"/>
      <c r="O173" s="85"/>
      <c r="P173" s="85"/>
      <c r="Q173" s="85"/>
      <c r="R173" s="85"/>
      <c r="S173" s="85"/>
      <c r="T173" s="86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146</v>
      </c>
      <c r="AU173" s="18" t="s">
        <v>81</v>
      </c>
    </row>
    <row r="174" s="2" customFormat="1" ht="24.15" customHeight="1">
      <c r="A174" s="39"/>
      <c r="B174" s="40"/>
      <c r="C174" s="205" t="s">
        <v>473</v>
      </c>
      <c r="D174" s="205" t="s">
        <v>139</v>
      </c>
      <c r="E174" s="206" t="s">
        <v>1770</v>
      </c>
      <c r="F174" s="207" t="s">
        <v>1771</v>
      </c>
      <c r="G174" s="208" t="s">
        <v>319</v>
      </c>
      <c r="H174" s="209">
        <v>2</v>
      </c>
      <c r="I174" s="210"/>
      <c r="J174" s="211">
        <f>ROUND(I174*H174,2)</f>
        <v>0</v>
      </c>
      <c r="K174" s="207" t="s">
        <v>143</v>
      </c>
      <c r="L174" s="45"/>
      <c r="M174" s="212" t="s">
        <v>19</v>
      </c>
      <c r="N174" s="213" t="s">
        <v>42</v>
      </c>
      <c r="O174" s="85"/>
      <c r="P174" s="214">
        <f>O174*H174</f>
        <v>0</v>
      </c>
      <c r="Q174" s="214">
        <v>1.0000000000000001E-05</v>
      </c>
      <c r="R174" s="214">
        <f>Q174*H174</f>
        <v>2.0000000000000002E-05</v>
      </c>
      <c r="S174" s="214">
        <v>0</v>
      </c>
      <c r="T174" s="215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16" t="s">
        <v>246</v>
      </c>
      <c r="AT174" s="216" t="s">
        <v>139</v>
      </c>
      <c r="AU174" s="216" t="s">
        <v>81</v>
      </c>
      <c r="AY174" s="18" t="s">
        <v>137</v>
      </c>
      <c r="BE174" s="217">
        <f>IF(N174="základní",J174,0)</f>
        <v>0</v>
      </c>
      <c r="BF174" s="217">
        <f>IF(N174="snížená",J174,0)</f>
        <v>0</v>
      </c>
      <c r="BG174" s="217">
        <f>IF(N174="zákl. přenesená",J174,0)</f>
        <v>0</v>
      </c>
      <c r="BH174" s="217">
        <f>IF(N174="sníž. přenesená",J174,0)</f>
        <v>0</v>
      </c>
      <c r="BI174" s="217">
        <f>IF(N174="nulová",J174,0)</f>
        <v>0</v>
      </c>
      <c r="BJ174" s="18" t="s">
        <v>79</v>
      </c>
      <c r="BK174" s="217">
        <f>ROUND(I174*H174,2)</f>
        <v>0</v>
      </c>
      <c r="BL174" s="18" t="s">
        <v>246</v>
      </c>
      <c r="BM174" s="216" t="s">
        <v>765</v>
      </c>
    </row>
    <row r="175" s="2" customFormat="1">
      <c r="A175" s="39"/>
      <c r="B175" s="40"/>
      <c r="C175" s="41"/>
      <c r="D175" s="218" t="s">
        <v>146</v>
      </c>
      <c r="E175" s="41"/>
      <c r="F175" s="219" t="s">
        <v>1772</v>
      </c>
      <c r="G175" s="41"/>
      <c r="H175" s="41"/>
      <c r="I175" s="220"/>
      <c r="J175" s="41"/>
      <c r="K175" s="41"/>
      <c r="L175" s="45"/>
      <c r="M175" s="221"/>
      <c r="N175" s="222"/>
      <c r="O175" s="85"/>
      <c r="P175" s="85"/>
      <c r="Q175" s="85"/>
      <c r="R175" s="85"/>
      <c r="S175" s="85"/>
      <c r="T175" s="86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146</v>
      </c>
      <c r="AU175" s="18" t="s">
        <v>81</v>
      </c>
    </row>
    <row r="176" s="2" customFormat="1" ht="21.75" customHeight="1">
      <c r="A176" s="39"/>
      <c r="B176" s="40"/>
      <c r="C176" s="205" t="s">
        <v>478</v>
      </c>
      <c r="D176" s="205" t="s">
        <v>139</v>
      </c>
      <c r="E176" s="206" t="s">
        <v>1773</v>
      </c>
      <c r="F176" s="207" t="s">
        <v>1774</v>
      </c>
      <c r="G176" s="208" t="s">
        <v>319</v>
      </c>
      <c r="H176" s="209">
        <v>12</v>
      </c>
      <c r="I176" s="210"/>
      <c r="J176" s="211">
        <f>ROUND(I176*H176,2)</f>
        <v>0</v>
      </c>
      <c r="K176" s="207" t="s">
        <v>143</v>
      </c>
      <c r="L176" s="45"/>
      <c r="M176" s="212" t="s">
        <v>19</v>
      </c>
      <c r="N176" s="213" t="s">
        <v>42</v>
      </c>
      <c r="O176" s="85"/>
      <c r="P176" s="214">
        <f>O176*H176</f>
        <v>0</v>
      </c>
      <c r="Q176" s="214">
        <v>8.0000000000000007E-05</v>
      </c>
      <c r="R176" s="214">
        <f>Q176*H176</f>
        <v>0.00096000000000000013</v>
      </c>
      <c r="S176" s="214">
        <v>0</v>
      </c>
      <c r="T176" s="215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16" t="s">
        <v>246</v>
      </c>
      <c r="AT176" s="216" t="s">
        <v>139</v>
      </c>
      <c r="AU176" s="216" t="s">
        <v>81</v>
      </c>
      <c r="AY176" s="18" t="s">
        <v>137</v>
      </c>
      <c r="BE176" s="217">
        <f>IF(N176="základní",J176,0)</f>
        <v>0</v>
      </c>
      <c r="BF176" s="217">
        <f>IF(N176="snížená",J176,0)</f>
        <v>0</v>
      </c>
      <c r="BG176" s="217">
        <f>IF(N176="zákl. přenesená",J176,0)</f>
        <v>0</v>
      </c>
      <c r="BH176" s="217">
        <f>IF(N176="sníž. přenesená",J176,0)</f>
        <v>0</v>
      </c>
      <c r="BI176" s="217">
        <f>IF(N176="nulová",J176,0)</f>
        <v>0</v>
      </c>
      <c r="BJ176" s="18" t="s">
        <v>79</v>
      </c>
      <c r="BK176" s="217">
        <f>ROUND(I176*H176,2)</f>
        <v>0</v>
      </c>
      <c r="BL176" s="18" t="s">
        <v>246</v>
      </c>
      <c r="BM176" s="216" t="s">
        <v>776</v>
      </c>
    </row>
    <row r="177" s="2" customFormat="1">
      <c r="A177" s="39"/>
      <c r="B177" s="40"/>
      <c r="C177" s="41"/>
      <c r="D177" s="218" t="s">
        <v>146</v>
      </c>
      <c r="E177" s="41"/>
      <c r="F177" s="219" t="s">
        <v>1775</v>
      </c>
      <c r="G177" s="41"/>
      <c r="H177" s="41"/>
      <c r="I177" s="220"/>
      <c r="J177" s="41"/>
      <c r="K177" s="41"/>
      <c r="L177" s="45"/>
      <c r="M177" s="221"/>
      <c r="N177" s="222"/>
      <c r="O177" s="85"/>
      <c r="P177" s="85"/>
      <c r="Q177" s="85"/>
      <c r="R177" s="85"/>
      <c r="S177" s="85"/>
      <c r="T177" s="86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146</v>
      </c>
      <c r="AU177" s="18" t="s">
        <v>81</v>
      </c>
    </row>
    <row r="178" s="2" customFormat="1" ht="24.15" customHeight="1">
      <c r="A178" s="39"/>
      <c r="B178" s="40"/>
      <c r="C178" s="245" t="s">
        <v>456</v>
      </c>
      <c r="D178" s="245" t="s">
        <v>172</v>
      </c>
      <c r="E178" s="246" t="s">
        <v>1776</v>
      </c>
      <c r="F178" s="247" t="s">
        <v>1777</v>
      </c>
      <c r="G178" s="248" t="s">
        <v>319</v>
      </c>
      <c r="H178" s="249">
        <v>12</v>
      </c>
      <c r="I178" s="250"/>
      <c r="J178" s="251">
        <f>ROUND(I178*H178,2)</f>
        <v>0</v>
      </c>
      <c r="K178" s="247" t="s">
        <v>143</v>
      </c>
      <c r="L178" s="252"/>
      <c r="M178" s="253" t="s">
        <v>19</v>
      </c>
      <c r="N178" s="254" t="s">
        <v>42</v>
      </c>
      <c r="O178" s="85"/>
      <c r="P178" s="214">
        <f>O178*H178</f>
        <v>0</v>
      </c>
      <c r="Q178" s="214">
        <v>0.00019000000000000001</v>
      </c>
      <c r="R178" s="214">
        <f>Q178*H178</f>
        <v>0.0022799999999999999</v>
      </c>
      <c r="S178" s="214">
        <v>0</v>
      </c>
      <c r="T178" s="215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16" t="s">
        <v>370</v>
      </c>
      <c r="AT178" s="216" t="s">
        <v>172</v>
      </c>
      <c r="AU178" s="216" t="s">
        <v>81</v>
      </c>
      <c r="AY178" s="18" t="s">
        <v>137</v>
      </c>
      <c r="BE178" s="217">
        <f>IF(N178="základní",J178,0)</f>
        <v>0</v>
      </c>
      <c r="BF178" s="217">
        <f>IF(N178="snížená",J178,0)</f>
        <v>0</v>
      </c>
      <c r="BG178" s="217">
        <f>IF(N178="zákl. přenesená",J178,0)</f>
        <v>0</v>
      </c>
      <c r="BH178" s="217">
        <f>IF(N178="sníž. přenesená",J178,0)</f>
        <v>0</v>
      </c>
      <c r="BI178" s="217">
        <f>IF(N178="nulová",J178,0)</f>
        <v>0</v>
      </c>
      <c r="BJ178" s="18" t="s">
        <v>79</v>
      </c>
      <c r="BK178" s="217">
        <f>ROUND(I178*H178,2)</f>
        <v>0</v>
      </c>
      <c r="BL178" s="18" t="s">
        <v>246</v>
      </c>
      <c r="BM178" s="216" t="s">
        <v>787</v>
      </c>
    </row>
    <row r="179" s="2" customFormat="1" ht="37.8" customHeight="1">
      <c r="A179" s="39"/>
      <c r="B179" s="40"/>
      <c r="C179" s="205" t="s">
        <v>493</v>
      </c>
      <c r="D179" s="205" t="s">
        <v>139</v>
      </c>
      <c r="E179" s="206" t="s">
        <v>1778</v>
      </c>
      <c r="F179" s="207" t="s">
        <v>1779</v>
      </c>
      <c r="G179" s="208" t="s">
        <v>319</v>
      </c>
      <c r="H179" s="209">
        <v>2</v>
      </c>
      <c r="I179" s="210"/>
      <c r="J179" s="211">
        <f>ROUND(I179*H179,2)</f>
        <v>0</v>
      </c>
      <c r="K179" s="207" t="s">
        <v>19</v>
      </c>
      <c r="L179" s="45"/>
      <c r="M179" s="212" t="s">
        <v>19</v>
      </c>
      <c r="N179" s="213" t="s">
        <v>42</v>
      </c>
      <c r="O179" s="85"/>
      <c r="P179" s="214">
        <f>O179*H179</f>
        <v>0</v>
      </c>
      <c r="Q179" s="214">
        <v>0.00046999999999999999</v>
      </c>
      <c r="R179" s="214">
        <f>Q179*H179</f>
        <v>0.00093999999999999997</v>
      </c>
      <c r="S179" s="214">
        <v>0</v>
      </c>
      <c r="T179" s="215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16" t="s">
        <v>246</v>
      </c>
      <c r="AT179" s="216" t="s">
        <v>139</v>
      </c>
      <c r="AU179" s="216" t="s">
        <v>81</v>
      </c>
      <c r="AY179" s="18" t="s">
        <v>137</v>
      </c>
      <c r="BE179" s="217">
        <f>IF(N179="základní",J179,0)</f>
        <v>0</v>
      </c>
      <c r="BF179" s="217">
        <f>IF(N179="snížená",J179,0)</f>
        <v>0</v>
      </c>
      <c r="BG179" s="217">
        <f>IF(N179="zákl. přenesená",J179,0)</f>
        <v>0</v>
      </c>
      <c r="BH179" s="217">
        <f>IF(N179="sníž. přenesená",J179,0)</f>
        <v>0</v>
      </c>
      <c r="BI179" s="217">
        <f>IF(N179="nulová",J179,0)</f>
        <v>0</v>
      </c>
      <c r="BJ179" s="18" t="s">
        <v>79</v>
      </c>
      <c r="BK179" s="217">
        <f>ROUND(I179*H179,2)</f>
        <v>0</v>
      </c>
      <c r="BL179" s="18" t="s">
        <v>246</v>
      </c>
      <c r="BM179" s="216" t="s">
        <v>796</v>
      </c>
    </row>
    <row r="180" s="2" customFormat="1" ht="37.8" customHeight="1">
      <c r="A180" s="39"/>
      <c r="B180" s="40"/>
      <c r="C180" s="205" t="s">
        <v>499</v>
      </c>
      <c r="D180" s="205" t="s">
        <v>139</v>
      </c>
      <c r="E180" s="206" t="s">
        <v>1780</v>
      </c>
      <c r="F180" s="207" t="s">
        <v>1781</v>
      </c>
      <c r="G180" s="208" t="s">
        <v>319</v>
      </c>
      <c r="H180" s="209">
        <v>5</v>
      </c>
      <c r="I180" s="210"/>
      <c r="J180" s="211">
        <f>ROUND(I180*H180,2)</f>
        <v>0</v>
      </c>
      <c r="K180" s="207" t="s">
        <v>143</v>
      </c>
      <c r="L180" s="45"/>
      <c r="M180" s="212" t="s">
        <v>19</v>
      </c>
      <c r="N180" s="213" t="s">
        <v>42</v>
      </c>
      <c r="O180" s="85"/>
      <c r="P180" s="214">
        <f>O180*H180</f>
        <v>0</v>
      </c>
      <c r="Q180" s="214">
        <v>0.00025999999999999998</v>
      </c>
      <c r="R180" s="214">
        <f>Q180*H180</f>
        <v>0.0012999999999999999</v>
      </c>
      <c r="S180" s="214">
        <v>0</v>
      </c>
      <c r="T180" s="215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16" t="s">
        <v>246</v>
      </c>
      <c r="AT180" s="216" t="s">
        <v>139</v>
      </c>
      <c r="AU180" s="216" t="s">
        <v>81</v>
      </c>
      <c r="AY180" s="18" t="s">
        <v>137</v>
      </c>
      <c r="BE180" s="217">
        <f>IF(N180="základní",J180,0)</f>
        <v>0</v>
      </c>
      <c r="BF180" s="217">
        <f>IF(N180="snížená",J180,0)</f>
        <v>0</v>
      </c>
      <c r="BG180" s="217">
        <f>IF(N180="zákl. přenesená",J180,0)</f>
        <v>0</v>
      </c>
      <c r="BH180" s="217">
        <f>IF(N180="sníž. přenesená",J180,0)</f>
        <v>0</v>
      </c>
      <c r="BI180" s="217">
        <f>IF(N180="nulová",J180,0)</f>
        <v>0</v>
      </c>
      <c r="BJ180" s="18" t="s">
        <v>79</v>
      </c>
      <c r="BK180" s="217">
        <f>ROUND(I180*H180,2)</f>
        <v>0</v>
      </c>
      <c r="BL180" s="18" t="s">
        <v>246</v>
      </c>
      <c r="BM180" s="216" t="s">
        <v>806</v>
      </c>
    </row>
    <row r="181" s="2" customFormat="1">
      <c r="A181" s="39"/>
      <c r="B181" s="40"/>
      <c r="C181" s="41"/>
      <c r="D181" s="218" t="s">
        <v>146</v>
      </c>
      <c r="E181" s="41"/>
      <c r="F181" s="219" t="s">
        <v>1782</v>
      </c>
      <c r="G181" s="41"/>
      <c r="H181" s="41"/>
      <c r="I181" s="220"/>
      <c r="J181" s="41"/>
      <c r="K181" s="41"/>
      <c r="L181" s="45"/>
      <c r="M181" s="221"/>
      <c r="N181" s="222"/>
      <c r="O181" s="85"/>
      <c r="P181" s="85"/>
      <c r="Q181" s="85"/>
      <c r="R181" s="85"/>
      <c r="S181" s="85"/>
      <c r="T181" s="86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146</v>
      </c>
      <c r="AU181" s="18" t="s">
        <v>81</v>
      </c>
    </row>
    <row r="182" s="2" customFormat="1" ht="44.25" customHeight="1">
      <c r="A182" s="39"/>
      <c r="B182" s="40"/>
      <c r="C182" s="205" t="s">
        <v>505</v>
      </c>
      <c r="D182" s="205" t="s">
        <v>139</v>
      </c>
      <c r="E182" s="206" t="s">
        <v>1783</v>
      </c>
      <c r="F182" s="207" t="s">
        <v>1784</v>
      </c>
      <c r="G182" s="208" t="s">
        <v>319</v>
      </c>
      <c r="H182" s="209">
        <v>2</v>
      </c>
      <c r="I182" s="210"/>
      <c r="J182" s="211">
        <f>ROUND(I182*H182,2)</f>
        <v>0</v>
      </c>
      <c r="K182" s="207" t="s">
        <v>143</v>
      </c>
      <c r="L182" s="45"/>
      <c r="M182" s="212" t="s">
        <v>19</v>
      </c>
      <c r="N182" s="213" t="s">
        <v>42</v>
      </c>
      <c r="O182" s="85"/>
      <c r="P182" s="214">
        <f>O182*H182</f>
        <v>0</v>
      </c>
      <c r="Q182" s="214">
        <v>0.00025999999999999998</v>
      </c>
      <c r="R182" s="214">
        <f>Q182*H182</f>
        <v>0.00051999999999999995</v>
      </c>
      <c r="S182" s="214">
        <v>0</v>
      </c>
      <c r="T182" s="215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16" t="s">
        <v>246</v>
      </c>
      <c r="AT182" s="216" t="s">
        <v>139</v>
      </c>
      <c r="AU182" s="216" t="s">
        <v>81</v>
      </c>
      <c r="AY182" s="18" t="s">
        <v>137</v>
      </c>
      <c r="BE182" s="217">
        <f>IF(N182="základní",J182,0)</f>
        <v>0</v>
      </c>
      <c r="BF182" s="217">
        <f>IF(N182="snížená",J182,0)</f>
        <v>0</v>
      </c>
      <c r="BG182" s="217">
        <f>IF(N182="zákl. přenesená",J182,0)</f>
        <v>0</v>
      </c>
      <c r="BH182" s="217">
        <f>IF(N182="sníž. přenesená",J182,0)</f>
        <v>0</v>
      </c>
      <c r="BI182" s="217">
        <f>IF(N182="nulová",J182,0)</f>
        <v>0</v>
      </c>
      <c r="BJ182" s="18" t="s">
        <v>79</v>
      </c>
      <c r="BK182" s="217">
        <f>ROUND(I182*H182,2)</f>
        <v>0</v>
      </c>
      <c r="BL182" s="18" t="s">
        <v>246</v>
      </c>
      <c r="BM182" s="216" t="s">
        <v>815</v>
      </c>
    </row>
    <row r="183" s="2" customFormat="1">
      <c r="A183" s="39"/>
      <c r="B183" s="40"/>
      <c r="C183" s="41"/>
      <c r="D183" s="218" t="s">
        <v>146</v>
      </c>
      <c r="E183" s="41"/>
      <c r="F183" s="219" t="s">
        <v>1785</v>
      </c>
      <c r="G183" s="41"/>
      <c r="H183" s="41"/>
      <c r="I183" s="220"/>
      <c r="J183" s="41"/>
      <c r="K183" s="41"/>
      <c r="L183" s="45"/>
      <c r="M183" s="221"/>
      <c r="N183" s="222"/>
      <c r="O183" s="85"/>
      <c r="P183" s="85"/>
      <c r="Q183" s="85"/>
      <c r="R183" s="85"/>
      <c r="S183" s="85"/>
      <c r="T183" s="86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146</v>
      </c>
      <c r="AU183" s="18" t="s">
        <v>81</v>
      </c>
    </row>
    <row r="184" s="2" customFormat="1" ht="44.25" customHeight="1">
      <c r="A184" s="39"/>
      <c r="B184" s="40"/>
      <c r="C184" s="205" t="s">
        <v>511</v>
      </c>
      <c r="D184" s="205" t="s">
        <v>139</v>
      </c>
      <c r="E184" s="206" t="s">
        <v>1786</v>
      </c>
      <c r="F184" s="207" t="s">
        <v>1787</v>
      </c>
      <c r="G184" s="208" t="s">
        <v>319</v>
      </c>
      <c r="H184" s="209">
        <v>7</v>
      </c>
      <c r="I184" s="210"/>
      <c r="J184" s="211">
        <f>ROUND(I184*H184,2)</f>
        <v>0</v>
      </c>
      <c r="K184" s="207" t="s">
        <v>143</v>
      </c>
      <c r="L184" s="45"/>
      <c r="M184" s="212" t="s">
        <v>19</v>
      </c>
      <c r="N184" s="213" t="s">
        <v>42</v>
      </c>
      <c r="O184" s="85"/>
      <c r="P184" s="214">
        <f>O184*H184</f>
        <v>0</v>
      </c>
      <c r="Q184" s="214">
        <v>0.00013999999999999999</v>
      </c>
      <c r="R184" s="214">
        <f>Q184*H184</f>
        <v>0.00097999999999999997</v>
      </c>
      <c r="S184" s="214">
        <v>0</v>
      </c>
      <c r="T184" s="215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16" t="s">
        <v>246</v>
      </c>
      <c r="AT184" s="216" t="s">
        <v>139</v>
      </c>
      <c r="AU184" s="216" t="s">
        <v>81</v>
      </c>
      <c r="AY184" s="18" t="s">
        <v>137</v>
      </c>
      <c r="BE184" s="217">
        <f>IF(N184="základní",J184,0)</f>
        <v>0</v>
      </c>
      <c r="BF184" s="217">
        <f>IF(N184="snížená",J184,0)</f>
        <v>0</v>
      </c>
      <c r="BG184" s="217">
        <f>IF(N184="zákl. přenesená",J184,0)</f>
        <v>0</v>
      </c>
      <c r="BH184" s="217">
        <f>IF(N184="sníž. přenesená",J184,0)</f>
        <v>0</v>
      </c>
      <c r="BI184" s="217">
        <f>IF(N184="nulová",J184,0)</f>
        <v>0</v>
      </c>
      <c r="BJ184" s="18" t="s">
        <v>79</v>
      </c>
      <c r="BK184" s="217">
        <f>ROUND(I184*H184,2)</f>
        <v>0</v>
      </c>
      <c r="BL184" s="18" t="s">
        <v>246</v>
      </c>
      <c r="BM184" s="216" t="s">
        <v>823</v>
      </c>
    </row>
    <row r="185" s="2" customFormat="1">
      <c r="A185" s="39"/>
      <c r="B185" s="40"/>
      <c r="C185" s="41"/>
      <c r="D185" s="218" t="s">
        <v>146</v>
      </c>
      <c r="E185" s="41"/>
      <c r="F185" s="219" t="s">
        <v>1788</v>
      </c>
      <c r="G185" s="41"/>
      <c r="H185" s="41"/>
      <c r="I185" s="220"/>
      <c r="J185" s="41"/>
      <c r="K185" s="41"/>
      <c r="L185" s="45"/>
      <c r="M185" s="221"/>
      <c r="N185" s="222"/>
      <c r="O185" s="85"/>
      <c r="P185" s="85"/>
      <c r="Q185" s="85"/>
      <c r="R185" s="85"/>
      <c r="S185" s="85"/>
      <c r="T185" s="86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146</v>
      </c>
      <c r="AU185" s="18" t="s">
        <v>81</v>
      </c>
    </row>
    <row r="186" s="2" customFormat="1" ht="24.15" customHeight="1">
      <c r="A186" s="39"/>
      <c r="B186" s="40"/>
      <c r="C186" s="245" t="s">
        <v>517</v>
      </c>
      <c r="D186" s="245" t="s">
        <v>172</v>
      </c>
      <c r="E186" s="246" t="s">
        <v>1789</v>
      </c>
      <c r="F186" s="247" t="s">
        <v>1790</v>
      </c>
      <c r="G186" s="248" t="s">
        <v>319</v>
      </c>
      <c r="H186" s="249">
        <v>9</v>
      </c>
      <c r="I186" s="250"/>
      <c r="J186" s="251">
        <f>ROUND(I186*H186,2)</f>
        <v>0</v>
      </c>
      <c r="K186" s="247" t="s">
        <v>143</v>
      </c>
      <c r="L186" s="252"/>
      <c r="M186" s="253" t="s">
        <v>19</v>
      </c>
      <c r="N186" s="254" t="s">
        <v>42</v>
      </c>
      <c r="O186" s="85"/>
      <c r="P186" s="214">
        <f>O186*H186</f>
        <v>0</v>
      </c>
      <c r="Q186" s="214">
        <v>0.00020000000000000001</v>
      </c>
      <c r="R186" s="214">
        <f>Q186*H186</f>
        <v>0.0018000000000000002</v>
      </c>
      <c r="S186" s="214">
        <v>0</v>
      </c>
      <c r="T186" s="215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16" t="s">
        <v>370</v>
      </c>
      <c r="AT186" s="216" t="s">
        <v>172</v>
      </c>
      <c r="AU186" s="216" t="s">
        <v>81</v>
      </c>
      <c r="AY186" s="18" t="s">
        <v>137</v>
      </c>
      <c r="BE186" s="217">
        <f>IF(N186="základní",J186,0)</f>
        <v>0</v>
      </c>
      <c r="BF186" s="217">
        <f>IF(N186="snížená",J186,0)</f>
        <v>0</v>
      </c>
      <c r="BG186" s="217">
        <f>IF(N186="zákl. přenesená",J186,0)</f>
        <v>0</v>
      </c>
      <c r="BH186" s="217">
        <f>IF(N186="sníž. přenesená",J186,0)</f>
        <v>0</v>
      </c>
      <c r="BI186" s="217">
        <f>IF(N186="nulová",J186,0)</f>
        <v>0</v>
      </c>
      <c r="BJ186" s="18" t="s">
        <v>79</v>
      </c>
      <c r="BK186" s="217">
        <f>ROUND(I186*H186,2)</f>
        <v>0</v>
      </c>
      <c r="BL186" s="18" t="s">
        <v>246</v>
      </c>
      <c r="BM186" s="216" t="s">
        <v>835</v>
      </c>
    </row>
    <row r="187" s="2" customFormat="1" ht="37.8" customHeight="1">
      <c r="A187" s="39"/>
      <c r="B187" s="40"/>
      <c r="C187" s="205" t="s">
        <v>522</v>
      </c>
      <c r="D187" s="205" t="s">
        <v>139</v>
      </c>
      <c r="E187" s="206" t="s">
        <v>1791</v>
      </c>
      <c r="F187" s="207" t="s">
        <v>1792</v>
      </c>
      <c r="G187" s="208" t="s">
        <v>319</v>
      </c>
      <c r="H187" s="209">
        <v>32</v>
      </c>
      <c r="I187" s="210"/>
      <c r="J187" s="211">
        <f>ROUND(I187*H187,2)</f>
        <v>0</v>
      </c>
      <c r="K187" s="207" t="s">
        <v>19</v>
      </c>
      <c r="L187" s="45"/>
      <c r="M187" s="212" t="s">
        <v>19</v>
      </c>
      <c r="N187" s="213" t="s">
        <v>42</v>
      </c>
      <c r="O187" s="85"/>
      <c r="P187" s="214">
        <f>O187*H187</f>
        <v>0</v>
      </c>
      <c r="Q187" s="214">
        <v>0.00013999999999999999</v>
      </c>
      <c r="R187" s="214">
        <f>Q187*H187</f>
        <v>0.0044799999999999996</v>
      </c>
      <c r="S187" s="214">
        <v>0</v>
      </c>
      <c r="T187" s="215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16" t="s">
        <v>246</v>
      </c>
      <c r="AT187" s="216" t="s">
        <v>139</v>
      </c>
      <c r="AU187" s="216" t="s">
        <v>81</v>
      </c>
      <c r="AY187" s="18" t="s">
        <v>137</v>
      </c>
      <c r="BE187" s="217">
        <f>IF(N187="základní",J187,0)</f>
        <v>0</v>
      </c>
      <c r="BF187" s="217">
        <f>IF(N187="snížená",J187,0)</f>
        <v>0</v>
      </c>
      <c r="BG187" s="217">
        <f>IF(N187="zákl. přenesená",J187,0)</f>
        <v>0</v>
      </c>
      <c r="BH187" s="217">
        <f>IF(N187="sníž. přenesená",J187,0)</f>
        <v>0</v>
      </c>
      <c r="BI187" s="217">
        <f>IF(N187="nulová",J187,0)</f>
        <v>0</v>
      </c>
      <c r="BJ187" s="18" t="s">
        <v>79</v>
      </c>
      <c r="BK187" s="217">
        <f>ROUND(I187*H187,2)</f>
        <v>0</v>
      </c>
      <c r="BL187" s="18" t="s">
        <v>246</v>
      </c>
      <c r="BM187" s="216" t="s">
        <v>845</v>
      </c>
    </row>
    <row r="188" s="2" customFormat="1" ht="24.15" customHeight="1">
      <c r="A188" s="39"/>
      <c r="B188" s="40"/>
      <c r="C188" s="205" t="s">
        <v>527</v>
      </c>
      <c r="D188" s="205" t="s">
        <v>139</v>
      </c>
      <c r="E188" s="206" t="s">
        <v>1793</v>
      </c>
      <c r="F188" s="207" t="s">
        <v>1794</v>
      </c>
      <c r="G188" s="208" t="s">
        <v>319</v>
      </c>
      <c r="H188" s="209">
        <v>3</v>
      </c>
      <c r="I188" s="210"/>
      <c r="J188" s="211">
        <f>ROUND(I188*H188,2)</f>
        <v>0</v>
      </c>
      <c r="K188" s="207" t="s">
        <v>143</v>
      </c>
      <c r="L188" s="45"/>
      <c r="M188" s="212" t="s">
        <v>19</v>
      </c>
      <c r="N188" s="213" t="s">
        <v>42</v>
      </c>
      <c r="O188" s="85"/>
      <c r="P188" s="214">
        <f>O188*H188</f>
        <v>0</v>
      </c>
      <c r="Q188" s="214">
        <v>0.00051999999999999995</v>
      </c>
      <c r="R188" s="214">
        <f>Q188*H188</f>
        <v>0.0015599999999999998</v>
      </c>
      <c r="S188" s="214">
        <v>0</v>
      </c>
      <c r="T188" s="215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16" t="s">
        <v>246</v>
      </c>
      <c r="AT188" s="216" t="s">
        <v>139</v>
      </c>
      <c r="AU188" s="216" t="s">
        <v>81</v>
      </c>
      <c r="AY188" s="18" t="s">
        <v>137</v>
      </c>
      <c r="BE188" s="217">
        <f>IF(N188="základní",J188,0)</f>
        <v>0</v>
      </c>
      <c r="BF188" s="217">
        <f>IF(N188="snížená",J188,0)</f>
        <v>0</v>
      </c>
      <c r="BG188" s="217">
        <f>IF(N188="zákl. přenesená",J188,0)</f>
        <v>0</v>
      </c>
      <c r="BH188" s="217">
        <f>IF(N188="sníž. přenesená",J188,0)</f>
        <v>0</v>
      </c>
      <c r="BI188" s="217">
        <f>IF(N188="nulová",J188,0)</f>
        <v>0</v>
      </c>
      <c r="BJ188" s="18" t="s">
        <v>79</v>
      </c>
      <c r="BK188" s="217">
        <f>ROUND(I188*H188,2)</f>
        <v>0</v>
      </c>
      <c r="BL188" s="18" t="s">
        <v>246</v>
      </c>
      <c r="BM188" s="216" t="s">
        <v>854</v>
      </c>
    </row>
    <row r="189" s="2" customFormat="1">
      <c r="A189" s="39"/>
      <c r="B189" s="40"/>
      <c r="C189" s="41"/>
      <c r="D189" s="218" t="s">
        <v>146</v>
      </c>
      <c r="E189" s="41"/>
      <c r="F189" s="219" t="s">
        <v>1795</v>
      </c>
      <c r="G189" s="41"/>
      <c r="H189" s="41"/>
      <c r="I189" s="220"/>
      <c r="J189" s="41"/>
      <c r="K189" s="41"/>
      <c r="L189" s="45"/>
      <c r="M189" s="221"/>
      <c r="N189" s="222"/>
      <c r="O189" s="85"/>
      <c r="P189" s="85"/>
      <c r="Q189" s="85"/>
      <c r="R189" s="85"/>
      <c r="S189" s="85"/>
      <c r="T189" s="86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146</v>
      </c>
      <c r="AU189" s="18" t="s">
        <v>81</v>
      </c>
    </row>
    <row r="190" s="2" customFormat="1" ht="33" customHeight="1">
      <c r="A190" s="39"/>
      <c r="B190" s="40"/>
      <c r="C190" s="205" t="s">
        <v>532</v>
      </c>
      <c r="D190" s="205" t="s">
        <v>139</v>
      </c>
      <c r="E190" s="206" t="s">
        <v>1796</v>
      </c>
      <c r="F190" s="207" t="s">
        <v>1797</v>
      </c>
      <c r="G190" s="208" t="s">
        <v>319</v>
      </c>
      <c r="H190" s="209">
        <v>3</v>
      </c>
      <c r="I190" s="210"/>
      <c r="J190" s="211">
        <f>ROUND(I190*H190,2)</f>
        <v>0</v>
      </c>
      <c r="K190" s="207" t="s">
        <v>143</v>
      </c>
      <c r="L190" s="45"/>
      <c r="M190" s="212" t="s">
        <v>19</v>
      </c>
      <c r="N190" s="213" t="s">
        <v>42</v>
      </c>
      <c r="O190" s="85"/>
      <c r="P190" s="214">
        <f>O190*H190</f>
        <v>0</v>
      </c>
      <c r="Q190" s="214">
        <v>0.00072999999999999996</v>
      </c>
      <c r="R190" s="214">
        <f>Q190*H190</f>
        <v>0.0021900000000000001</v>
      </c>
      <c r="S190" s="214">
        <v>0</v>
      </c>
      <c r="T190" s="215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16" t="s">
        <v>246</v>
      </c>
      <c r="AT190" s="216" t="s">
        <v>139</v>
      </c>
      <c r="AU190" s="216" t="s">
        <v>81</v>
      </c>
      <c r="AY190" s="18" t="s">
        <v>137</v>
      </c>
      <c r="BE190" s="217">
        <f>IF(N190="základní",J190,0)</f>
        <v>0</v>
      </c>
      <c r="BF190" s="217">
        <f>IF(N190="snížená",J190,0)</f>
        <v>0</v>
      </c>
      <c r="BG190" s="217">
        <f>IF(N190="zákl. přenesená",J190,0)</f>
        <v>0</v>
      </c>
      <c r="BH190" s="217">
        <f>IF(N190="sníž. přenesená",J190,0)</f>
        <v>0</v>
      </c>
      <c r="BI190" s="217">
        <f>IF(N190="nulová",J190,0)</f>
        <v>0</v>
      </c>
      <c r="BJ190" s="18" t="s">
        <v>79</v>
      </c>
      <c r="BK190" s="217">
        <f>ROUND(I190*H190,2)</f>
        <v>0</v>
      </c>
      <c r="BL190" s="18" t="s">
        <v>246</v>
      </c>
      <c r="BM190" s="216" t="s">
        <v>865</v>
      </c>
    </row>
    <row r="191" s="2" customFormat="1">
      <c r="A191" s="39"/>
      <c r="B191" s="40"/>
      <c r="C191" s="41"/>
      <c r="D191" s="218" t="s">
        <v>146</v>
      </c>
      <c r="E191" s="41"/>
      <c r="F191" s="219" t="s">
        <v>1798</v>
      </c>
      <c r="G191" s="41"/>
      <c r="H191" s="41"/>
      <c r="I191" s="220"/>
      <c r="J191" s="41"/>
      <c r="K191" s="41"/>
      <c r="L191" s="45"/>
      <c r="M191" s="221"/>
      <c r="N191" s="222"/>
      <c r="O191" s="85"/>
      <c r="P191" s="85"/>
      <c r="Q191" s="85"/>
      <c r="R191" s="85"/>
      <c r="S191" s="85"/>
      <c r="T191" s="86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146</v>
      </c>
      <c r="AU191" s="18" t="s">
        <v>81</v>
      </c>
    </row>
    <row r="192" s="2" customFormat="1" ht="37.8" customHeight="1">
      <c r="A192" s="39"/>
      <c r="B192" s="40"/>
      <c r="C192" s="205" t="s">
        <v>539</v>
      </c>
      <c r="D192" s="205" t="s">
        <v>139</v>
      </c>
      <c r="E192" s="206" t="s">
        <v>1799</v>
      </c>
      <c r="F192" s="207" t="s">
        <v>1800</v>
      </c>
      <c r="G192" s="208" t="s">
        <v>319</v>
      </c>
      <c r="H192" s="209">
        <v>32</v>
      </c>
      <c r="I192" s="210"/>
      <c r="J192" s="211">
        <f>ROUND(I192*H192,2)</f>
        <v>0</v>
      </c>
      <c r="K192" s="207" t="s">
        <v>19</v>
      </c>
      <c r="L192" s="45"/>
      <c r="M192" s="212" t="s">
        <v>19</v>
      </c>
      <c r="N192" s="213" t="s">
        <v>42</v>
      </c>
      <c r="O192" s="85"/>
      <c r="P192" s="214">
        <f>O192*H192</f>
        <v>0</v>
      </c>
      <c r="Q192" s="214">
        <v>0.00085999999999999998</v>
      </c>
      <c r="R192" s="214">
        <f>Q192*H192</f>
        <v>0.027519999999999999</v>
      </c>
      <c r="S192" s="214">
        <v>0</v>
      </c>
      <c r="T192" s="215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16" t="s">
        <v>246</v>
      </c>
      <c r="AT192" s="216" t="s">
        <v>139</v>
      </c>
      <c r="AU192" s="216" t="s">
        <v>81</v>
      </c>
      <c r="AY192" s="18" t="s">
        <v>137</v>
      </c>
      <c r="BE192" s="217">
        <f>IF(N192="základní",J192,0)</f>
        <v>0</v>
      </c>
      <c r="BF192" s="217">
        <f>IF(N192="snížená",J192,0)</f>
        <v>0</v>
      </c>
      <c r="BG192" s="217">
        <f>IF(N192="zákl. přenesená",J192,0)</f>
        <v>0</v>
      </c>
      <c r="BH192" s="217">
        <f>IF(N192="sníž. přenesená",J192,0)</f>
        <v>0</v>
      </c>
      <c r="BI192" s="217">
        <f>IF(N192="nulová",J192,0)</f>
        <v>0</v>
      </c>
      <c r="BJ192" s="18" t="s">
        <v>79</v>
      </c>
      <c r="BK192" s="217">
        <f>ROUND(I192*H192,2)</f>
        <v>0</v>
      </c>
      <c r="BL192" s="18" t="s">
        <v>246</v>
      </c>
      <c r="BM192" s="216" t="s">
        <v>882</v>
      </c>
    </row>
    <row r="193" s="2" customFormat="1" ht="33" customHeight="1">
      <c r="A193" s="39"/>
      <c r="B193" s="40"/>
      <c r="C193" s="205" t="s">
        <v>548</v>
      </c>
      <c r="D193" s="205" t="s">
        <v>139</v>
      </c>
      <c r="E193" s="206" t="s">
        <v>1801</v>
      </c>
      <c r="F193" s="207" t="s">
        <v>1802</v>
      </c>
      <c r="G193" s="208" t="s">
        <v>319</v>
      </c>
      <c r="H193" s="209">
        <v>7</v>
      </c>
      <c r="I193" s="210"/>
      <c r="J193" s="211">
        <f>ROUND(I193*H193,2)</f>
        <v>0</v>
      </c>
      <c r="K193" s="207" t="s">
        <v>143</v>
      </c>
      <c r="L193" s="45"/>
      <c r="M193" s="212" t="s">
        <v>19</v>
      </c>
      <c r="N193" s="213" t="s">
        <v>42</v>
      </c>
      <c r="O193" s="85"/>
      <c r="P193" s="214">
        <f>O193*H193</f>
        <v>0</v>
      </c>
      <c r="Q193" s="214">
        <v>0.00025999999999999998</v>
      </c>
      <c r="R193" s="214">
        <f>Q193*H193</f>
        <v>0.0018199999999999998</v>
      </c>
      <c r="S193" s="214">
        <v>0</v>
      </c>
      <c r="T193" s="215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16" t="s">
        <v>246</v>
      </c>
      <c r="AT193" s="216" t="s">
        <v>139</v>
      </c>
      <c r="AU193" s="216" t="s">
        <v>81</v>
      </c>
      <c r="AY193" s="18" t="s">
        <v>137</v>
      </c>
      <c r="BE193" s="217">
        <f>IF(N193="základní",J193,0)</f>
        <v>0</v>
      </c>
      <c r="BF193" s="217">
        <f>IF(N193="snížená",J193,0)</f>
        <v>0</v>
      </c>
      <c r="BG193" s="217">
        <f>IF(N193="zákl. přenesená",J193,0)</f>
        <v>0</v>
      </c>
      <c r="BH193" s="217">
        <f>IF(N193="sníž. přenesená",J193,0)</f>
        <v>0</v>
      </c>
      <c r="BI193" s="217">
        <f>IF(N193="nulová",J193,0)</f>
        <v>0</v>
      </c>
      <c r="BJ193" s="18" t="s">
        <v>79</v>
      </c>
      <c r="BK193" s="217">
        <f>ROUND(I193*H193,2)</f>
        <v>0</v>
      </c>
      <c r="BL193" s="18" t="s">
        <v>246</v>
      </c>
      <c r="BM193" s="216" t="s">
        <v>893</v>
      </c>
    </row>
    <row r="194" s="2" customFormat="1">
      <c r="A194" s="39"/>
      <c r="B194" s="40"/>
      <c r="C194" s="41"/>
      <c r="D194" s="218" t="s">
        <v>146</v>
      </c>
      <c r="E194" s="41"/>
      <c r="F194" s="219" t="s">
        <v>1803</v>
      </c>
      <c r="G194" s="41"/>
      <c r="H194" s="41"/>
      <c r="I194" s="220"/>
      <c r="J194" s="41"/>
      <c r="K194" s="41"/>
      <c r="L194" s="45"/>
      <c r="M194" s="221"/>
      <c r="N194" s="222"/>
      <c r="O194" s="85"/>
      <c r="P194" s="85"/>
      <c r="Q194" s="85"/>
      <c r="R194" s="85"/>
      <c r="S194" s="85"/>
      <c r="T194" s="86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146</v>
      </c>
      <c r="AU194" s="18" t="s">
        <v>81</v>
      </c>
    </row>
    <row r="195" s="2" customFormat="1" ht="24.15" customHeight="1">
      <c r="A195" s="39"/>
      <c r="B195" s="40"/>
      <c r="C195" s="205" t="s">
        <v>553</v>
      </c>
      <c r="D195" s="205" t="s">
        <v>139</v>
      </c>
      <c r="E195" s="206" t="s">
        <v>1804</v>
      </c>
      <c r="F195" s="207" t="s">
        <v>1805</v>
      </c>
      <c r="G195" s="208" t="s">
        <v>319</v>
      </c>
      <c r="H195" s="209">
        <v>3</v>
      </c>
      <c r="I195" s="210"/>
      <c r="J195" s="211">
        <f>ROUND(I195*H195,2)</f>
        <v>0</v>
      </c>
      <c r="K195" s="207" t="s">
        <v>143</v>
      </c>
      <c r="L195" s="45"/>
      <c r="M195" s="212" t="s">
        <v>19</v>
      </c>
      <c r="N195" s="213" t="s">
        <v>42</v>
      </c>
      <c r="O195" s="85"/>
      <c r="P195" s="214">
        <f>O195*H195</f>
        <v>0</v>
      </c>
      <c r="Q195" s="214">
        <v>0.00035</v>
      </c>
      <c r="R195" s="214">
        <f>Q195*H195</f>
        <v>0.0010499999999999999</v>
      </c>
      <c r="S195" s="214">
        <v>0</v>
      </c>
      <c r="T195" s="215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16" t="s">
        <v>246</v>
      </c>
      <c r="AT195" s="216" t="s">
        <v>139</v>
      </c>
      <c r="AU195" s="216" t="s">
        <v>81</v>
      </c>
      <c r="AY195" s="18" t="s">
        <v>137</v>
      </c>
      <c r="BE195" s="217">
        <f>IF(N195="základní",J195,0)</f>
        <v>0</v>
      </c>
      <c r="BF195" s="217">
        <f>IF(N195="snížená",J195,0)</f>
        <v>0</v>
      </c>
      <c r="BG195" s="217">
        <f>IF(N195="zákl. přenesená",J195,0)</f>
        <v>0</v>
      </c>
      <c r="BH195" s="217">
        <f>IF(N195="sníž. přenesená",J195,0)</f>
        <v>0</v>
      </c>
      <c r="BI195" s="217">
        <f>IF(N195="nulová",J195,0)</f>
        <v>0</v>
      </c>
      <c r="BJ195" s="18" t="s">
        <v>79</v>
      </c>
      <c r="BK195" s="217">
        <f>ROUND(I195*H195,2)</f>
        <v>0</v>
      </c>
      <c r="BL195" s="18" t="s">
        <v>246</v>
      </c>
      <c r="BM195" s="216" t="s">
        <v>904</v>
      </c>
    </row>
    <row r="196" s="2" customFormat="1">
      <c r="A196" s="39"/>
      <c r="B196" s="40"/>
      <c r="C196" s="41"/>
      <c r="D196" s="218" t="s">
        <v>146</v>
      </c>
      <c r="E196" s="41"/>
      <c r="F196" s="219" t="s">
        <v>1806</v>
      </c>
      <c r="G196" s="41"/>
      <c r="H196" s="41"/>
      <c r="I196" s="220"/>
      <c r="J196" s="41"/>
      <c r="K196" s="41"/>
      <c r="L196" s="45"/>
      <c r="M196" s="221"/>
      <c r="N196" s="222"/>
      <c r="O196" s="85"/>
      <c r="P196" s="85"/>
      <c r="Q196" s="85"/>
      <c r="R196" s="85"/>
      <c r="S196" s="85"/>
      <c r="T196" s="86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146</v>
      </c>
      <c r="AU196" s="18" t="s">
        <v>81</v>
      </c>
    </row>
    <row r="197" s="2" customFormat="1" ht="24.15" customHeight="1">
      <c r="A197" s="39"/>
      <c r="B197" s="40"/>
      <c r="C197" s="205" t="s">
        <v>559</v>
      </c>
      <c r="D197" s="205" t="s">
        <v>139</v>
      </c>
      <c r="E197" s="206" t="s">
        <v>1807</v>
      </c>
      <c r="F197" s="207" t="s">
        <v>1808</v>
      </c>
      <c r="G197" s="208" t="s">
        <v>319</v>
      </c>
      <c r="H197" s="209">
        <v>12</v>
      </c>
      <c r="I197" s="210"/>
      <c r="J197" s="211">
        <f>ROUND(I197*H197,2)</f>
        <v>0</v>
      </c>
      <c r="K197" s="207" t="s">
        <v>143</v>
      </c>
      <c r="L197" s="45"/>
      <c r="M197" s="212" t="s">
        <v>19</v>
      </c>
      <c r="N197" s="213" t="s">
        <v>42</v>
      </c>
      <c r="O197" s="85"/>
      <c r="P197" s="214">
        <f>O197*H197</f>
        <v>0</v>
      </c>
      <c r="Q197" s="214">
        <v>0.00022000000000000001</v>
      </c>
      <c r="R197" s="214">
        <f>Q197*H197</f>
        <v>0.00264</v>
      </c>
      <c r="S197" s="214">
        <v>0</v>
      </c>
      <c r="T197" s="215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16" t="s">
        <v>246</v>
      </c>
      <c r="AT197" s="216" t="s">
        <v>139</v>
      </c>
      <c r="AU197" s="216" t="s">
        <v>81</v>
      </c>
      <c r="AY197" s="18" t="s">
        <v>137</v>
      </c>
      <c r="BE197" s="217">
        <f>IF(N197="základní",J197,0)</f>
        <v>0</v>
      </c>
      <c r="BF197" s="217">
        <f>IF(N197="snížená",J197,0)</f>
        <v>0</v>
      </c>
      <c r="BG197" s="217">
        <f>IF(N197="zákl. přenesená",J197,0)</f>
        <v>0</v>
      </c>
      <c r="BH197" s="217">
        <f>IF(N197="sníž. přenesená",J197,0)</f>
        <v>0</v>
      </c>
      <c r="BI197" s="217">
        <f>IF(N197="nulová",J197,0)</f>
        <v>0</v>
      </c>
      <c r="BJ197" s="18" t="s">
        <v>79</v>
      </c>
      <c r="BK197" s="217">
        <f>ROUND(I197*H197,2)</f>
        <v>0</v>
      </c>
      <c r="BL197" s="18" t="s">
        <v>246</v>
      </c>
      <c r="BM197" s="216" t="s">
        <v>920</v>
      </c>
    </row>
    <row r="198" s="2" customFormat="1">
      <c r="A198" s="39"/>
      <c r="B198" s="40"/>
      <c r="C198" s="41"/>
      <c r="D198" s="218" t="s">
        <v>146</v>
      </c>
      <c r="E198" s="41"/>
      <c r="F198" s="219" t="s">
        <v>1809</v>
      </c>
      <c r="G198" s="41"/>
      <c r="H198" s="41"/>
      <c r="I198" s="220"/>
      <c r="J198" s="41"/>
      <c r="K198" s="41"/>
      <c r="L198" s="45"/>
      <c r="M198" s="221"/>
      <c r="N198" s="222"/>
      <c r="O198" s="85"/>
      <c r="P198" s="85"/>
      <c r="Q198" s="85"/>
      <c r="R198" s="85"/>
      <c r="S198" s="85"/>
      <c r="T198" s="86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18" t="s">
        <v>146</v>
      </c>
      <c r="AU198" s="18" t="s">
        <v>81</v>
      </c>
    </row>
    <row r="199" s="2" customFormat="1" ht="33" customHeight="1">
      <c r="A199" s="39"/>
      <c r="B199" s="40"/>
      <c r="C199" s="205" t="s">
        <v>572</v>
      </c>
      <c r="D199" s="205" t="s">
        <v>139</v>
      </c>
      <c r="E199" s="206" t="s">
        <v>1810</v>
      </c>
      <c r="F199" s="207" t="s">
        <v>1811</v>
      </c>
      <c r="G199" s="208" t="s">
        <v>319</v>
      </c>
      <c r="H199" s="209">
        <v>1</v>
      </c>
      <c r="I199" s="210"/>
      <c r="J199" s="211">
        <f>ROUND(I199*H199,2)</f>
        <v>0</v>
      </c>
      <c r="K199" s="207" t="s">
        <v>143</v>
      </c>
      <c r="L199" s="45"/>
      <c r="M199" s="212" t="s">
        <v>19</v>
      </c>
      <c r="N199" s="213" t="s">
        <v>42</v>
      </c>
      <c r="O199" s="85"/>
      <c r="P199" s="214">
        <f>O199*H199</f>
        <v>0</v>
      </c>
      <c r="Q199" s="214">
        <v>0.00173</v>
      </c>
      <c r="R199" s="214">
        <f>Q199*H199</f>
        <v>0.00173</v>
      </c>
      <c r="S199" s="214">
        <v>0</v>
      </c>
      <c r="T199" s="215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16" t="s">
        <v>246</v>
      </c>
      <c r="AT199" s="216" t="s">
        <v>139</v>
      </c>
      <c r="AU199" s="216" t="s">
        <v>81</v>
      </c>
      <c r="AY199" s="18" t="s">
        <v>137</v>
      </c>
      <c r="BE199" s="217">
        <f>IF(N199="základní",J199,0)</f>
        <v>0</v>
      </c>
      <c r="BF199" s="217">
        <f>IF(N199="snížená",J199,0)</f>
        <v>0</v>
      </c>
      <c r="BG199" s="217">
        <f>IF(N199="zákl. přenesená",J199,0)</f>
        <v>0</v>
      </c>
      <c r="BH199" s="217">
        <f>IF(N199="sníž. přenesená",J199,0)</f>
        <v>0</v>
      </c>
      <c r="BI199" s="217">
        <f>IF(N199="nulová",J199,0)</f>
        <v>0</v>
      </c>
      <c r="BJ199" s="18" t="s">
        <v>79</v>
      </c>
      <c r="BK199" s="217">
        <f>ROUND(I199*H199,2)</f>
        <v>0</v>
      </c>
      <c r="BL199" s="18" t="s">
        <v>246</v>
      </c>
      <c r="BM199" s="216" t="s">
        <v>930</v>
      </c>
    </row>
    <row r="200" s="2" customFormat="1">
      <c r="A200" s="39"/>
      <c r="B200" s="40"/>
      <c r="C200" s="41"/>
      <c r="D200" s="218" t="s">
        <v>146</v>
      </c>
      <c r="E200" s="41"/>
      <c r="F200" s="219" t="s">
        <v>1812</v>
      </c>
      <c r="G200" s="41"/>
      <c r="H200" s="41"/>
      <c r="I200" s="220"/>
      <c r="J200" s="41"/>
      <c r="K200" s="41"/>
      <c r="L200" s="45"/>
      <c r="M200" s="221"/>
      <c r="N200" s="222"/>
      <c r="O200" s="85"/>
      <c r="P200" s="85"/>
      <c r="Q200" s="85"/>
      <c r="R200" s="85"/>
      <c r="S200" s="85"/>
      <c r="T200" s="86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146</v>
      </c>
      <c r="AU200" s="18" t="s">
        <v>81</v>
      </c>
    </row>
    <row r="201" s="2" customFormat="1" ht="24.15" customHeight="1">
      <c r="A201" s="39"/>
      <c r="B201" s="40"/>
      <c r="C201" s="205" t="s">
        <v>577</v>
      </c>
      <c r="D201" s="205" t="s">
        <v>139</v>
      </c>
      <c r="E201" s="206" t="s">
        <v>1813</v>
      </c>
      <c r="F201" s="207" t="s">
        <v>1814</v>
      </c>
      <c r="G201" s="208" t="s">
        <v>319</v>
      </c>
      <c r="H201" s="209">
        <v>12</v>
      </c>
      <c r="I201" s="210"/>
      <c r="J201" s="211">
        <f>ROUND(I201*H201,2)</f>
        <v>0</v>
      </c>
      <c r="K201" s="207" t="s">
        <v>143</v>
      </c>
      <c r="L201" s="45"/>
      <c r="M201" s="212" t="s">
        <v>19</v>
      </c>
      <c r="N201" s="213" t="s">
        <v>42</v>
      </c>
      <c r="O201" s="85"/>
      <c r="P201" s="214">
        <f>O201*H201</f>
        <v>0</v>
      </c>
      <c r="Q201" s="214">
        <v>0.00023000000000000001</v>
      </c>
      <c r="R201" s="214">
        <f>Q201*H201</f>
        <v>0.0027600000000000003</v>
      </c>
      <c r="S201" s="214">
        <v>0</v>
      </c>
      <c r="T201" s="215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16" t="s">
        <v>246</v>
      </c>
      <c r="AT201" s="216" t="s">
        <v>139</v>
      </c>
      <c r="AU201" s="216" t="s">
        <v>81</v>
      </c>
      <c r="AY201" s="18" t="s">
        <v>137</v>
      </c>
      <c r="BE201" s="217">
        <f>IF(N201="základní",J201,0)</f>
        <v>0</v>
      </c>
      <c r="BF201" s="217">
        <f>IF(N201="snížená",J201,0)</f>
        <v>0</v>
      </c>
      <c r="BG201" s="217">
        <f>IF(N201="zákl. přenesená",J201,0)</f>
        <v>0</v>
      </c>
      <c r="BH201" s="217">
        <f>IF(N201="sníž. přenesená",J201,0)</f>
        <v>0</v>
      </c>
      <c r="BI201" s="217">
        <f>IF(N201="nulová",J201,0)</f>
        <v>0</v>
      </c>
      <c r="BJ201" s="18" t="s">
        <v>79</v>
      </c>
      <c r="BK201" s="217">
        <f>ROUND(I201*H201,2)</f>
        <v>0</v>
      </c>
      <c r="BL201" s="18" t="s">
        <v>246</v>
      </c>
      <c r="BM201" s="216" t="s">
        <v>941</v>
      </c>
    </row>
    <row r="202" s="2" customFormat="1">
      <c r="A202" s="39"/>
      <c r="B202" s="40"/>
      <c r="C202" s="41"/>
      <c r="D202" s="218" t="s">
        <v>146</v>
      </c>
      <c r="E202" s="41"/>
      <c r="F202" s="219" t="s">
        <v>1815</v>
      </c>
      <c r="G202" s="41"/>
      <c r="H202" s="41"/>
      <c r="I202" s="220"/>
      <c r="J202" s="41"/>
      <c r="K202" s="41"/>
      <c r="L202" s="45"/>
      <c r="M202" s="221"/>
      <c r="N202" s="222"/>
      <c r="O202" s="85"/>
      <c r="P202" s="85"/>
      <c r="Q202" s="85"/>
      <c r="R202" s="85"/>
      <c r="S202" s="85"/>
      <c r="T202" s="86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146</v>
      </c>
      <c r="AU202" s="18" t="s">
        <v>81</v>
      </c>
    </row>
    <row r="203" s="2" customFormat="1" ht="24.15" customHeight="1">
      <c r="A203" s="39"/>
      <c r="B203" s="40"/>
      <c r="C203" s="205" t="s">
        <v>582</v>
      </c>
      <c r="D203" s="205" t="s">
        <v>139</v>
      </c>
      <c r="E203" s="206" t="s">
        <v>1816</v>
      </c>
      <c r="F203" s="207" t="s">
        <v>1817</v>
      </c>
      <c r="G203" s="208" t="s">
        <v>319</v>
      </c>
      <c r="H203" s="209">
        <v>2</v>
      </c>
      <c r="I203" s="210"/>
      <c r="J203" s="211">
        <f>ROUND(I203*H203,2)</f>
        <v>0</v>
      </c>
      <c r="K203" s="207" t="s">
        <v>143</v>
      </c>
      <c r="L203" s="45"/>
      <c r="M203" s="212" t="s">
        <v>19</v>
      </c>
      <c r="N203" s="213" t="s">
        <v>42</v>
      </c>
      <c r="O203" s="85"/>
      <c r="P203" s="214">
        <f>O203*H203</f>
        <v>0</v>
      </c>
      <c r="Q203" s="214">
        <v>0.00035</v>
      </c>
      <c r="R203" s="214">
        <f>Q203*H203</f>
        <v>0.00069999999999999999</v>
      </c>
      <c r="S203" s="214">
        <v>0</v>
      </c>
      <c r="T203" s="215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16" t="s">
        <v>246</v>
      </c>
      <c r="AT203" s="216" t="s">
        <v>139</v>
      </c>
      <c r="AU203" s="216" t="s">
        <v>81</v>
      </c>
      <c r="AY203" s="18" t="s">
        <v>137</v>
      </c>
      <c r="BE203" s="217">
        <f>IF(N203="základní",J203,0)</f>
        <v>0</v>
      </c>
      <c r="BF203" s="217">
        <f>IF(N203="snížená",J203,0)</f>
        <v>0</v>
      </c>
      <c r="BG203" s="217">
        <f>IF(N203="zákl. přenesená",J203,0)</f>
        <v>0</v>
      </c>
      <c r="BH203" s="217">
        <f>IF(N203="sníž. přenesená",J203,0)</f>
        <v>0</v>
      </c>
      <c r="BI203" s="217">
        <f>IF(N203="nulová",J203,0)</f>
        <v>0</v>
      </c>
      <c r="BJ203" s="18" t="s">
        <v>79</v>
      </c>
      <c r="BK203" s="217">
        <f>ROUND(I203*H203,2)</f>
        <v>0</v>
      </c>
      <c r="BL203" s="18" t="s">
        <v>246</v>
      </c>
      <c r="BM203" s="216" t="s">
        <v>955</v>
      </c>
    </row>
    <row r="204" s="2" customFormat="1">
      <c r="A204" s="39"/>
      <c r="B204" s="40"/>
      <c r="C204" s="41"/>
      <c r="D204" s="218" t="s">
        <v>146</v>
      </c>
      <c r="E204" s="41"/>
      <c r="F204" s="219" t="s">
        <v>1818</v>
      </c>
      <c r="G204" s="41"/>
      <c r="H204" s="41"/>
      <c r="I204" s="220"/>
      <c r="J204" s="41"/>
      <c r="K204" s="41"/>
      <c r="L204" s="45"/>
      <c r="M204" s="221"/>
      <c r="N204" s="222"/>
      <c r="O204" s="85"/>
      <c r="P204" s="85"/>
      <c r="Q204" s="85"/>
      <c r="R204" s="85"/>
      <c r="S204" s="85"/>
      <c r="T204" s="86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8" t="s">
        <v>146</v>
      </c>
      <c r="AU204" s="18" t="s">
        <v>81</v>
      </c>
    </row>
    <row r="205" s="2" customFormat="1" ht="33" customHeight="1">
      <c r="A205" s="39"/>
      <c r="B205" s="40"/>
      <c r="C205" s="205" t="s">
        <v>588</v>
      </c>
      <c r="D205" s="205" t="s">
        <v>139</v>
      </c>
      <c r="E205" s="206" t="s">
        <v>1819</v>
      </c>
      <c r="F205" s="207" t="s">
        <v>1820</v>
      </c>
      <c r="G205" s="208" t="s">
        <v>319</v>
      </c>
      <c r="H205" s="209">
        <v>2</v>
      </c>
      <c r="I205" s="210"/>
      <c r="J205" s="211">
        <f>ROUND(I205*H205,2)</f>
        <v>0</v>
      </c>
      <c r="K205" s="207" t="s">
        <v>143</v>
      </c>
      <c r="L205" s="45"/>
      <c r="M205" s="212" t="s">
        <v>19</v>
      </c>
      <c r="N205" s="213" t="s">
        <v>42</v>
      </c>
      <c r="O205" s="85"/>
      <c r="P205" s="214">
        <f>O205*H205</f>
        <v>0</v>
      </c>
      <c r="Q205" s="214">
        <v>0.00055000000000000003</v>
      </c>
      <c r="R205" s="214">
        <f>Q205*H205</f>
        <v>0.0011000000000000001</v>
      </c>
      <c r="S205" s="214">
        <v>0</v>
      </c>
      <c r="T205" s="215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16" t="s">
        <v>246</v>
      </c>
      <c r="AT205" s="216" t="s">
        <v>139</v>
      </c>
      <c r="AU205" s="216" t="s">
        <v>81</v>
      </c>
      <c r="AY205" s="18" t="s">
        <v>137</v>
      </c>
      <c r="BE205" s="217">
        <f>IF(N205="základní",J205,0)</f>
        <v>0</v>
      </c>
      <c r="BF205" s="217">
        <f>IF(N205="snížená",J205,0)</f>
        <v>0</v>
      </c>
      <c r="BG205" s="217">
        <f>IF(N205="zákl. přenesená",J205,0)</f>
        <v>0</v>
      </c>
      <c r="BH205" s="217">
        <f>IF(N205="sníž. přenesená",J205,0)</f>
        <v>0</v>
      </c>
      <c r="BI205" s="217">
        <f>IF(N205="nulová",J205,0)</f>
        <v>0</v>
      </c>
      <c r="BJ205" s="18" t="s">
        <v>79</v>
      </c>
      <c r="BK205" s="217">
        <f>ROUND(I205*H205,2)</f>
        <v>0</v>
      </c>
      <c r="BL205" s="18" t="s">
        <v>246</v>
      </c>
      <c r="BM205" s="216" t="s">
        <v>968</v>
      </c>
    </row>
    <row r="206" s="2" customFormat="1">
      <c r="A206" s="39"/>
      <c r="B206" s="40"/>
      <c r="C206" s="41"/>
      <c r="D206" s="218" t="s">
        <v>146</v>
      </c>
      <c r="E206" s="41"/>
      <c r="F206" s="219" t="s">
        <v>1821</v>
      </c>
      <c r="G206" s="41"/>
      <c r="H206" s="41"/>
      <c r="I206" s="220"/>
      <c r="J206" s="41"/>
      <c r="K206" s="41"/>
      <c r="L206" s="45"/>
      <c r="M206" s="221"/>
      <c r="N206" s="222"/>
      <c r="O206" s="85"/>
      <c r="P206" s="85"/>
      <c r="Q206" s="85"/>
      <c r="R206" s="85"/>
      <c r="S206" s="85"/>
      <c r="T206" s="86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146</v>
      </c>
      <c r="AU206" s="18" t="s">
        <v>81</v>
      </c>
    </row>
    <row r="207" s="2" customFormat="1" ht="37.8" customHeight="1">
      <c r="A207" s="39"/>
      <c r="B207" s="40"/>
      <c r="C207" s="205" t="s">
        <v>593</v>
      </c>
      <c r="D207" s="205" t="s">
        <v>139</v>
      </c>
      <c r="E207" s="206" t="s">
        <v>1822</v>
      </c>
      <c r="F207" s="207" t="s">
        <v>1823</v>
      </c>
      <c r="G207" s="208" t="s">
        <v>319</v>
      </c>
      <c r="H207" s="209">
        <v>2</v>
      </c>
      <c r="I207" s="210"/>
      <c r="J207" s="211">
        <f>ROUND(I207*H207,2)</f>
        <v>0</v>
      </c>
      <c r="K207" s="207" t="s">
        <v>19</v>
      </c>
      <c r="L207" s="45"/>
      <c r="M207" s="212" t="s">
        <v>19</v>
      </c>
      <c r="N207" s="213" t="s">
        <v>42</v>
      </c>
      <c r="O207" s="85"/>
      <c r="P207" s="214">
        <f>O207*H207</f>
        <v>0</v>
      </c>
      <c r="Q207" s="214">
        <v>0.00055000000000000003</v>
      </c>
      <c r="R207" s="214">
        <f>Q207*H207</f>
        <v>0.0011000000000000001</v>
      </c>
      <c r="S207" s="214">
        <v>0</v>
      </c>
      <c r="T207" s="215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16" t="s">
        <v>246</v>
      </c>
      <c r="AT207" s="216" t="s">
        <v>139</v>
      </c>
      <c r="AU207" s="216" t="s">
        <v>81</v>
      </c>
      <c r="AY207" s="18" t="s">
        <v>137</v>
      </c>
      <c r="BE207" s="217">
        <f>IF(N207="základní",J207,0)</f>
        <v>0</v>
      </c>
      <c r="BF207" s="217">
        <f>IF(N207="snížená",J207,0)</f>
        <v>0</v>
      </c>
      <c r="BG207" s="217">
        <f>IF(N207="zákl. přenesená",J207,0)</f>
        <v>0</v>
      </c>
      <c r="BH207" s="217">
        <f>IF(N207="sníž. přenesená",J207,0)</f>
        <v>0</v>
      </c>
      <c r="BI207" s="217">
        <f>IF(N207="nulová",J207,0)</f>
        <v>0</v>
      </c>
      <c r="BJ207" s="18" t="s">
        <v>79</v>
      </c>
      <c r="BK207" s="217">
        <f>ROUND(I207*H207,2)</f>
        <v>0</v>
      </c>
      <c r="BL207" s="18" t="s">
        <v>246</v>
      </c>
      <c r="BM207" s="216" t="s">
        <v>988</v>
      </c>
    </row>
    <row r="208" s="2" customFormat="1" ht="21.75" customHeight="1">
      <c r="A208" s="39"/>
      <c r="B208" s="40"/>
      <c r="C208" s="245" t="s">
        <v>599</v>
      </c>
      <c r="D208" s="245" t="s">
        <v>172</v>
      </c>
      <c r="E208" s="246" t="s">
        <v>1824</v>
      </c>
      <c r="F208" s="247" t="s">
        <v>1825</v>
      </c>
      <c r="G208" s="248" t="s">
        <v>319</v>
      </c>
      <c r="H208" s="249">
        <v>1</v>
      </c>
      <c r="I208" s="250"/>
      <c r="J208" s="251">
        <f>ROUND(I208*H208,2)</f>
        <v>0</v>
      </c>
      <c r="K208" s="247" t="s">
        <v>143</v>
      </c>
      <c r="L208" s="252"/>
      <c r="M208" s="253" t="s">
        <v>19</v>
      </c>
      <c r="N208" s="254" t="s">
        <v>42</v>
      </c>
      <c r="O208" s="85"/>
      <c r="P208" s="214">
        <f>O208*H208</f>
        <v>0</v>
      </c>
      <c r="Q208" s="214">
        <v>0.01524</v>
      </c>
      <c r="R208" s="214">
        <f>Q208*H208</f>
        <v>0.01524</v>
      </c>
      <c r="S208" s="214">
        <v>0</v>
      </c>
      <c r="T208" s="215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16" t="s">
        <v>370</v>
      </c>
      <c r="AT208" s="216" t="s">
        <v>172</v>
      </c>
      <c r="AU208" s="216" t="s">
        <v>81</v>
      </c>
      <c r="AY208" s="18" t="s">
        <v>137</v>
      </c>
      <c r="BE208" s="217">
        <f>IF(N208="základní",J208,0)</f>
        <v>0</v>
      </c>
      <c r="BF208" s="217">
        <f>IF(N208="snížená",J208,0)</f>
        <v>0</v>
      </c>
      <c r="BG208" s="217">
        <f>IF(N208="zákl. přenesená",J208,0)</f>
        <v>0</v>
      </c>
      <c r="BH208" s="217">
        <f>IF(N208="sníž. přenesená",J208,0)</f>
        <v>0</v>
      </c>
      <c r="BI208" s="217">
        <f>IF(N208="nulová",J208,0)</f>
        <v>0</v>
      </c>
      <c r="BJ208" s="18" t="s">
        <v>79</v>
      </c>
      <c r="BK208" s="217">
        <f>ROUND(I208*H208,2)</f>
        <v>0</v>
      </c>
      <c r="BL208" s="18" t="s">
        <v>246</v>
      </c>
      <c r="BM208" s="216" t="s">
        <v>999</v>
      </c>
    </row>
    <row r="209" s="2" customFormat="1" ht="33" customHeight="1">
      <c r="A209" s="39"/>
      <c r="B209" s="40"/>
      <c r="C209" s="205" t="s">
        <v>604</v>
      </c>
      <c r="D209" s="205" t="s">
        <v>139</v>
      </c>
      <c r="E209" s="206" t="s">
        <v>1826</v>
      </c>
      <c r="F209" s="207" t="s">
        <v>1827</v>
      </c>
      <c r="G209" s="208" t="s">
        <v>319</v>
      </c>
      <c r="H209" s="209">
        <v>9</v>
      </c>
      <c r="I209" s="210"/>
      <c r="J209" s="211">
        <f>ROUND(I209*H209,2)</f>
        <v>0</v>
      </c>
      <c r="K209" s="207" t="s">
        <v>143</v>
      </c>
      <c r="L209" s="45"/>
      <c r="M209" s="212" t="s">
        <v>19</v>
      </c>
      <c r="N209" s="213" t="s">
        <v>42</v>
      </c>
      <c r="O209" s="85"/>
      <c r="P209" s="214">
        <f>O209*H209</f>
        <v>0</v>
      </c>
      <c r="Q209" s="214">
        <v>0.0011900000000000001</v>
      </c>
      <c r="R209" s="214">
        <f>Q209*H209</f>
        <v>0.010710000000000001</v>
      </c>
      <c r="S209" s="214">
        <v>0</v>
      </c>
      <c r="T209" s="215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16" t="s">
        <v>246</v>
      </c>
      <c r="AT209" s="216" t="s">
        <v>139</v>
      </c>
      <c r="AU209" s="216" t="s">
        <v>81</v>
      </c>
      <c r="AY209" s="18" t="s">
        <v>137</v>
      </c>
      <c r="BE209" s="217">
        <f>IF(N209="základní",J209,0)</f>
        <v>0</v>
      </c>
      <c r="BF209" s="217">
        <f>IF(N209="snížená",J209,0)</f>
        <v>0</v>
      </c>
      <c r="BG209" s="217">
        <f>IF(N209="zákl. přenesená",J209,0)</f>
        <v>0</v>
      </c>
      <c r="BH209" s="217">
        <f>IF(N209="sníž. přenesená",J209,0)</f>
        <v>0</v>
      </c>
      <c r="BI209" s="217">
        <f>IF(N209="nulová",J209,0)</f>
        <v>0</v>
      </c>
      <c r="BJ209" s="18" t="s">
        <v>79</v>
      </c>
      <c r="BK209" s="217">
        <f>ROUND(I209*H209,2)</f>
        <v>0</v>
      </c>
      <c r="BL209" s="18" t="s">
        <v>246</v>
      </c>
      <c r="BM209" s="216" t="s">
        <v>1013</v>
      </c>
    </row>
    <row r="210" s="2" customFormat="1">
      <c r="A210" s="39"/>
      <c r="B210" s="40"/>
      <c r="C210" s="41"/>
      <c r="D210" s="218" t="s">
        <v>146</v>
      </c>
      <c r="E210" s="41"/>
      <c r="F210" s="219" t="s">
        <v>1828</v>
      </c>
      <c r="G210" s="41"/>
      <c r="H210" s="41"/>
      <c r="I210" s="220"/>
      <c r="J210" s="41"/>
      <c r="K210" s="41"/>
      <c r="L210" s="45"/>
      <c r="M210" s="221"/>
      <c r="N210" s="222"/>
      <c r="O210" s="85"/>
      <c r="P210" s="85"/>
      <c r="Q210" s="85"/>
      <c r="R210" s="85"/>
      <c r="S210" s="85"/>
      <c r="T210" s="86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8" t="s">
        <v>146</v>
      </c>
      <c r="AU210" s="18" t="s">
        <v>81</v>
      </c>
    </row>
    <row r="211" s="2" customFormat="1" ht="37.8" customHeight="1">
      <c r="A211" s="39"/>
      <c r="B211" s="40"/>
      <c r="C211" s="205" t="s">
        <v>611</v>
      </c>
      <c r="D211" s="205" t="s">
        <v>139</v>
      </c>
      <c r="E211" s="206" t="s">
        <v>1829</v>
      </c>
      <c r="F211" s="207" t="s">
        <v>1830</v>
      </c>
      <c r="G211" s="208" t="s">
        <v>319</v>
      </c>
      <c r="H211" s="209">
        <v>9</v>
      </c>
      <c r="I211" s="210"/>
      <c r="J211" s="211">
        <f>ROUND(I211*H211,2)</f>
        <v>0</v>
      </c>
      <c r="K211" s="207" t="s">
        <v>19</v>
      </c>
      <c r="L211" s="45"/>
      <c r="M211" s="212" t="s">
        <v>19</v>
      </c>
      <c r="N211" s="213" t="s">
        <v>42</v>
      </c>
      <c r="O211" s="85"/>
      <c r="P211" s="214">
        <f>O211*H211</f>
        <v>0</v>
      </c>
      <c r="Q211" s="214">
        <v>0.00147</v>
      </c>
      <c r="R211" s="214">
        <f>Q211*H211</f>
        <v>0.013229999999999999</v>
      </c>
      <c r="S211" s="214">
        <v>0</v>
      </c>
      <c r="T211" s="215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16" t="s">
        <v>246</v>
      </c>
      <c r="AT211" s="216" t="s">
        <v>139</v>
      </c>
      <c r="AU211" s="216" t="s">
        <v>81</v>
      </c>
      <c r="AY211" s="18" t="s">
        <v>137</v>
      </c>
      <c r="BE211" s="217">
        <f>IF(N211="základní",J211,0)</f>
        <v>0</v>
      </c>
      <c r="BF211" s="217">
        <f>IF(N211="snížená",J211,0)</f>
        <v>0</v>
      </c>
      <c r="BG211" s="217">
        <f>IF(N211="zákl. přenesená",J211,0)</f>
        <v>0</v>
      </c>
      <c r="BH211" s="217">
        <f>IF(N211="sníž. přenesená",J211,0)</f>
        <v>0</v>
      </c>
      <c r="BI211" s="217">
        <f>IF(N211="nulová",J211,0)</f>
        <v>0</v>
      </c>
      <c r="BJ211" s="18" t="s">
        <v>79</v>
      </c>
      <c r="BK211" s="217">
        <f>ROUND(I211*H211,2)</f>
        <v>0</v>
      </c>
      <c r="BL211" s="18" t="s">
        <v>246</v>
      </c>
      <c r="BM211" s="216" t="s">
        <v>1033</v>
      </c>
    </row>
    <row r="212" s="2" customFormat="1" ht="37.8" customHeight="1">
      <c r="A212" s="39"/>
      <c r="B212" s="40"/>
      <c r="C212" s="205" t="s">
        <v>620</v>
      </c>
      <c r="D212" s="205" t="s">
        <v>139</v>
      </c>
      <c r="E212" s="206" t="s">
        <v>1831</v>
      </c>
      <c r="F212" s="207" t="s">
        <v>1832</v>
      </c>
      <c r="G212" s="208" t="s">
        <v>175</v>
      </c>
      <c r="H212" s="209">
        <v>0.104</v>
      </c>
      <c r="I212" s="210"/>
      <c r="J212" s="211">
        <f>ROUND(I212*H212,2)</f>
        <v>0</v>
      </c>
      <c r="K212" s="207" t="s">
        <v>143</v>
      </c>
      <c r="L212" s="45"/>
      <c r="M212" s="212" t="s">
        <v>19</v>
      </c>
      <c r="N212" s="213" t="s">
        <v>42</v>
      </c>
      <c r="O212" s="85"/>
      <c r="P212" s="214">
        <f>O212*H212</f>
        <v>0</v>
      </c>
      <c r="Q212" s="214">
        <v>0</v>
      </c>
      <c r="R212" s="214">
        <f>Q212*H212</f>
        <v>0</v>
      </c>
      <c r="S212" s="214">
        <v>0</v>
      </c>
      <c r="T212" s="215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16" t="s">
        <v>246</v>
      </c>
      <c r="AT212" s="216" t="s">
        <v>139</v>
      </c>
      <c r="AU212" s="216" t="s">
        <v>81</v>
      </c>
      <c r="AY212" s="18" t="s">
        <v>137</v>
      </c>
      <c r="BE212" s="217">
        <f>IF(N212="základní",J212,0)</f>
        <v>0</v>
      </c>
      <c r="BF212" s="217">
        <f>IF(N212="snížená",J212,0)</f>
        <v>0</v>
      </c>
      <c r="BG212" s="217">
        <f>IF(N212="zákl. přenesená",J212,0)</f>
        <v>0</v>
      </c>
      <c r="BH212" s="217">
        <f>IF(N212="sníž. přenesená",J212,0)</f>
        <v>0</v>
      </c>
      <c r="BI212" s="217">
        <f>IF(N212="nulová",J212,0)</f>
        <v>0</v>
      </c>
      <c r="BJ212" s="18" t="s">
        <v>79</v>
      </c>
      <c r="BK212" s="217">
        <f>ROUND(I212*H212,2)</f>
        <v>0</v>
      </c>
      <c r="BL212" s="18" t="s">
        <v>246</v>
      </c>
      <c r="BM212" s="216" t="s">
        <v>1044</v>
      </c>
    </row>
    <row r="213" s="2" customFormat="1">
      <c r="A213" s="39"/>
      <c r="B213" s="40"/>
      <c r="C213" s="41"/>
      <c r="D213" s="218" t="s">
        <v>146</v>
      </c>
      <c r="E213" s="41"/>
      <c r="F213" s="219" t="s">
        <v>1833</v>
      </c>
      <c r="G213" s="41"/>
      <c r="H213" s="41"/>
      <c r="I213" s="220"/>
      <c r="J213" s="41"/>
      <c r="K213" s="41"/>
      <c r="L213" s="45"/>
      <c r="M213" s="221"/>
      <c r="N213" s="222"/>
      <c r="O213" s="85"/>
      <c r="P213" s="85"/>
      <c r="Q213" s="85"/>
      <c r="R213" s="85"/>
      <c r="S213" s="85"/>
      <c r="T213" s="86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146</v>
      </c>
      <c r="AU213" s="18" t="s">
        <v>81</v>
      </c>
    </row>
    <row r="214" s="2" customFormat="1" ht="49.05" customHeight="1">
      <c r="A214" s="39"/>
      <c r="B214" s="40"/>
      <c r="C214" s="205" t="s">
        <v>626</v>
      </c>
      <c r="D214" s="205" t="s">
        <v>139</v>
      </c>
      <c r="E214" s="206" t="s">
        <v>1834</v>
      </c>
      <c r="F214" s="207" t="s">
        <v>1835</v>
      </c>
      <c r="G214" s="208" t="s">
        <v>175</v>
      </c>
      <c r="H214" s="209">
        <v>0.104</v>
      </c>
      <c r="I214" s="210"/>
      <c r="J214" s="211">
        <f>ROUND(I214*H214,2)</f>
        <v>0</v>
      </c>
      <c r="K214" s="207" t="s">
        <v>19</v>
      </c>
      <c r="L214" s="45"/>
      <c r="M214" s="212" t="s">
        <v>19</v>
      </c>
      <c r="N214" s="213" t="s">
        <v>42</v>
      </c>
      <c r="O214" s="85"/>
      <c r="P214" s="214">
        <f>O214*H214</f>
        <v>0</v>
      </c>
      <c r="Q214" s="214">
        <v>0</v>
      </c>
      <c r="R214" s="214">
        <f>Q214*H214</f>
        <v>0</v>
      </c>
      <c r="S214" s="214">
        <v>0</v>
      </c>
      <c r="T214" s="215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16" t="s">
        <v>246</v>
      </c>
      <c r="AT214" s="216" t="s">
        <v>139</v>
      </c>
      <c r="AU214" s="216" t="s">
        <v>81</v>
      </c>
      <c r="AY214" s="18" t="s">
        <v>137</v>
      </c>
      <c r="BE214" s="217">
        <f>IF(N214="základní",J214,0)</f>
        <v>0</v>
      </c>
      <c r="BF214" s="217">
        <f>IF(N214="snížená",J214,0)</f>
        <v>0</v>
      </c>
      <c r="BG214" s="217">
        <f>IF(N214="zákl. přenesená",J214,0)</f>
        <v>0</v>
      </c>
      <c r="BH214" s="217">
        <f>IF(N214="sníž. přenesená",J214,0)</f>
        <v>0</v>
      </c>
      <c r="BI214" s="217">
        <f>IF(N214="nulová",J214,0)</f>
        <v>0</v>
      </c>
      <c r="BJ214" s="18" t="s">
        <v>79</v>
      </c>
      <c r="BK214" s="217">
        <f>ROUND(I214*H214,2)</f>
        <v>0</v>
      </c>
      <c r="BL214" s="18" t="s">
        <v>246</v>
      </c>
      <c r="BM214" s="216" t="s">
        <v>1056</v>
      </c>
    </row>
    <row r="215" s="12" customFormat="1" ht="22.8" customHeight="1">
      <c r="A215" s="12"/>
      <c r="B215" s="189"/>
      <c r="C215" s="190"/>
      <c r="D215" s="191" t="s">
        <v>70</v>
      </c>
      <c r="E215" s="203" t="s">
        <v>1836</v>
      </c>
      <c r="F215" s="203" t="s">
        <v>1837</v>
      </c>
      <c r="G215" s="190"/>
      <c r="H215" s="190"/>
      <c r="I215" s="193"/>
      <c r="J215" s="204">
        <f>BK215</f>
        <v>0</v>
      </c>
      <c r="K215" s="190"/>
      <c r="L215" s="195"/>
      <c r="M215" s="196"/>
      <c r="N215" s="197"/>
      <c r="O215" s="197"/>
      <c r="P215" s="198">
        <f>SUM(P216:P248)</f>
        <v>0</v>
      </c>
      <c r="Q215" s="197"/>
      <c r="R215" s="198">
        <f>SUM(R216:R248)</f>
        <v>1.01847</v>
      </c>
      <c r="S215" s="197"/>
      <c r="T215" s="199">
        <f>SUM(T216:T248)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00" t="s">
        <v>81</v>
      </c>
      <c r="AT215" s="201" t="s">
        <v>70</v>
      </c>
      <c r="AU215" s="201" t="s">
        <v>79</v>
      </c>
      <c r="AY215" s="200" t="s">
        <v>137</v>
      </c>
      <c r="BK215" s="202">
        <f>SUM(BK216:BK248)</f>
        <v>0</v>
      </c>
    </row>
    <row r="216" s="2" customFormat="1" ht="49.05" customHeight="1">
      <c r="A216" s="39"/>
      <c r="B216" s="40"/>
      <c r="C216" s="205" t="s">
        <v>631</v>
      </c>
      <c r="D216" s="205" t="s">
        <v>139</v>
      </c>
      <c r="E216" s="206" t="s">
        <v>1838</v>
      </c>
      <c r="F216" s="207" t="s">
        <v>1839</v>
      </c>
      <c r="G216" s="208" t="s">
        <v>319</v>
      </c>
      <c r="H216" s="209">
        <v>39</v>
      </c>
      <c r="I216" s="210"/>
      <c r="J216" s="211">
        <f>ROUND(I216*H216,2)</f>
        <v>0</v>
      </c>
      <c r="K216" s="207" t="s">
        <v>143</v>
      </c>
      <c r="L216" s="45"/>
      <c r="M216" s="212" t="s">
        <v>19</v>
      </c>
      <c r="N216" s="213" t="s">
        <v>42</v>
      </c>
      <c r="O216" s="85"/>
      <c r="P216" s="214">
        <f>O216*H216</f>
        <v>0</v>
      </c>
      <c r="Q216" s="214">
        <v>0</v>
      </c>
      <c r="R216" s="214">
        <f>Q216*H216</f>
        <v>0</v>
      </c>
      <c r="S216" s="214">
        <v>0</v>
      </c>
      <c r="T216" s="215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16" t="s">
        <v>246</v>
      </c>
      <c r="AT216" s="216" t="s">
        <v>139</v>
      </c>
      <c r="AU216" s="216" t="s">
        <v>81</v>
      </c>
      <c r="AY216" s="18" t="s">
        <v>137</v>
      </c>
      <c r="BE216" s="217">
        <f>IF(N216="základní",J216,0)</f>
        <v>0</v>
      </c>
      <c r="BF216" s="217">
        <f>IF(N216="snížená",J216,0)</f>
        <v>0</v>
      </c>
      <c r="BG216" s="217">
        <f>IF(N216="zákl. přenesená",J216,0)</f>
        <v>0</v>
      </c>
      <c r="BH216" s="217">
        <f>IF(N216="sníž. přenesená",J216,0)</f>
        <v>0</v>
      </c>
      <c r="BI216" s="217">
        <f>IF(N216="nulová",J216,0)</f>
        <v>0</v>
      </c>
      <c r="BJ216" s="18" t="s">
        <v>79</v>
      </c>
      <c r="BK216" s="217">
        <f>ROUND(I216*H216,2)</f>
        <v>0</v>
      </c>
      <c r="BL216" s="18" t="s">
        <v>246</v>
      </c>
      <c r="BM216" s="216" t="s">
        <v>1073</v>
      </c>
    </row>
    <row r="217" s="2" customFormat="1">
      <c r="A217" s="39"/>
      <c r="B217" s="40"/>
      <c r="C217" s="41"/>
      <c r="D217" s="218" t="s">
        <v>146</v>
      </c>
      <c r="E217" s="41"/>
      <c r="F217" s="219" t="s">
        <v>1840</v>
      </c>
      <c r="G217" s="41"/>
      <c r="H217" s="41"/>
      <c r="I217" s="220"/>
      <c r="J217" s="41"/>
      <c r="K217" s="41"/>
      <c r="L217" s="45"/>
      <c r="M217" s="221"/>
      <c r="N217" s="222"/>
      <c r="O217" s="85"/>
      <c r="P217" s="85"/>
      <c r="Q217" s="85"/>
      <c r="R217" s="85"/>
      <c r="S217" s="85"/>
      <c r="T217" s="86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18" t="s">
        <v>146</v>
      </c>
      <c r="AU217" s="18" t="s">
        <v>81</v>
      </c>
    </row>
    <row r="218" s="2" customFormat="1" ht="16.5" customHeight="1">
      <c r="A218" s="39"/>
      <c r="B218" s="40"/>
      <c r="C218" s="205" t="s">
        <v>636</v>
      </c>
      <c r="D218" s="205" t="s">
        <v>139</v>
      </c>
      <c r="E218" s="206" t="s">
        <v>1841</v>
      </c>
      <c r="F218" s="207" t="s">
        <v>1842</v>
      </c>
      <c r="G218" s="208" t="s">
        <v>213</v>
      </c>
      <c r="H218" s="209">
        <v>210</v>
      </c>
      <c r="I218" s="210"/>
      <c r="J218" s="211">
        <f>ROUND(I218*H218,2)</f>
        <v>0</v>
      </c>
      <c r="K218" s="207" t="s">
        <v>143</v>
      </c>
      <c r="L218" s="45"/>
      <c r="M218" s="212" t="s">
        <v>19</v>
      </c>
      <c r="N218" s="213" t="s">
        <v>42</v>
      </c>
      <c r="O218" s="85"/>
      <c r="P218" s="214">
        <f>O218*H218</f>
        <v>0</v>
      </c>
      <c r="Q218" s="214">
        <v>0</v>
      </c>
      <c r="R218" s="214">
        <f>Q218*H218</f>
        <v>0</v>
      </c>
      <c r="S218" s="214">
        <v>0</v>
      </c>
      <c r="T218" s="215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16" t="s">
        <v>246</v>
      </c>
      <c r="AT218" s="216" t="s">
        <v>139</v>
      </c>
      <c r="AU218" s="216" t="s">
        <v>81</v>
      </c>
      <c r="AY218" s="18" t="s">
        <v>137</v>
      </c>
      <c r="BE218" s="217">
        <f>IF(N218="základní",J218,0)</f>
        <v>0</v>
      </c>
      <c r="BF218" s="217">
        <f>IF(N218="snížená",J218,0)</f>
        <v>0</v>
      </c>
      <c r="BG218" s="217">
        <f>IF(N218="zákl. přenesená",J218,0)</f>
        <v>0</v>
      </c>
      <c r="BH218" s="217">
        <f>IF(N218="sníž. přenesená",J218,0)</f>
        <v>0</v>
      </c>
      <c r="BI218" s="217">
        <f>IF(N218="nulová",J218,0)</f>
        <v>0</v>
      </c>
      <c r="BJ218" s="18" t="s">
        <v>79</v>
      </c>
      <c r="BK218" s="217">
        <f>ROUND(I218*H218,2)</f>
        <v>0</v>
      </c>
      <c r="BL218" s="18" t="s">
        <v>246</v>
      </c>
      <c r="BM218" s="216" t="s">
        <v>1084</v>
      </c>
    </row>
    <row r="219" s="2" customFormat="1">
      <c r="A219" s="39"/>
      <c r="B219" s="40"/>
      <c r="C219" s="41"/>
      <c r="D219" s="218" t="s">
        <v>146</v>
      </c>
      <c r="E219" s="41"/>
      <c r="F219" s="219" t="s">
        <v>1843</v>
      </c>
      <c r="G219" s="41"/>
      <c r="H219" s="41"/>
      <c r="I219" s="220"/>
      <c r="J219" s="41"/>
      <c r="K219" s="41"/>
      <c r="L219" s="45"/>
      <c r="M219" s="221"/>
      <c r="N219" s="222"/>
      <c r="O219" s="85"/>
      <c r="P219" s="85"/>
      <c r="Q219" s="85"/>
      <c r="R219" s="85"/>
      <c r="S219" s="85"/>
      <c r="T219" s="86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146</v>
      </c>
      <c r="AU219" s="18" t="s">
        <v>81</v>
      </c>
    </row>
    <row r="220" s="2" customFormat="1" ht="49.05" customHeight="1">
      <c r="A220" s="39"/>
      <c r="B220" s="40"/>
      <c r="C220" s="205" t="s">
        <v>642</v>
      </c>
      <c r="D220" s="205" t="s">
        <v>139</v>
      </c>
      <c r="E220" s="206" t="s">
        <v>1844</v>
      </c>
      <c r="F220" s="207" t="s">
        <v>1845</v>
      </c>
      <c r="G220" s="208" t="s">
        <v>319</v>
      </c>
      <c r="H220" s="209">
        <v>3</v>
      </c>
      <c r="I220" s="210"/>
      <c r="J220" s="211">
        <f>ROUND(I220*H220,2)</f>
        <v>0</v>
      </c>
      <c r="K220" s="207" t="s">
        <v>143</v>
      </c>
      <c r="L220" s="45"/>
      <c r="M220" s="212" t="s">
        <v>19</v>
      </c>
      <c r="N220" s="213" t="s">
        <v>42</v>
      </c>
      <c r="O220" s="85"/>
      <c r="P220" s="214">
        <f>O220*H220</f>
        <v>0</v>
      </c>
      <c r="Q220" s="214">
        <v>0.01035</v>
      </c>
      <c r="R220" s="214">
        <f>Q220*H220</f>
        <v>0.031050000000000001</v>
      </c>
      <c r="S220" s="214">
        <v>0</v>
      </c>
      <c r="T220" s="215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16" t="s">
        <v>246</v>
      </c>
      <c r="AT220" s="216" t="s">
        <v>139</v>
      </c>
      <c r="AU220" s="216" t="s">
        <v>81</v>
      </c>
      <c r="AY220" s="18" t="s">
        <v>137</v>
      </c>
      <c r="BE220" s="217">
        <f>IF(N220="základní",J220,0)</f>
        <v>0</v>
      </c>
      <c r="BF220" s="217">
        <f>IF(N220="snížená",J220,0)</f>
        <v>0</v>
      </c>
      <c r="BG220" s="217">
        <f>IF(N220="zákl. přenesená",J220,0)</f>
        <v>0</v>
      </c>
      <c r="BH220" s="217">
        <f>IF(N220="sníž. přenesená",J220,0)</f>
        <v>0</v>
      </c>
      <c r="BI220" s="217">
        <f>IF(N220="nulová",J220,0)</f>
        <v>0</v>
      </c>
      <c r="BJ220" s="18" t="s">
        <v>79</v>
      </c>
      <c r="BK220" s="217">
        <f>ROUND(I220*H220,2)</f>
        <v>0</v>
      </c>
      <c r="BL220" s="18" t="s">
        <v>246</v>
      </c>
      <c r="BM220" s="216" t="s">
        <v>1098</v>
      </c>
    </row>
    <row r="221" s="2" customFormat="1">
      <c r="A221" s="39"/>
      <c r="B221" s="40"/>
      <c r="C221" s="41"/>
      <c r="D221" s="218" t="s">
        <v>146</v>
      </c>
      <c r="E221" s="41"/>
      <c r="F221" s="219" t="s">
        <v>1846</v>
      </c>
      <c r="G221" s="41"/>
      <c r="H221" s="41"/>
      <c r="I221" s="220"/>
      <c r="J221" s="41"/>
      <c r="K221" s="41"/>
      <c r="L221" s="45"/>
      <c r="M221" s="221"/>
      <c r="N221" s="222"/>
      <c r="O221" s="85"/>
      <c r="P221" s="85"/>
      <c r="Q221" s="85"/>
      <c r="R221" s="85"/>
      <c r="S221" s="85"/>
      <c r="T221" s="86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8" t="s">
        <v>146</v>
      </c>
      <c r="AU221" s="18" t="s">
        <v>81</v>
      </c>
    </row>
    <row r="222" s="2" customFormat="1" ht="49.05" customHeight="1">
      <c r="A222" s="39"/>
      <c r="B222" s="40"/>
      <c r="C222" s="205" t="s">
        <v>650</v>
      </c>
      <c r="D222" s="205" t="s">
        <v>139</v>
      </c>
      <c r="E222" s="206" t="s">
        <v>1847</v>
      </c>
      <c r="F222" s="207" t="s">
        <v>1848</v>
      </c>
      <c r="G222" s="208" t="s">
        <v>319</v>
      </c>
      <c r="H222" s="209">
        <v>2</v>
      </c>
      <c r="I222" s="210"/>
      <c r="J222" s="211">
        <f>ROUND(I222*H222,2)</f>
        <v>0</v>
      </c>
      <c r="K222" s="207" t="s">
        <v>143</v>
      </c>
      <c r="L222" s="45"/>
      <c r="M222" s="212" t="s">
        <v>19</v>
      </c>
      <c r="N222" s="213" t="s">
        <v>42</v>
      </c>
      <c r="O222" s="85"/>
      <c r="P222" s="214">
        <f>O222*H222</f>
        <v>0</v>
      </c>
      <c r="Q222" s="214">
        <v>0.014500000000000001</v>
      </c>
      <c r="R222" s="214">
        <f>Q222*H222</f>
        <v>0.029000000000000001</v>
      </c>
      <c r="S222" s="214">
        <v>0</v>
      </c>
      <c r="T222" s="215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16" t="s">
        <v>246</v>
      </c>
      <c r="AT222" s="216" t="s">
        <v>139</v>
      </c>
      <c r="AU222" s="216" t="s">
        <v>81</v>
      </c>
      <c r="AY222" s="18" t="s">
        <v>137</v>
      </c>
      <c r="BE222" s="217">
        <f>IF(N222="základní",J222,0)</f>
        <v>0</v>
      </c>
      <c r="BF222" s="217">
        <f>IF(N222="snížená",J222,0)</f>
        <v>0</v>
      </c>
      <c r="BG222" s="217">
        <f>IF(N222="zákl. přenesená",J222,0)</f>
        <v>0</v>
      </c>
      <c r="BH222" s="217">
        <f>IF(N222="sníž. přenesená",J222,0)</f>
        <v>0</v>
      </c>
      <c r="BI222" s="217">
        <f>IF(N222="nulová",J222,0)</f>
        <v>0</v>
      </c>
      <c r="BJ222" s="18" t="s">
        <v>79</v>
      </c>
      <c r="BK222" s="217">
        <f>ROUND(I222*H222,2)</f>
        <v>0</v>
      </c>
      <c r="BL222" s="18" t="s">
        <v>246</v>
      </c>
      <c r="BM222" s="216" t="s">
        <v>1114</v>
      </c>
    </row>
    <row r="223" s="2" customFormat="1">
      <c r="A223" s="39"/>
      <c r="B223" s="40"/>
      <c r="C223" s="41"/>
      <c r="D223" s="218" t="s">
        <v>146</v>
      </c>
      <c r="E223" s="41"/>
      <c r="F223" s="219" t="s">
        <v>1849</v>
      </c>
      <c r="G223" s="41"/>
      <c r="H223" s="41"/>
      <c r="I223" s="220"/>
      <c r="J223" s="41"/>
      <c r="K223" s="41"/>
      <c r="L223" s="45"/>
      <c r="M223" s="221"/>
      <c r="N223" s="222"/>
      <c r="O223" s="85"/>
      <c r="P223" s="85"/>
      <c r="Q223" s="85"/>
      <c r="R223" s="85"/>
      <c r="S223" s="85"/>
      <c r="T223" s="86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146</v>
      </c>
      <c r="AU223" s="18" t="s">
        <v>81</v>
      </c>
    </row>
    <row r="224" s="2" customFormat="1" ht="49.05" customHeight="1">
      <c r="A224" s="39"/>
      <c r="B224" s="40"/>
      <c r="C224" s="205" t="s">
        <v>658</v>
      </c>
      <c r="D224" s="205" t="s">
        <v>139</v>
      </c>
      <c r="E224" s="206" t="s">
        <v>1850</v>
      </c>
      <c r="F224" s="207" t="s">
        <v>1851</v>
      </c>
      <c r="G224" s="208" t="s">
        <v>319</v>
      </c>
      <c r="H224" s="209">
        <v>1</v>
      </c>
      <c r="I224" s="210"/>
      <c r="J224" s="211">
        <f>ROUND(I224*H224,2)</f>
        <v>0</v>
      </c>
      <c r="K224" s="207" t="s">
        <v>143</v>
      </c>
      <c r="L224" s="45"/>
      <c r="M224" s="212" t="s">
        <v>19</v>
      </c>
      <c r="N224" s="213" t="s">
        <v>42</v>
      </c>
      <c r="O224" s="85"/>
      <c r="P224" s="214">
        <f>O224*H224</f>
        <v>0</v>
      </c>
      <c r="Q224" s="214">
        <v>0.018599999999999998</v>
      </c>
      <c r="R224" s="214">
        <f>Q224*H224</f>
        <v>0.018599999999999998</v>
      </c>
      <c r="S224" s="214">
        <v>0</v>
      </c>
      <c r="T224" s="215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16" t="s">
        <v>246</v>
      </c>
      <c r="AT224" s="216" t="s">
        <v>139</v>
      </c>
      <c r="AU224" s="216" t="s">
        <v>81</v>
      </c>
      <c r="AY224" s="18" t="s">
        <v>137</v>
      </c>
      <c r="BE224" s="217">
        <f>IF(N224="základní",J224,0)</f>
        <v>0</v>
      </c>
      <c r="BF224" s="217">
        <f>IF(N224="snížená",J224,0)</f>
        <v>0</v>
      </c>
      <c r="BG224" s="217">
        <f>IF(N224="zákl. přenesená",J224,0)</f>
        <v>0</v>
      </c>
      <c r="BH224" s="217">
        <f>IF(N224="sníž. přenesená",J224,0)</f>
        <v>0</v>
      </c>
      <c r="BI224" s="217">
        <f>IF(N224="nulová",J224,0)</f>
        <v>0</v>
      </c>
      <c r="BJ224" s="18" t="s">
        <v>79</v>
      </c>
      <c r="BK224" s="217">
        <f>ROUND(I224*H224,2)</f>
        <v>0</v>
      </c>
      <c r="BL224" s="18" t="s">
        <v>246</v>
      </c>
      <c r="BM224" s="216" t="s">
        <v>1411</v>
      </c>
    </row>
    <row r="225" s="2" customFormat="1">
      <c r="A225" s="39"/>
      <c r="B225" s="40"/>
      <c r="C225" s="41"/>
      <c r="D225" s="218" t="s">
        <v>146</v>
      </c>
      <c r="E225" s="41"/>
      <c r="F225" s="219" t="s">
        <v>1852</v>
      </c>
      <c r="G225" s="41"/>
      <c r="H225" s="41"/>
      <c r="I225" s="220"/>
      <c r="J225" s="41"/>
      <c r="K225" s="41"/>
      <c r="L225" s="45"/>
      <c r="M225" s="221"/>
      <c r="N225" s="222"/>
      <c r="O225" s="85"/>
      <c r="P225" s="85"/>
      <c r="Q225" s="85"/>
      <c r="R225" s="85"/>
      <c r="S225" s="85"/>
      <c r="T225" s="86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18" t="s">
        <v>146</v>
      </c>
      <c r="AU225" s="18" t="s">
        <v>81</v>
      </c>
    </row>
    <row r="226" s="2" customFormat="1" ht="49.05" customHeight="1">
      <c r="A226" s="39"/>
      <c r="B226" s="40"/>
      <c r="C226" s="205" t="s">
        <v>667</v>
      </c>
      <c r="D226" s="205" t="s">
        <v>139</v>
      </c>
      <c r="E226" s="206" t="s">
        <v>1853</v>
      </c>
      <c r="F226" s="207" t="s">
        <v>1854</v>
      </c>
      <c r="G226" s="208" t="s">
        <v>319</v>
      </c>
      <c r="H226" s="209">
        <v>5</v>
      </c>
      <c r="I226" s="210"/>
      <c r="J226" s="211">
        <f>ROUND(I226*H226,2)</f>
        <v>0</v>
      </c>
      <c r="K226" s="207" t="s">
        <v>143</v>
      </c>
      <c r="L226" s="45"/>
      <c r="M226" s="212" t="s">
        <v>19</v>
      </c>
      <c r="N226" s="213" t="s">
        <v>42</v>
      </c>
      <c r="O226" s="85"/>
      <c r="P226" s="214">
        <f>O226*H226</f>
        <v>0</v>
      </c>
      <c r="Q226" s="214">
        <v>0.026800000000000001</v>
      </c>
      <c r="R226" s="214">
        <f>Q226*H226</f>
        <v>0.13400000000000001</v>
      </c>
      <c r="S226" s="214">
        <v>0</v>
      </c>
      <c r="T226" s="215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16" t="s">
        <v>246</v>
      </c>
      <c r="AT226" s="216" t="s">
        <v>139</v>
      </c>
      <c r="AU226" s="216" t="s">
        <v>81</v>
      </c>
      <c r="AY226" s="18" t="s">
        <v>137</v>
      </c>
      <c r="BE226" s="217">
        <f>IF(N226="základní",J226,0)</f>
        <v>0</v>
      </c>
      <c r="BF226" s="217">
        <f>IF(N226="snížená",J226,0)</f>
        <v>0</v>
      </c>
      <c r="BG226" s="217">
        <f>IF(N226="zákl. přenesená",J226,0)</f>
        <v>0</v>
      </c>
      <c r="BH226" s="217">
        <f>IF(N226="sníž. přenesená",J226,0)</f>
        <v>0</v>
      </c>
      <c r="BI226" s="217">
        <f>IF(N226="nulová",J226,0)</f>
        <v>0</v>
      </c>
      <c r="BJ226" s="18" t="s">
        <v>79</v>
      </c>
      <c r="BK226" s="217">
        <f>ROUND(I226*H226,2)</f>
        <v>0</v>
      </c>
      <c r="BL226" s="18" t="s">
        <v>246</v>
      </c>
      <c r="BM226" s="216" t="s">
        <v>1415</v>
      </c>
    </row>
    <row r="227" s="2" customFormat="1">
      <c r="A227" s="39"/>
      <c r="B227" s="40"/>
      <c r="C227" s="41"/>
      <c r="D227" s="218" t="s">
        <v>146</v>
      </c>
      <c r="E227" s="41"/>
      <c r="F227" s="219" t="s">
        <v>1855</v>
      </c>
      <c r="G227" s="41"/>
      <c r="H227" s="41"/>
      <c r="I227" s="220"/>
      <c r="J227" s="41"/>
      <c r="K227" s="41"/>
      <c r="L227" s="45"/>
      <c r="M227" s="221"/>
      <c r="N227" s="222"/>
      <c r="O227" s="85"/>
      <c r="P227" s="85"/>
      <c r="Q227" s="85"/>
      <c r="R227" s="85"/>
      <c r="S227" s="85"/>
      <c r="T227" s="86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146</v>
      </c>
      <c r="AU227" s="18" t="s">
        <v>81</v>
      </c>
    </row>
    <row r="228" s="2" customFormat="1" ht="49.05" customHeight="1">
      <c r="A228" s="39"/>
      <c r="B228" s="40"/>
      <c r="C228" s="205" t="s">
        <v>673</v>
      </c>
      <c r="D228" s="205" t="s">
        <v>139</v>
      </c>
      <c r="E228" s="206" t="s">
        <v>1856</v>
      </c>
      <c r="F228" s="207" t="s">
        <v>1857</v>
      </c>
      <c r="G228" s="208" t="s">
        <v>319</v>
      </c>
      <c r="H228" s="209">
        <v>1</v>
      </c>
      <c r="I228" s="210"/>
      <c r="J228" s="211">
        <f>ROUND(I228*H228,2)</f>
        <v>0</v>
      </c>
      <c r="K228" s="207" t="s">
        <v>143</v>
      </c>
      <c r="L228" s="45"/>
      <c r="M228" s="212" t="s">
        <v>19</v>
      </c>
      <c r="N228" s="213" t="s">
        <v>42</v>
      </c>
      <c r="O228" s="85"/>
      <c r="P228" s="214">
        <f>O228*H228</f>
        <v>0</v>
      </c>
      <c r="Q228" s="214">
        <v>0.013400000000000001</v>
      </c>
      <c r="R228" s="214">
        <f>Q228*H228</f>
        <v>0.013400000000000001</v>
      </c>
      <c r="S228" s="214">
        <v>0</v>
      </c>
      <c r="T228" s="215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16" t="s">
        <v>246</v>
      </c>
      <c r="AT228" s="216" t="s">
        <v>139</v>
      </c>
      <c r="AU228" s="216" t="s">
        <v>81</v>
      </c>
      <c r="AY228" s="18" t="s">
        <v>137</v>
      </c>
      <c r="BE228" s="217">
        <f>IF(N228="základní",J228,0)</f>
        <v>0</v>
      </c>
      <c r="BF228" s="217">
        <f>IF(N228="snížená",J228,0)</f>
        <v>0</v>
      </c>
      <c r="BG228" s="217">
        <f>IF(N228="zákl. přenesená",J228,0)</f>
        <v>0</v>
      </c>
      <c r="BH228" s="217">
        <f>IF(N228="sníž. přenesená",J228,0)</f>
        <v>0</v>
      </c>
      <c r="BI228" s="217">
        <f>IF(N228="nulová",J228,0)</f>
        <v>0</v>
      </c>
      <c r="BJ228" s="18" t="s">
        <v>79</v>
      </c>
      <c r="BK228" s="217">
        <f>ROUND(I228*H228,2)</f>
        <v>0</v>
      </c>
      <c r="BL228" s="18" t="s">
        <v>246</v>
      </c>
      <c r="BM228" s="216" t="s">
        <v>1419</v>
      </c>
    </row>
    <row r="229" s="2" customFormat="1">
      <c r="A229" s="39"/>
      <c r="B229" s="40"/>
      <c r="C229" s="41"/>
      <c r="D229" s="218" t="s">
        <v>146</v>
      </c>
      <c r="E229" s="41"/>
      <c r="F229" s="219" t="s">
        <v>1858</v>
      </c>
      <c r="G229" s="41"/>
      <c r="H229" s="41"/>
      <c r="I229" s="220"/>
      <c r="J229" s="41"/>
      <c r="K229" s="41"/>
      <c r="L229" s="45"/>
      <c r="M229" s="221"/>
      <c r="N229" s="222"/>
      <c r="O229" s="85"/>
      <c r="P229" s="85"/>
      <c r="Q229" s="85"/>
      <c r="R229" s="85"/>
      <c r="S229" s="85"/>
      <c r="T229" s="86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146</v>
      </c>
      <c r="AU229" s="18" t="s">
        <v>81</v>
      </c>
    </row>
    <row r="230" s="2" customFormat="1" ht="49.05" customHeight="1">
      <c r="A230" s="39"/>
      <c r="B230" s="40"/>
      <c r="C230" s="205" t="s">
        <v>679</v>
      </c>
      <c r="D230" s="205" t="s">
        <v>139</v>
      </c>
      <c r="E230" s="206" t="s">
        <v>1859</v>
      </c>
      <c r="F230" s="207" t="s">
        <v>1860</v>
      </c>
      <c r="G230" s="208" t="s">
        <v>319</v>
      </c>
      <c r="H230" s="209">
        <v>2</v>
      </c>
      <c r="I230" s="210"/>
      <c r="J230" s="211">
        <f>ROUND(I230*H230,2)</f>
        <v>0</v>
      </c>
      <c r="K230" s="207" t="s">
        <v>143</v>
      </c>
      <c r="L230" s="45"/>
      <c r="M230" s="212" t="s">
        <v>19</v>
      </c>
      <c r="N230" s="213" t="s">
        <v>42</v>
      </c>
      <c r="O230" s="85"/>
      <c r="P230" s="214">
        <f>O230*H230</f>
        <v>0</v>
      </c>
      <c r="Q230" s="214">
        <v>0.01942</v>
      </c>
      <c r="R230" s="214">
        <f>Q230*H230</f>
        <v>0.03884</v>
      </c>
      <c r="S230" s="214">
        <v>0</v>
      </c>
      <c r="T230" s="215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16" t="s">
        <v>246</v>
      </c>
      <c r="AT230" s="216" t="s">
        <v>139</v>
      </c>
      <c r="AU230" s="216" t="s">
        <v>81</v>
      </c>
      <c r="AY230" s="18" t="s">
        <v>137</v>
      </c>
      <c r="BE230" s="217">
        <f>IF(N230="základní",J230,0)</f>
        <v>0</v>
      </c>
      <c r="BF230" s="217">
        <f>IF(N230="snížená",J230,0)</f>
        <v>0</v>
      </c>
      <c r="BG230" s="217">
        <f>IF(N230="zákl. přenesená",J230,0)</f>
        <v>0</v>
      </c>
      <c r="BH230" s="217">
        <f>IF(N230="sníž. přenesená",J230,0)</f>
        <v>0</v>
      </c>
      <c r="BI230" s="217">
        <f>IF(N230="nulová",J230,0)</f>
        <v>0</v>
      </c>
      <c r="BJ230" s="18" t="s">
        <v>79</v>
      </c>
      <c r="BK230" s="217">
        <f>ROUND(I230*H230,2)</f>
        <v>0</v>
      </c>
      <c r="BL230" s="18" t="s">
        <v>246</v>
      </c>
      <c r="BM230" s="216" t="s">
        <v>1423</v>
      </c>
    </row>
    <row r="231" s="2" customFormat="1">
      <c r="A231" s="39"/>
      <c r="B231" s="40"/>
      <c r="C231" s="41"/>
      <c r="D231" s="218" t="s">
        <v>146</v>
      </c>
      <c r="E231" s="41"/>
      <c r="F231" s="219" t="s">
        <v>1861</v>
      </c>
      <c r="G231" s="41"/>
      <c r="H231" s="41"/>
      <c r="I231" s="220"/>
      <c r="J231" s="41"/>
      <c r="K231" s="41"/>
      <c r="L231" s="45"/>
      <c r="M231" s="221"/>
      <c r="N231" s="222"/>
      <c r="O231" s="85"/>
      <c r="P231" s="85"/>
      <c r="Q231" s="85"/>
      <c r="R231" s="85"/>
      <c r="S231" s="85"/>
      <c r="T231" s="86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8" t="s">
        <v>146</v>
      </c>
      <c r="AU231" s="18" t="s">
        <v>81</v>
      </c>
    </row>
    <row r="232" s="2" customFormat="1" ht="49.05" customHeight="1">
      <c r="A232" s="39"/>
      <c r="B232" s="40"/>
      <c r="C232" s="205" t="s">
        <v>686</v>
      </c>
      <c r="D232" s="205" t="s">
        <v>139</v>
      </c>
      <c r="E232" s="206" t="s">
        <v>1862</v>
      </c>
      <c r="F232" s="207" t="s">
        <v>1863</v>
      </c>
      <c r="G232" s="208" t="s">
        <v>319</v>
      </c>
      <c r="H232" s="209">
        <v>4</v>
      </c>
      <c r="I232" s="210"/>
      <c r="J232" s="211">
        <f>ROUND(I232*H232,2)</f>
        <v>0</v>
      </c>
      <c r="K232" s="207" t="s">
        <v>143</v>
      </c>
      <c r="L232" s="45"/>
      <c r="M232" s="212" t="s">
        <v>19</v>
      </c>
      <c r="N232" s="213" t="s">
        <v>42</v>
      </c>
      <c r="O232" s="85"/>
      <c r="P232" s="214">
        <f>O232*H232</f>
        <v>0</v>
      </c>
      <c r="Q232" s="214">
        <v>0.025159999999999998</v>
      </c>
      <c r="R232" s="214">
        <f>Q232*H232</f>
        <v>0.10063999999999999</v>
      </c>
      <c r="S232" s="214">
        <v>0</v>
      </c>
      <c r="T232" s="215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16" t="s">
        <v>246</v>
      </c>
      <c r="AT232" s="216" t="s">
        <v>139</v>
      </c>
      <c r="AU232" s="216" t="s">
        <v>81</v>
      </c>
      <c r="AY232" s="18" t="s">
        <v>137</v>
      </c>
      <c r="BE232" s="217">
        <f>IF(N232="základní",J232,0)</f>
        <v>0</v>
      </c>
      <c r="BF232" s="217">
        <f>IF(N232="snížená",J232,0)</f>
        <v>0</v>
      </c>
      <c r="BG232" s="217">
        <f>IF(N232="zákl. přenesená",J232,0)</f>
        <v>0</v>
      </c>
      <c r="BH232" s="217">
        <f>IF(N232="sníž. přenesená",J232,0)</f>
        <v>0</v>
      </c>
      <c r="BI232" s="217">
        <f>IF(N232="nulová",J232,0)</f>
        <v>0</v>
      </c>
      <c r="BJ232" s="18" t="s">
        <v>79</v>
      </c>
      <c r="BK232" s="217">
        <f>ROUND(I232*H232,2)</f>
        <v>0</v>
      </c>
      <c r="BL232" s="18" t="s">
        <v>246</v>
      </c>
      <c r="BM232" s="216" t="s">
        <v>1427</v>
      </c>
    </row>
    <row r="233" s="2" customFormat="1">
      <c r="A233" s="39"/>
      <c r="B233" s="40"/>
      <c r="C233" s="41"/>
      <c r="D233" s="218" t="s">
        <v>146</v>
      </c>
      <c r="E233" s="41"/>
      <c r="F233" s="219" t="s">
        <v>1864</v>
      </c>
      <c r="G233" s="41"/>
      <c r="H233" s="41"/>
      <c r="I233" s="220"/>
      <c r="J233" s="41"/>
      <c r="K233" s="41"/>
      <c r="L233" s="45"/>
      <c r="M233" s="221"/>
      <c r="N233" s="222"/>
      <c r="O233" s="85"/>
      <c r="P233" s="85"/>
      <c r="Q233" s="85"/>
      <c r="R233" s="85"/>
      <c r="S233" s="85"/>
      <c r="T233" s="86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146</v>
      </c>
      <c r="AU233" s="18" t="s">
        <v>81</v>
      </c>
    </row>
    <row r="234" s="2" customFormat="1" ht="49.05" customHeight="1">
      <c r="A234" s="39"/>
      <c r="B234" s="40"/>
      <c r="C234" s="205" t="s">
        <v>693</v>
      </c>
      <c r="D234" s="205" t="s">
        <v>139</v>
      </c>
      <c r="E234" s="206" t="s">
        <v>1865</v>
      </c>
      <c r="F234" s="207" t="s">
        <v>1866</v>
      </c>
      <c r="G234" s="208" t="s">
        <v>319</v>
      </c>
      <c r="H234" s="209">
        <v>5</v>
      </c>
      <c r="I234" s="210"/>
      <c r="J234" s="211">
        <f>ROUND(I234*H234,2)</f>
        <v>0</v>
      </c>
      <c r="K234" s="207" t="s">
        <v>143</v>
      </c>
      <c r="L234" s="45"/>
      <c r="M234" s="212" t="s">
        <v>19</v>
      </c>
      <c r="N234" s="213" t="s">
        <v>42</v>
      </c>
      <c r="O234" s="85"/>
      <c r="P234" s="214">
        <f>O234*H234</f>
        <v>0</v>
      </c>
      <c r="Q234" s="214">
        <v>0.036639999999999999</v>
      </c>
      <c r="R234" s="214">
        <f>Q234*H234</f>
        <v>0.1832</v>
      </c>
      <c r="S234" s="214">
        <v>0</v>
      </c>
      <c r="T234" s="215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16" t="s">
        <v>246</v>
      </c>
      <c r="AT234" s="216" t="s">
        <v>139</v>
      </c>
      <c r="AU234" s="216" t="s">
        <v>81</v>
      </c>
      <c r="AY234" s="18" t="s">
        <v>137</v>
      </c>
      <c r="BE234" s="217">
        <f>IF(N234="základní",J234,0)</f>
        <v>0</v>
      </c>
      <c r="BF234" s="217">
        <f>IF(N234="snížená",J234,0)</f>
        <v>0</v>
      </c>
      <c r="BG234" s="217">
        <f>IF(N234="zákl. přenesená",J234,0)</f>
        <v>0</v>
      </c>
      <c r="BH234" s="217">
        <f>IF(N234="sníž. přenesená",J234,0)</f>
        <v>0</v>
      </c>
      <c r="BI234" s="217">
        <f>IF(N234="nulová",J234,0)</f>
        <v>0</v>
      </c>
      <c r="BJ234" s="18" t="s">
        <v>79</v>
      </c>
      <c r="BK234" s="217">
        <f>ROUND(I234*H234,2)</f>
        <v>0</v>
      </c>
      <c r="BL234" s="18" t="s">
        <v>246</v>
      </c>
      <c r="BM234" s="216" t="s">
        <v>1431</v>
      </c>
    </row>
    <row r="235" s="2" customFormat="1">
      <c r="A235" s="39"/>
      <c r="B235" s="40"/>
      <c r="C235" s="41"/>
      <c r="D235" s="218" t="s">
        <v>146</v>
      </c>
      <c r="E235" s="41"/>
      <c r="F235" s="219" t="s">
        <v>1867</v>
      </c>
      <c r="G235" s="41"/>
      <c r="H235" s="41"/>
      <c r="I235" s="220"/>
      <c r="J235" s="41"/>
      <c r="K235" s="41"/>
      <c r="L235" s="45"/>
      <c r="M235" s="221"/>
      <c r="N235" s="222"/>
      <c r="O235" s="85"/>
      <c r="P235" s="85"/>
      <c r="Q235" s="85"/>
      <c r="R235" s="85"/>
      <c r="S235" s="85"/>
      <c r="T235" s="86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146</v>
      </c>
      <c r="AU235" s="18" t="s">
        <v>81</v>
      </c>
    </row>
    <row r="236" s="2" customFormat="1" ht="49.05" customHeight="1">
      <c r="A236" s="39"/>
      <c r="B236" s="40"/>
      <c r="C236" s="205" t="s">
        <v>699</v>
      </c>
      <c r="D236" s="205" t="s">
        <v>139</v>
      </c>
      <c r="E236" s="206" t="s">
        <v>1868</v>
      </c>
      <c r="F236" s="207" t="s">
        <v>1869</v>
      </c>
      <c r="G236" s="208" t="s">
        <v>319</v>
      </c>
      <c r="H236" s="209">
        <v>7</v>
      </c>
      <c r="I236" s="210"/>
      <c r="J236" s="211">
        <f>ROUND(I236*H236,2)</f>
        <v>0</v>
      </c>
      <c r="K236" s="207" t="s">
        <v>143</v>
      </c>
      <c r="L236" s="45"/>
      <c r="M236" s="212" t="s">
        <v>19</v>
      </c>
      <c r="N236" s="213" t="s">
        <v>42</v>
      </c>
      <c r="O236" s="85"/>
      <c r="P236" s="214">
        <f>O236*H236</f>
        <v>0</v>
      </c>
      <c r="Q236" s="214">
        <v>0.042380000000000001</v>
      </c>
      <c r="R236" s="214">
        <f>Q236*H236</f>
        <v>0.29666000000000003</v>
      </c>
      <c r="S236" s="214">
        <v>0</v>
      </c>
      <c r="T236" s="215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16" t="s">
        <v>246</v>
      </c>
      <c r="AT236" s="216" t="s">
        <v>139</v>
      </c>
      <c r="AU236" s="216" t="s">
        <v>81</v>
      </c>
      <c r="AY236" s="18" t="s">
        <v>137</v>
      </c>
      <c r="BE236" s="217">
        <f>IF(N236="základní",J236,0)</f>
        <v>0</v>
      </c>
      <c r="BF236" s="217">
        <f>IF(N236="snížená",J236,0)</f>
        <v>0</v>
      </c>
      <c r="BG236" s="217">
        <f>IF(N236="zákl. přenesená",J236,0)</f>
        <v>0</v>
      </c>
      <c r="BH236" s="217">
        <f>IF(N236="sníž. přenesená",J236,0)</f>
        <v>0</v>
      </c>
      <c r="BI236" s="217">
        <f>IF(N236="nulová",J236,0)</f>
        <v>0</v>
      </c>
      <c r="BJ236" s="18" t="s">
        <v>79</v>
      </c>
      <c r="BK236" s="217">
        <f>ROUND(I236*H236,2)</f>
        <v>0</v>
      </c>
      <c r="BL236" s="18" t="s">
        <v>246</v>
      </c>
      <c r="BM236" s="216" t="s">
        <v>1435</v>
      </c>
    </row>
    <row r="237" s="2" customFormat="1">
      <c r="A237" s="39"/>
      <c r="B237" s="40"/>
      <c r="C237" s="41"/>
      <c r="D237" s="218" t="s">
        <v>146</v>
      </c>
      <c r="E237" s="41"/>
      <c r="F237" s="219" t="s">
        <v>1870</v>
      </c>
      <c r="G237" s="41"/>
      <c r="H237" s="41"/>
      <c r="I237" s="220"/>
      <c r="J237" s="41"/>
      <c r="K237" s="41"/>
      <c r="L237" s="45"/>
      <c r="M237" s="221"/>
      <c r="N237" s="222"/>
      <c r="O237" s="85"/>
      <c r="P237" s="85"/>
      <c r="Q237" s="85"/>
      <c r="R237" s="85"/>
      <c r="S237" s="85"/>
      <c r="T237" s="86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18" t="s">
        <v>146</v>
      </c>
      <c r="AU237" s="18" t="s">
        <v>81</v>
      </c>
    </row>
    <row r="238" s="2" customFormat="1" ht="49.05" customHeight="1">
      <c r="A238" s="39"/>
      <c r="B238" s="40"/>
      <c r="C238" s="205" t="s">
        <v>704</v>
      </c>
      <c r="D238" s="205" t="s">
        <v>139</v>
      </c>
      <c r="E238" s="206" t="s">
        <v>1871</v>
      </c>
      <c r="F238" s="207" t="s">
        <v>1872</v>
      </c>
      <c r="G238" s="208" t="s">
        <v>319</v>
      </c>
      <c r="H238" s="209">
        <v>1</v>
      </c>
      <c r="I238" s="210"/>
      <c r="J238" s="211">
        <f>ROUND(I238*H238,2)</f>
        <v>0</v>
      </c>
      <c r="K238" s="207" t="s">
        <v>143</v>
      </c>
      <c r="L238" s="45"/>
      <c r="M238" s="212" t="s">
        <v>19</v>
      </c>
      <c r="N238" s="213" t="s">
        <v>42</v>
      </c>
      <c r="O238" s="85"/>
      <c r="P238" s="214">
        <f>O238*H238</f>
        <v>0</v>
      </c>
      <c r="Q238" s="214">
        <v>0.039800000000000002</v>
      </c>
      <c r="R238" s="214">
        <f>Q238*H238</f>
        <v>0.039800000000000002</v>
      </c>
      <c r="S238" s="214">
        <v>0</v>
      </c>
      <c r="T238" s="215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16" t="s">
        <v>246</v>
      </c>
      <c r="AT238" s="216" t="s">
        <v>139</v>
      </c>
      <c r="AU238" s="216" t="s">
        <v>81</v>
      </c>
      <c r="AY238" s="18" t="s">
        <v>137</v>
      </c>
      <c r="BE238" s="217">
        <f>IF(N238="základní",J238,0)</f>
        <v>0</v>
      </c>
      <c r="BF238" s="217">
        <f>IF(N238="snížená",J238,0)</f>
        <v>0</v>
      </c>
      <c r="BG238" s="217">
        <f>IF(N238="zákl. přenesená",J238,0)</f>
        <v>0</v>
      </c>
      <c r="BH238" s="217">
        <f>IF(N238="sníž. přenesená",J238,0)</f>
        <v>0</v>
      </c>
      <c r="BI238" s="217">
        <f>IF(N238="nulová",J238,0)</f>
        <v>0</v>
      </c>
      <c r="BJ238" s="18" t="s">
        <v>79</v>
      </c>
      <c r="BK238" s="217">
        <f>ROUND(I238*H238,2)</f>
        <v>0</v>
      </c>
      <c r="BL238" s="18" t="s">
        <v>246</v>
      </c>
      <c r="BM238" s="216" t="s">
        <v>1439</v>
      </c>
    </row>
    <row r="239" s="2" customFormat="1">
      <c r="A239" s="39"/>
      <c r="B239" s="40"/>
      <c r="C239" s="41"/>
      <c r="D239" s="218" t="s">
        <v>146</v>
      </c>
      <c r="E239" s="41"/>
      <c r="F239" s="219" t="s">
        <v>1873</v>
      </c>
      <c r="G239" s="41"/>
      <c r="H239" s="41"/>
      <c r="I239" s="220"/>
      <c r="J239" s="41"/>
      <c r="K239" s="41"/>
      <c r="L239" s="45"/>
      <c r="M239" s="221"/>
      <c r="N239" s="222"/>
      <c r="O239" s="85"/>
      <c r="P239" s="85"/>
      <c r="Q239" s="85"/>
      <c r="R239" s="85"/>
      <c r="S239" s="85"/>
      <c r="T239" s="86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146</v>
      </c>
      <c r="AU239" s="18" t="s">
        <v>81</v>
      </c>
    </row>
    <row r="240" s="2" customFormat="1" ht="49.05" customHeight="1">
      <c r="A240" s="39"/>
      <c r="B240" s="40"/>
      <c r="C240" s="205" t="s">
        <v>710</v>
      </c>
      <c r="D240" s="205" t="s">
        <v>139</v>
      </c>
      <c r="E240" s="206" t="s">
        <v>1874</v>
      </c>
      <c r="F240" s="207" t="s">
        <v>1875</v>
      </c>
      <c r="G240" s="208" t="s">
        <v>319</v>
      </c>
      <c r="H240" s="209">
        <v>1</v>
      </c>
      <c r="I240" s="210"/>
      <c r="J240" s="211">
        <f>ROUND(I240*H240,2)</f>
        <v>0</v>
      </c>
      <c r="K240" s="207" t="s">
        <v>143</v>
      </c>
      <c r="L240" s="45"/>
      <c r="M240" s="212" t="s">
        <v>19</v>
      </c>
      <c r="N240" s="213" t="s">
        <v>42</v>
      </c>
      <c r="O240" s="85"/>
      <c r="P240" s="214">
        <f>O240*H240</f>
        <v>0</v>
      </c>
      <c r="Q240" s="214">
        <v>0.02828</v>
      </c>
      <c r="R240" s="214">
        <f>Q240*H240</f>
        <v>0.02828</v>
      </c>
      <c r="S240" s="214">
        <v>0</v>
      </c>
      <c r="T240" s="215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16" t="s">
        <v>246</v>
      </c>
      <c r="AT240" s="216" t="s">
        <v>139</v>
      </c>
      <c r="AU240" s="216" t="s">
        <v>81</v>
      </c>
      <c r="AY240" s="18" t="s">
        <v>137</v>
      </c>
      <c r="BE240" s="217">
        <f>IF(N240="základní",J240,0)</f>
        <v>0</v>
      </c>
      <c r="BF240" s="217">
        <f>IF(N240="snížená",J240,0)</f>
        <v>0</v>
      </c>
      <c r="BG240" s="217">
        <f>IF(N240="zákl. přenesená",J240,0)</f>
        <v>0</v>
      </c>
      <c r="BH240" s="217">
        <f>IF(N240="sníž. přenesená",J240,0)</f>
        <v>0</v>
      </c>
      <c r="BI240" s="217">
        <f>IF(N240="nulová",J240,0)</f>
        <v>0</v>
      </c>
      <c r="BJ240" s="18" t="s">
        <v>79</v>
      </c>
      <c r="BK240" s="217">
        <f>ROUND(I240*H240,2)</f>
        <v>0</v>
      </c>
      <c r="BL240" s="18" t="s">
        <v>246</v>
      </c>
      <c r="BM240" s="216" t="s">
        <v>1443</v>
      </c>
    </row>
    <row r="241" s="2" customFormat="1">
      <c r="A241" s="39"/>
      <c r="B241" s="40"/>
      <c r="C241" s="41"/>
      <c r="D241" s="218" t="s">
        <v>146</v>
      </c>
      <c r="E241" s="41"/>
      <c r="F241" s="219" t="s">
        <v>1876</v>
      </c>
      <c r="G241" s="41"/>
      <c r="H241" s="41"/>
      <c r="I241" s="220"/>
      <c r="J241" s="41"/>
      <c r="K241" s="41"/>
      <c r="L241" s="45"/>
      <c r="M241" s="221"/>
      <c r="N241" s="222"/>
      <c r="O241" s="85"/>
      <c r="P241" s="85"/>
      <c r="Q241" s="85"/>
      <c r="R241" s="85"/>
      <c r="S241" s="85"/>
      <c r="T241" s="86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146</v>
      </c>
      <c r="AU241" s="18" t="s">
        <v>81</v>
      </c>
    </row>
    <row r="242" s="2" customFormat="1" ht="44.25" customHeight="1">
      <c r="A242" s="39"/>
      <c r="B242" s="40"/>
      <c r="C242" s="245" t="s">
        <v>716</v>
      </c>
      <c r="D242" s="245" t="s">
        <v>172</v>
      </c>
      <c r="E242" s="246" t="s">
        <v>1877</v>
      </c>
      <c r="F242" s="247" t="s">
        <v>1878</v>
      </c>
      <c r="G242" s="248" t="s">
        <v>319</v>
      </c>
      <c r="H242" s="249">
        <v>5</v>
      </c>
      <c r="I242" s="250"/>
      <c r="J242" s="251">
        <f>ROUND(I242*H242,2)</f>
        <v>0</v>
      </c>
      <c r="K242" s="247" t="s">
        <v>19</v>
      </c>
      <c r="L242" s="252"/>
      <c r="M242" s="253" t="s">
        <v>19</v>
      </c>
      <c r="N242" s="254" t="s">
        <v>42</v>
      </c>
      <c r="O242" s="85"/>
      <c r="P242" s="214">
        <f>O242*H242</f>
        <v>0</v>
      </c>
      <c r="Q242" s="214">
        <v>0.021000000000000001</v>
      </c>
      <c r="R242" s="214">
        <f>Q242*H242</f>
        <v>0.10500000000000001</v>
      </c>
      <c r="S242" s="214">
        <v>0</v>
      </c>
      <c r="T242" s="215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16" t="s">
        <v>370</v>
      </c>
      <c r="AT242" s="216" t="s">
        <v>172</v>
      </c>
      <c r="AU242" s="216" t="s">
        <v>81</v>
      </c>
      <c r="AY242" s="18" t="s">
        <v>137</v>
      </c>
      <c r="BE242" s="217">
        <f>IF(N242="základní",J242,0)</f>
        <v>0</v>
      </c>
      <c r="BF242" s="217">
        <f>IF(N242="snížená",J242,0)</f>
        <v>0</v>
      </c>
      <c r="BG242" s="217">
        <f>IF(N242="zákl. přenesená",J242,0)</f>
        <v>0</v>
      </c>
      <c r="BH242" s="217">
        <f>IF(N242="sníž. přenesená",J242,0)</f>
        <v>0</v>
      </c>
      <c r="BI242" s="217">
        <f>IF(N242="nulová",J242,0)</f>
        <v>0</v>
      </c>
      <c r="BJ242" s="18" t="s">
        <v>79</v>
      </c>
      <c r="BK242" s="217">
        <f>ROUND(I242*H242,2)</f>
        <v>0</v>
      </c>
      <c r="BL242" s="18" t="s">
        <v>246</v>
      </c>
      <c r="BM242" s="216" t="s">
        <v>1447</v>
      </c>
    </row>
    <row r="243" s="2" customFormat="1" ht="24.15" customHeight="1">
      <c r="A243" s="39"/>
      <c r="B243" s="40"/>
      <c r="C243" s="205" t="s">
        <v>721</v>
      </c>
      <c r="D243" s="205" t="s">
        <v>139</v>
      </c>
      <c r="E243" s="206" t="s">
        <v>1879</v>
      </c>
      <c r="F243" s="207" t="s">
        <v>1880</v>
      </c>
      <c r="G243" s="208" t="s">
        <v>213</v>
      </c>
      <c r="H243" s="209">
        <v>210</v>
      </c>
      <c r="I243" s="210"/>
      <c r="J243" s="211">
        <f>ROUND(I243*H243,2)</f>
        <v>0</v>
      </c>
      <c r="K243" s="207" t="s">
        <v>143</v>
      </c>
      <c r="L243" s="45"/>
      <c r="M243" s="212" t="s">
        <v>19</v>
      </c>
      <c r="N243" s="213" t="s">
        <v>42</v>
      </c>
      <c r="O243" s="85"/>
      <c r="P243" s="214">
        <f>O243*H243</f>
        <v>0</v>
      </c>
      <c r="Q243" s="214">
        <v>0</v>
      </c>
      <c r="R243" s="214">
        <f>Q243*H243</f>
        <v>0</v>
      </c>
      <c r="S243" s="214">
        <v>0</v>
      </c>
      <c r="T243" s="215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16" t="s">
        <v>246</v>
      </c>
      <c r="AT243" s="216" t="s">
        <v>139</v>
      </c>
      <c r="AU243" s="216" t="s">
        <v>81</v>
      </c>
      <c r="AY243" s="18" t="s">
        <v>137</v>
      </c>
      <c r="BE243" s="217">
        <f>IF(N243="základní",J243,0)</f>
        <v>0</v>
      </c>
      <c r="BF243" s="217">
        <f>IF(N243="snížená",J243,0)</f>
        <v>0</v>
      </c>
      <c r="BG243" s="217">
        <f>IF(N243="zákl. přenesená",J243,0)</f>
        <v>0</v>
      </c>
      <c r="BH243" s="217">
        <f>IF(N243="sníž. přenesená",J243,0)</f>
        <v>0</v>
      </c>
      <c r="BI243" s="217">
        <f>IF(N243="nulová",J243,0)</f>
        <v>0</v>
      </c>
      <c r="BJ243" s="18" t="s">
        <v>79</v>
      </c>
      <c r="BK243" s="217">
        <f>ROUND(I243*H243,2)</f>
        <v>0</v>
      </c>
      <c r="BL243" s="18" t="s">
        <v>246</v>
      </c>
      <c r="BM243" s="216" t="s">
        <v>1451</v>
      </c>
    </row>
    <row r="244" s="2" customFormat="1">
      <c r="A244" s="39"/>
      <c r="B244" s="40"/>
      <c r="C244" s="41"/>
      <c r="D244" s="218" t="s">
        <v>146</v>
      </c>
      <c r="E244" s="41"/>
      <c r="F244" s="219" t="s">
        <v>1881</v>
      </c>
      <c r="G244" s="41"/>
      <c r="H244" s="41"/>
      <c r="I244" s="220"/>
      <c r="J244" s="41"/>
      <c r="K244" s="41"/>
      <c r="L244" s="45"/>
      <c r="M244" s="221"/>
      <c r="N244" s="222"/>
      <c r="O244" s="85"/>
      <c r="P244" s="85"/>
      <c r="Q244" s="85"/>
      <c r="R244" s="85"/>
      <c r="S244" s="85"/>
      <c r="T244" s="86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18" t="s">
        <v>146</v>
      </c>
      <c r="AU244" s="18" t="s">
        <v>81</v>
      </c>
    </row>
    <row r="245" s="2" customFormat="1" ht="37.8" customHeight="1">
      <c r="A245" s="39"/>
      <c r="B245" s="40"/>
      <c r="C245" s="205" t="s">
        <v>727</v>
      </c>
      <c r="D245" s="205" t="s">
        <v>139</v>
      </c>
      <c r="E245" s="206" t="s">
        <v>1882</v>
      </c>
      <c r="F245" s="207" t="s">
        <v>1883</v>
      </c>
      <c r="G245" s="208" t="s">
        <v>175</v>
      </c>
      <c r="H245" s="209">
        <v>2.5</v>
      </c>
      <c r="I245" s="210"/>
      <c r="J245" s="211">
        <f>ROUND(I245*H245,2)</f>
        <v>0</v>
      </c>
      <c r="K245" s="207" t="s">
        <v>19</v>
      </c>
      <c r="L245" s="45"/>
      <c r="M245" s="212" t="s">
        <v>19</v>
      </c>
      <c r="N245" s="213" t="s">
        <v>42</v>
      </c>
      <c r="O245" s="85"/>
      <c r="P245" s="214">
        <f>O245*H245</f>
        <v>0</v>
      </c>
      <c r="Q245" s="214">
        <v>0</v>
      </c>
      <c r="R245" s="214">
        <f>Q245*H245</f>
        <v>0</v>
      </c>
      <c r="S245" s="214">
        <v>0</v>
      </c>
      <c r="T245" s="215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16" t="s">
        <v>246</v>
      </c>
      <c r="AT245" s="216" t="s">
        <v>139</v>
      </c>
      <c r="AU245" s="216" t="s">
        <v>81</v>
      </c>
      <c r="AY245" s="18" t="s">
        <v>137</v>
      </c>
      <c r="BE245" s="217">
        <f>IF(N245="základní",J245,0)</f>
        <v>0</v>
      </c>
      <c r="BF245" s="217">
        <f>IF(N245="snížená",J245,0)</f>
        <v>0</v>
      </c>
      <c r="BG245" s="217">
        <f>IF(N245="zákl. přenesená",J245,0)</f>
        <v>0</v>
      </c>
      <c r="BH245" s="217">
        <f>IF(N245="sníž. přenesená",J245,0)</f>
        <v>0</v>
      </c>
      <c r="BI245" s="217">
        <f>IF(N245="nulová",J245,0)</f>
        <v>0</v>
      </c>
      <c r="BJ245" s="18" t="s">
        <v>79</v>
      </c>
      <c r="BK245" s="217">
        <f>ROUND(I245*H245,2)</f>
        <v>0</v>
      </c>
      <c r="BL245" s="18" t="s">
        <v>246</v>
      </c>
      <c r="BM245" s="216" t="s">
        <v>1884</v>
      </c>
    </row>
    <row r="246" s="2" customFormat="1" ht="44.25" customHeight="1">
      <c r="A246" s="39"/>
      <c r="B246" s="40"/>
      <c r="C246" s="205" t="s">
        <v>732</v>
      </c>
      <c r="D246" s="205" t="s">
        <v>139</v>
      </c>
      <c r="E246" s="206" t="s">
        <v>1885</v>
      </c>
      <c r="F246" s="207" t="s">
        <v>1886</v>
      </c>
      <c r="G246" s="208" t="s">
        <v>175</v>
      </c>
      <c r="H246" s="209">
        <v>1.018</v>
      </c>
      <c r="I246" s="210"/>
      <c r="J246" s="211">
        <f>ROUND(I246*H246,2)</f>
        <v>0</v>
      </c>
      <c r="K246" s="207" t="s">
        <v>143</v>
      </c>
      <c r="L246" s="45"/>
      <c r="M246" s="212" t="s">
        <v>19</v>
      </c>
      <c r="N246" s="213" t="s">
        <v>42</v>
      </c>
      <c r="O246" s="85"/>
      <c r="P246" s="214">
        <f>O246*H246</f>
        <v>0</v>
      </c>
      <c r="Q246" s="214">
        <v>0</v>
      </c>
      <c r="R246" s="214">
        <f>Q246*H246</f>
        <v>0</v>
      </c>
      <c r="S246" s="214">
        <v>0</v>
      </c>
      <c r="T246" s="215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16" t="s">
        <v>246</v>
      </c>
      <c r="AT246" s="216" t="s">
        <v>139</v>
      </c>
      <c r="AU246" s="216" t="s">
        <v>81</v>
      </c>
      <c r="AY246" s="18" t="s">
        <v>137</v>
      </c>
      <c r="BE246" s="217">
        <f>IF(N246="základní",J246,0)</f>
        <v>0</v>
      </c>
      <c r="BF246" s="217">
        <f>IF(N246="snížená",J246,0)</f>
        <v>0</v>
      </c>
      <c r="BG246" s="217">
        <f>IF(N246="zákl. přenesená",J246,0)</f>
        <v>0</v>
      </c>
      <c r="BH246" s="217">
        <f>IF(N246="sníž. přenesená",J246,0)</f>
        <v>0</v>
      </c>
      <c r="BI246" s="217">
        <f>IF(N246="nulová",J246,0)</f>
        <v>0</v>
      </c>
      <c r="BJ246" s="18" t="s">
        <v>79</v>
      </c>
      <c r="BK246" s="217">
        <f>ROUND(I246*H246,2)</f>
        <v>0</v>
      </c>
      <c r="BL246" s="18" t="s">
        <v>246</v>
      </c>
      <c r="BM246" s="216" t="s">
        <v>1455</v>
      </c>
    </row>
    <row r="247" s="2" customFormat="1">
      <c r="A247" s="39"/>
      <c r="B247" s="40"/>
      <c r="C247" s="41"/>
      <c r="D247" s="218" t="s">
        <v>146</v>
      </c>
      <c r="E247" s="41"/>
      <c r="F247" s="219" t="s">
        <v>1887</v>
      </c>
      <c r="G247" s="41"/>
      <c r="H247" s="41"/>
      <c r="I247" s="220"/>
      <c r="J247" s="41"/>
      <c r="K247" s="41"/>
      <c r="L247" s="45"/>
      <c r="M247" s="221"/>
      <c r="N247" s="222"/>
      <c r="O247" s="85"/>
      <c r="P247" s="85"/>
      <c r="Q247" s="85"/>
      <c r="R247" s="85"/>
      <c r="S247" s="85"/>
      <c r="T247" s="86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T247" s="18" t="s">
        <v>146</v>
      </c>
      <c r="AU247" s="18" t="s">
        <v>81</v>
      </c>
    </row>
    <row r="248" s="2" customFormat="1" ht="49.05" customHeight="1">
      <c r="A248" s="39"/>
      <c r="B248" s="40"/>
      <c r="C248" s="205" t="s">
        <v>516</v>
      </c>
      <c r="D248" s="205" t="s">
        <v>139</v>
      </c>
      <c r="E248" s="206" t="s">
        <v>1888</v>
      </c>
      <c r="F248" s="207" t="s">
        <v>1889</v>
      </c>
      <c r="G248" s="208" t="s">
        <v>175</v>
      </c>
      <c r="H248" s="209">
        <v>1.018</v>
      </c>
      <c r="I248" s="210"/>
      <c r="J248" s="211">
        <f>ROUND(I248*H248,2)</f>
        <v>0</v>
      </c>
      <c r="K248" s="207" t="s">
        <v>19</v>
      </c>
      <c r="L248" s="45"/>
      <c r="M248" s="212" t="s">
        <v>19</v>
      </c>
      <c r="N248" s="213" t="s">
        <v>42</v>
      </c>
      <c r="O248" s="85"/>
      <c r="P248" s="214">
        <f>O248*H248</f>
        <v>0</v>
      </c>
      <c r="Q248" s="214">
        <v>0</v>
      </c>
      <c r="R248" s="214">
        <f>Q248*H248</f>
        <v>0</v>
      </c>
      <c r="S248" s="214">
        <v>0</v>
      </c>
      <c r="T248" s="215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16" t="s">
        <v>246</v>
      </c>
      <c r="AT248" s="216" t="s">
        <v>139</v>
      </c>
      <c r="AU248" s="216" t="s">
        <v>81</v>
      </c>
      <c r="AY248" s="18" t="s">
        <v>137</v>
      </c>
      <c r="BE248" s="217">
        <f>IF(N248="základní",J248,0)</f>
        <v>0</v>
      </c>
      <c r="BF248" s="217">
        <f>IF(N248="snížená",J248,0)</f>
        <v>0</v>
      </c>
      <c r="BG248" s="217">
        <f>IF(N248="zákl. přenesená",J248,0)</f>
        <v>0</v>
      </c>
      <c r="BH248" s="217">
        <f>IF(N248="sníž. přenesená",J248,0)</f>
        <v>0</v>
      </c>
      <c r="BI248" s="217">
        <f>IF(N248="nulová",J248,0)</f>
        <v>0</v>
      </c>
      <c r="BJ248" s="18" t="s">
        <v>79</v>
      </c>
      <c r="BK248" s="217">
        <f>ROUND(I248*H248,2)</f>
        <v>0</v>
      </c>
      <c r="BL248" s="18" t="s">
        <v>246</v>
      </c>
      <c r="BM248" s="216" t="s">
        <v>1890</v>
      </c>
    </row>
    <row r="249" s="12" customFormat="1" ht="22.8" customHeight="1">
      <c r="A249" s="12"/>
      <c r="B249" s="189"/>
      <c r="C249" s="190"/>
      <c r="D249" s="191" t="s">
        <v>70</v>
      </c>
      <c r="E249" s="203" t="s">
        <v>1042</v>
      </c>
      <c r="F249" s="203" t="s">
        <v>1891</v>
      </c>
      <c r="G249" s="190"/>
      <c r="H249" s="190"/>
      <c r="I249" s="193"/>
      <c r="J249" s="204">
        <f>BK249</f>
        <v>0</v>
      </c>
      <c r="K249" s="190"/>
      <c r="L249" s="195"/>
      <c r="M249" s="196"/>
      <c r="N249" s="197"/>
      <c r="O249" s="197"/>
      <c r="P249" s="198">
        <f>SUM(P250:P253)</f>
        <v>0</v>
      </c>
      <c r="Q249" s="197"/>
      <c r="R249" s="198">
        <f>SUM(R250:R253)</f>
        <v>0.0114</v>
      </c>
      <c r="S249" s="197"/>
      <c r="T249" s="199">
        <f>SUM(T250:T253)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200" t="s">
        <v>81</v>
      </c>
      <c r="AT249" s="201" t="s">
        <v>70</v>
      </c>
      <c r="AU249" s="201" t="s">
        <v>79</v>
      </c>
      <c r="AY249" s="200" t="s">
        <v>137</v>
      </c>
      <c r="BK249" s="202">
        <f>SUM(BK250:BK253)</f>
        <v>0</v>
      </c>
    </row>
    <row r="250" s="2" customFormat="1" ht="37.8" customHeight="1">
      <c r="A250" s="39"/>
      <c r="B250" s="40"/>
      <c r="C250" s="205" t="s">
        <v>741</v>
      </c>
      <c r="D250" s="205" t="s">
        <v>139</v>
      </c>
      <c r="E250" s="206" t="s">
        <v>1892</v>
      </c>
      <c r="F250" s="207" t="s">
        <v>1893</v>
      </c>
      <c r="G250" s="208" t="s">
        <v>183</v>
      </c>
      <c r="H250" s="209">
        <v>285</v>
      </c>
      <c r="I250" s="210"/>
      <c r="J250" s="211">
        <f>ROUND(I250*H250,2)</f>
        <v>0</v>
      </c>
      <c r="K250" s="207" t="s">
        <v>143</v>
      </c>
      <c r="L250" s="45"/>
      <c r="M250" s="212" t="s">
        <v>19</v>
      </c>
      <c r="N250" s="213" t="s">
        <v>42</v>
      </c>
      <c r="O250" s="85"/>
      <c r="P250" s="214">
        <f>O250*H250</f>
        <v>0</v>
      </c>
      <c r="Q250" s="214">
        <v>2.0000000000000002E-05</v>
      </c>
      <c r="R250" s="214">
        <f>Q250*H250</f>
        <v>0.0057000000000000002</v>
      </c>
      <c r="S250" s="214">
        <v>0</v>
      </c>
      <c r="T250" s="215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16" t="s">
        <v>246</v>
      </c>
      <c r="AT250" s="216" t="s">
        <v>139</v>
      </c>
      <c r="AU250" s="216" t="s">
        <v>81</v>
      </c>
      <c r="AY250" s="18" t="s">
        <v>137</v>
      </c>
      <c r="BE250" s="217">
        <f>IF(N250="základní",J250,0)</f>
        <v>0</v>
      </c>
      <c r="BF250" s="217">
        <f>IF(N250="snížená",J250,0)</f>
        <v>0</v>
      </c>
      <c r="BG250" s="217">
        <f>IF(N250="zákl. přenesená",J250,0)</f>
        <v>0</v>
      </c>
      <c r="BH250" s="217">
        <f>IF(N250="sníž. přenesená",J250,0)</f>
        <v>0</v>
      </c>
      <c r="BI250" s="217">
        <f>IF(N250="nulová",J250,0)</f>
        <v>0</v>
      </c>
      <c r="BJ250" s="18" t="s">
        <v>79</v>
      </c>
      <c r="BK250" s="217">
        <f>ROUND(I250*H250,2)</f>
        <v>0</v>
      </c>
      <c r="BL250" s="18" t="s">
        <v>246</v>
      </c>
      <c r="BM250" s="216" t="s">
        <v>1894</v>
      </c>
    </row>
    <row r="251" s="2" customFormat="1">
      <c r="A251" s="39"/>
      <c r="B251" s="40"/>
      <c r="C251" s="41"/>
      <c r="D251" s="218" t="s">
        <v>146</v>
      </c>
      <c r="E251" s="41"/>
      <c r="F251" s="219" t="s">
        <v>1895</v>
      </c>
      <c r="G251" s="41"/>
      <c r="H251" s="41"/>
      <c r="I251" s="220"/>
      <c r="J251" s="41"/>
      <c r="K251" s="41"/>
      <c r="L251" s="45"/>
      <c r="M251" s="221"/>
      <c r="N251" s="222"/>
      <c r="O251" s="85"/>
      <c r="P251" s="85"/>
      <c r="Q251" s="85"/>
      <c r="R251" s="85"/>
      <c r="S251" s="85"/>
      <c r="T251" s="86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18" t="s">
        <v>146</v>
      </c>
      <c r="AU251" s="18" t="s">
        <v>81</v>
      </c>
    </row>
    <row r="252" s="2" customFormat="1" ht="44.25" customHeight="1">
      <c r="A252" s="39"/>
      <c r="B252" s="40"/>
      <c r="C252" s="205" t="s">
        <v>747</v>
      </c>
      <c r="D252" s="205" t="s">
        <v>139</v>
      </c>
      <c r="E252" s="206" t="s">
        <v>1896</v>
      </c>
      <c r="F252" s="207" t="s">
        <v>1897</v>
      </c>
      <c r="G252" s="208" t="s">
        <v>183</v>
      </c>
      <c r="H252" s="209">
        <v>285</v>
      </c>
      <c r="I252" s="210"/>
      <c r="J252" s="211">
        <f>ROUND(I252*H252,2)</f>
        <v>0</v>
      </c>
      <c r="K252" s="207" t="s">
        <v>143</v>
      </c>
      <c r="L252" s="45"/>
      <c r="M252" s="212" t="s">
        <v>19</v>
      </c>
      <c r="N252" s="213" t="s">
        <v>42</v>
      </c>
      <c r="O252" s="85"/>
      <c r="P252" s="214">
        <f>O252*H252</f>
        <v>0</v>
      </c>
      <c r="Q252" s="214">
        <v>2.0000000000000002E-05</v>
      </c>
      <c r="R252" s="214">
        <f>Q252*H252</f>
        <v>0.0057000000000000002</v>
      </c>
      <c r="S252" s="214">
        <v>0</v>
      </c>
      <c r="T252" s="215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16" t="s">
        <v>246</v>
      </c>
      <c r="AT252" s="216" t="s">
        <v>139</v>
      </c>
      <c r="AU252" s="216" t="s">
        <v>81</v>
      </c>
      <c r="AY252" s="18" t="s">
        <v>137</v>
      </c>
      <c r="BE252" s="217">
        <f>IF(N252="základní",J252,0)</f>
        <v>0</v>
      </c>
      <c r="BF252" s="217">
        <f>IF(N252="snížená",J252,0)</f>
        <v>0</v>
      </c>
      <c r="BG252" s="217">
        <f>IF(N252="zákl. přenesená",J252,0)</f>
        <v>0</v>
      </c>
      <c r="BH252" s="217">
        <f>IF(N252="sníž. přenesená",J252,0)</f>
        <v>0</v>
      </c>
      <c r="BI252" s="217">
        <f>IF(N252="nulová",J252,0)</f>
        <v>0</v>
      </c>
      <c r="BJ252" s="18" t="s">
        <v>79</v>
      </c>
      <c r="BK252" s="217">
        <f>ROUND(I252*H252,2)</f>
        <v>0</v>
      </c>
      <c r="BL252" s="18" t="s">
        <v>246</v>
      </c>
      <c r="BM252" s="216" t="s">
        <v>1898</v>
      </c>
    </row>
    <row r="253" s="2" customFormat="1">
      <c r="A253" s="39"/>
      <c r="B253" s="40"/>
      <c r="C253" s="41"/>
      <c r="D253" s="218" t="s">
        <v>146</v>
      </c>
      <c r="E253" s="41"/>
      <c r="F253" s="219" t="s">
        <v>1899</v>
      </c>
      <c r="G253" s="41"/>
      <c r="H253" s="41"/>
      <c r="I253" s="220"/>
      <c r="J253" s="41"/>
      <c r="K253" s="41"/>
      <c r="L253" s="45"/>
      <c r="M253" s="221"/>
      <c r="N253" s="222"/>
      <c r="O253" s="85"/>
      <c r="P253" s="85"/>
      <c r="Q253" s="85"/>
      <c r="R253" s="85"/>
      <c r="S253" s="85"/>
      <c r="T253" s="86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18" t="s">
        <v>146</v>
      </c>
      <c r="AU253" s="18" t="s">
        <v>81</v>
      </c>
    </row>
    <row r="254" s="12" customFormat="1" ht="25.92" customHeight="1">
      <c r="A254" s="12"/>
      <c r="B254" s="189"/>
      <c r="C254" s="190"/>
      <c r="D254" s="191" t="s">
        <v>70</v>
      </c>
      <c r="E254" s="192" t="s">
        <v>1104</v>
      </c>
      <c r="F254" s="192" t="s">
        <v>1607</v>
      </c>
      <c r="G254" s="190"/>
      <c r="H254" s="190"/>
      <c r="I254" s="193"/>
      <c r="J254" s="194">
        <f>BK254</f>
        <v>0</v>
      </c>
      <c r="K254" s="190"/>
      <c r="L254" s="195"/>
      <c r="M254" s="196"/>
      <c r="N254" s="197"/>
      <c r="O254" s="197"/>
      <c r="P254" s="198">
        <f>SUM(P255:P265)</f>
        <v>0</v>
      </c>
      <c r="Q254" s="197"/>
      <c r="R254" s="198">
        <f>SUM(R255:R265)</f>
        <v>0</v>
      </c>
      <c r="S254" s="197"/>
      <c r="T254" s="199">
        <f>SUM(T255:T265)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00" t="s">
        <v>144</v>
      </c>
      <c r="AT254" s="201" t="s">
        <v>70</v>
      </c>
      <c r="AU254" s="201" t="s">
        <v>71</v>
      </c>
      <c r="AY254" s="200" t="s">
        <v>137</v>
      </c>
      <c r="BK254" s="202">
        <f>SUM(BK255:BK265)</f>
        <v>0</v>
      </c>
    </row>
    <row r="255" s="2" customFormat="1" ht="33" customHeight="1">
      <c r="A255" s="39"/>
      <c r="B255" s="40"/>
      <c r="C255" s="205" t="s">
        <v>752</v>
      </c>
      <c r="D255" s="205" t="s">
        <v>139</v>
      </c>
      <c r="E255" s="206" t="s">
        <v>1900</v>
      </c>
      <c r="F255" s="207" t="s">
        <v>1901</v>
      </c>
      <c r="G255" s="208" t="s">
        <v>1109</v>
      </c>
      <c r="H255" s="209">
        <v>12</v>
      </c>
      <c r="I255" s="210"/>
      <c r="J255" s="211">
        <f>ROUND(I255*H255,2)</f>
        <v>0</v>
      </c>
      <c r="K255" s="207" t="s">
        <v>143</v>
      </c>
      <c r="L255" s="45"/>
      <c r="M255" s="212" t="s">
        <v>19</v>
      </c>
      <c r="N255" s="213" t="s">
        <v>42</v>
      </c>
      <c r="O255" s="85"/>
      <c r="P255" s="214">
        <f>O255*H255</f>
        <v>0</v>
      </c>
      <c r="Q255" s="214">
        <v>0</v>
      </c>
      <c r="R255" s="214">
        <f>Q255*H255</f>
        <v>0</v>
      </c>
      <c r="S255" s="214">
        <v>0</v>
      </c>
      <c r="T255" s="215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16" t="s">
        <v>1610</v>
      </c>
      <c r="AT255" s="216" t="s">
        <v>139</v>
      </c>
      <c r="AU255" s="216" t="s">
        <v>79</v>
      </c>
      <c r="AY255" s="18" t="s">
        <v>137</v>
      </c>
      <c r="BE255" s="217">
        <f>IF(N255="základní",J255,0)</f>
        <v>0</v>
      </c>
      <c r="BF255" s="217">
        <f>IF(N255="snížená",J255,0)</f>
        <v>0</v>
      </c>
      <c r="BG255" s="217">
        <f>IF(N255="zákl. přenesená",J255,0)</f>
        <v>0</v>
      </c>
      <c r="BH255" s="217">
        <f>IF(N255="sníž. přenesená",J255,0)</f>
        <v>0</v>
      </c>
      <c r="BI255" s="217">
        <f>IF(N255="nulová",J255,0)</f>
        <v>0</v>
      </c>
      <c r="BJ255" s="18" t="s">
        <v>79</v>
      </c>
      <c r="BK255" s="217">
        <f>ROUND(I255*H255,2)</f>
        <v>0</v>
      </c>
      <c r="BL255" s="18" t="s">
        <v>1610</v>
      </c>
      <c r="BM255" s="216" t="s">
        <v>1468</v>
      </c>
    </row>
    <row r="256" s="2" customFormat="1">
      <c r="A256" s="39"/>
      <c r="B256" s="40"/>
      <c r="C256" s="41"/>
      <c r="D256" s="218" t="s">
        <v>146</v>
      </c>
      <c r="E256" s="41"/>
      <c r="F256" s="219" t="s">
        <v>1902</v>
      </c>
      <c r="G256" s="41"/>
      <c r="H256" s="41"/>
      <c r="I256" s="220"/>
      <c r="J256" s="41"/>
      <c r="K256" s="41"/>
      <c r="L256" s="45"/>
      <c r="M256" s="221"/>
      <c r="N256" s="222"/>
      <c r="O256" s="85"/>
      <c r="P256" s="85"/>
      <c r="Q256" s="85"/>
      <c r="R256" s="85"/>
      <c r="S256" s="85"/>
      <c r="T256" s="86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T256" s="18" t="s">
        <v>146</v>
      </c>
      <c r="AU256" s="18" t="s">
        <v>79</v>
      </c>
    </row>
    <row r="257" s="2" customFormat="1" ht="44.25" customHeight="1">
      <c r="A257" s="39"/>
      <c r="B257" s="40"/>
      <c r="C257" s="205" t="s">
        <v>756</v>
      </c>
      <c r="D257" s="205" t="s">
        <v>139</v>
      </c>
      <c r="E257" s="206" t="s">
        <v>1903</v>
      </c>
      <c r="F257" s="207" t="s">
        <v>1904</v>
      </c>
      <c r="G257" s="208" t="s">
        <v>1109</v>
      </c>
      <c r="H257" s="209">
        <v>42</v>
      </c>
      <c r="I257" s="210"/>
      <c r="J257" s="211">
        <f>ROUND(I257*H257,2)</f>
        <v>0</v>
      </c>
      <c r="K257" s="207" t="s">
        <v>143</v>
      </c>
      <c r="L257" s="45"/>
      <c r="M257" s="212" t="s">
        <v>19</v>
      </c>
      <c r="N257" s="213" t="s">
        <v>42</v>
      </c>
      <c r="O257" s="85"/>
      <c r="P257" s="214">
        <f>O257*H257</f>
        <v>0</v>
      </c>
      <c r="Q257" s="214">
        <v>0</v>
      </c>
      <c r="R257" s="214">
        <f>Q257*H257</f>
        <v>0</v>
      </c>
      <c r="S257" s="214">
        <v>0</v>
      </c>
      <c r="T257" s="215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16" t="s">
        <v>1610</v>
      </c>
      <c r="AT257" s="216" t="s">
        <v>139</v>
      </c>
      <c r="AU257" s="216" t="s">
        <v>79</v>
      </c>
      <c r="AY257" s="18" t="s">
        <v>137</v>
      </c>
      <c r="BE257" s="217">
        <f>IF(N257="základní",J257,0)</f>
        <v>0</v>
      </c>
      <c r="BF257" s="217">
        <f>IF(N257="snížená",J257,0)</f>
        <v>0</v>
      </c>
      <c r="BG257" s="217">
        <f>IF(N257="zákl. přenesená",J257,0)</f>
        <v>0</v>
      </c>
      <c r="BH257" s="217">
        <f>IF(N257="sníž. přenesená",J257,0)</f>
        <v>0</v>
      </c>
      <c r="BI257" s="217">
        <f>IF(N257="nulová",J257,0)</f>
        <v>0</v>
      </c>
      <c r="BJ257" s="18" t="s">
        <v>79</v>
      </c>
      <c r="BK257" s="217">
        <f>ROUND(I257*H257,2)</f>
        <v>0</v>
      </c>
      <c r="BL257" s="18" t="s">
        <v>1610</v>
      </c>
      <c r="BM257" s="216" t="s">
        <v>1905</v>
      </c>
    </row>
    <row r="258" s="2" customFormat="1">
      <c r="A258" s="39"/>
      <c r="B258" s="40"/>
      <c r="C258" s="41"/>
      <c r="D258" s="218" t="s">
        <v>146</v>
      </c>
      <c r="E258" s="41"/>
      <c r="F258" s="219" t="s">
        <v>1906</v>
      </c>
      <c r="G258" s="41"/>
      <c r="H258" s="41"/>
      <c r="I258" s="220"/>
      <c r="J258" s="41"/>
      <c r="K258" s="41"/>
      <c r="L258" s="45"/>
      <c r="M258" s="221"/>
      <c r="N258" s="222"/>
      <c r="O258" s="85"/>
      <c r="P258" s="85"/>
      <c r="Q258" s="85"/>
      <c r="R258" s="85"/>
      <c r="S258" s="85"/>
      <c r="T258" s="86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T258" s="18" t="s">
        <v>146</v>
      </c>
      <c r="AU258" s="18" t="s">
        <v>79</v>
      </c>
    </row>
    <row r="259" s="2" customFormat="1" ht="24.15" customHeight="1">
      <c r="A259" s="39"/>
      <c r="B259" s="40"/>
      <c r="C259" s="205" t="s">
        <v>761</v>
      </c>
      <c r="D259" s="205" t="s">
        <v>139</v>
      </c>
      <c r="E259" s="206" t="s">
        <v>1907</v>
      </c>
      <c r="F259" s="207" t="s">
        <v>1908</v>
      </c>
      <c r="G259" s="208" t="s">
        <v>1109</v>
      </c>
      <c r="H259" s="209">
        <v>55</v>
      </c>
      <c r="I259" s="210"/>
      <c r="J259" s="211">
        <f>ROUND(I259*H259,2)</f>
        <v>0</v>
      </c>
      <c r="K259" s="207" t="s">
        <v>143</v>
      </c>
      <c r="L259" s="45"/>
      <c r="M259" s="212" t="s">
        <v>19</v>
      </c>
      <c r="N259" s="213" t="s">
        <v>42</v>
      </c>
      <c r="O259" s="85"/>
      <c r="P259" s="214">
        <f>O259*H259</f>
        <v>0</v>
      </c>
      <c r="Q259" s="214">
        <v>0</v>
      </c>
      <c r="R259" s="214">
        <f>Q259*H259</f>
        <v>0</v>
      </c>
      <c r="S259" s="214">
        <v>0</v>
      </c>
      <c r="T259" s="215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16" t="s">
        <v>1610</v>
      </c>
      <c r="AT259" s="216" t="s">
        <v>139</v>
      </c>
      <c r="AU259" s="216" t="s">
        <v>79</v>
      </c>
      <c r="AY259" s="18" t="s">
        <v>137</v>
      </c>
      <c r="BE259" s="217">
        <f>IF(N259="základní",J259,0)</f>
        <v>0</v>
      </c>
      <c r="BF259" s="217">
        <f>IF(N259="snížená",J259,0)</f>
        <v>0</v>
      </c>
      <c r="BG259" s="217">
        <f>IF(N259="zákl. přenesená",J259,0)</f>
        <v>0</v>
      </c>
      <c r="BH259" s="217">
        <f>IF(N259="sníž. přenesená",J259,0)</f>
        <v>0</v>
      </c>
      <c r="BI259" s="217">
        <f>IF(N259="nulová",J259,0)</f>
        <v>0</v>
      </c>
      <c r="BJ259" s="18" t="s">
        <v>79</v>
      </c>
      <c r="BK259" s="217">
        <f>ROUND(I259*H259,2)</f>
        <v>0</v>
      </c>
      <c r="BL259" s="18" t="s">
        <v>1610</v>
      </c>
      <c r="BM259" s="216" t="s">
        <v>1479</v>
      </c>
    </row>
    <row r="260" s="2" customFormat="1">
      <c r="A260" s="39"/>
      <c r="B260" s="40"/>
      <c r="C260" s="41"/>
      <c r="D260" s="218" t="s">
        <v>146</v>
      </c>
      <c r="E260" s="41"/>
      <c r="F260" s="219" t="s">
        <v>1909</v>
      </c>
      <c r="G260" s="41"/>
      <c r="H260" s="41"/>
      <c r="I260" s="220"/>
      <c r="J260" s="41"/>
      <c r="K260" s="41"/>
      <c r="L260" s="45"/>
      <c r="M260" s="221"/>
      <c r="N260" s="222"/>
      <c r="O260" s="85"/>
      <c r="P260" s="85"/>
      <c r="Q260" s="85"/>
      <c r="R260" s="85"/>
      <c r="S260" s="85"/>
      <c r="T260" s="86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18" t="s">
        <v>146</v>
      </c>
      <c r="AU260" s="18" t="s">
        <v>79</v>
      </c>
    </row>
    <row r="261" s="2" customFormat="1" ht="37.8" customHeight="1">
      <c r="A261" s="39"/>
      <c r="B261" s="40"/>
      <c r="C261" s="205" t="s">
        <v>765</v>
      </c>
      <c r="D261" s="205" t="s">
        <v>139</v>
      </c>
      <c r="E261" s="206" t="s">
        <v>1910</v>
      </c>
      <c r="F261" s="207" t="s">
        <v>1911</v>
      </c>
      <c r="G261" s="208" t="s">
        <v>1109</v>
      </c>
      <c r="H261" s="209">
        <v>6</v>
      </c>
      <c r="I261" s="210"/>
      <c r="J261" s="211">
        <f>ROUND(I261*H261,2)</f>
        <v>0</v>
      </c>
      <c r="K261" s="207" t="s">
        <v>143</v>
      </c>
      <c r="L261" s="45"/>
      <c r="M261" s="212" t="s">
        <v>19</v>
      </c>
      <c r="N261" s="213" t="s">
        <v>42</v>
      </c>
      <c r="O261" s="85"/>
      <c r="P261" s="214">
        <f>O261*H261</f>
        <v>0</v>
      </c>
      <c r="Q261" s="214">
        <v>0</v>
      </c>
      <c r="R261" s="214">
        <f>Q261*H261</f>
        <v>0</v>
      </c>
      <c r="S261" s="214">
        <v>0</v>
      </c>
      <c r="T261" s="215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16" t="s">
        <v>1610</v>
      </c>
      <c r="AT261" s="216" t="s">
        <v>139</v>
      </c>
      <c r="AU261" s="216" t="s">
        <v>79</v>
      </c>
      <c r="AY261" s="18" t="s">
        <v>137</v>
      </c>
      <c r="BE261" s="217">
        <f>IF(N261="základní",J261,0)</f>
        <v>0</v>
      </c>
      <c r="BF261" s="217">
        <f>IF(N261="snížená",J261,0)</f>
        <v>0</v>
      </c>
      <c r="BG261" s="217">
        <f>IF(N261="zákl. přenesená",J261,0)</f>
        <v>0</v>
      </c>
      <c r="BH261" s="217">
        <f>IF(N261="sníž. přenesená",J261,0)</f>
        <v>0</v>
      </c>
      <c r="BI261" s="217">
        <f>IF(N261="nulová",J261,0)</f>
        <v>0</v>
      </c>
      <c r="BJ261" s="18" t="s">
        <v>79</v>
      </c>
      <c r="BK261" s="217">
        <f>ROUND(I261*H261,2)</f>
        <v>0</v>
      </c>
      <c r="BL261" s="18" t="s">
        <v>1610</v>
      </c>
      <c r="BM261" s="216" t="s">
        <v>1483</v>
      </c>
    </row>
    <row r="262" s="2" customFormat="1">
      <c r="A262" s="39"/>
      <c r="B262" s="40"/>
      <c r="C262" s="41"/>
      <c r="D262" s="218" t="s">
        <v>146</v>
      </c>
      <c r="E262" s="41"/>
      <c r="F262" s="219" t="s">
        <v>1912</v>
      </c>
      <c r="G262" s="41"/>
      <c r="H262" s="41"/>
      <c r="I262" s="220"/>
      <c r="J262" s="41"/>
      <c r="K262" s="41"/>
      <c r="L262" s="45"/>
      <c r="M262" s="221"/>
      <c r="N262" s="222"/>
      <c r="O262" s="85"/>
      <c r="P262" s="85"/>
      <c r="Q262" s="85"/>
      <c r="R262" s="85"/>
      <c r="S262" s="85"/>
      <c r="T262" s="86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T262" s="18" t="s">
        <v>146</v>
      </c>
      <c r="AU262" s="18" t="s">
        <v>79</v>
      </c>
    </row>
    <row r="263" s="2" customFormat="1" ht="37.8" customHeight="1">
      <c r="A263" s="39"/>
      <c r="B263" s="40"/>
      <c r="C263" s="205" t="s">
        <v>771</v>
      </c>
      <c r="D263" s="205" t="s">
        <v>139</v>
      </c>
      <c r="E263" s="206" t="s">
        <v>1621</v>
      </c>
      <c r="F263" s="207" t="s">
        <v>1913</v>
      </c>
      <c r="G263" s="208" t="s">
        <v>1109</v>
      </c>
      <c r="H263" s="209">
        <v>3</v>
      </c>
      <c r="I263" s="210"/>
      <c r="J263" s="211">
        <f>ROUND(I263*H263,2)</f>
        <v>0</v>
      </c>
      <c r="K263" s="207" t="s">
        <v>143</v>
      </c>
      <c r="L263" s="45"/>
      <c r="M263" s="212" t="s">
        <v>19</v>
      </c>
      <c r="N263" s="213" t="s">
        <v>42</v>
      </c>
      <c r="O263" s="85"/>
      <c r="P263" s="214">
        <f>O263*H263</f>
        <v>0</v>
      </c>
      <c r="Q263" s="214">
        <v>0</v>
      </c>
      <c r="R263" s="214">
        <f>Q263*H263</f>
        <v>0</v>
      </c>
      <c r="S263" s="214">
        <v>0</v>
      </c>
      <c r="T263" s="215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16" t="s">
        <v>1610</v>
      </c>
      <c r="AT263" s="216" t="s">
        <v>139</v>
      </c>
      <c r="AU263" s="216" t="s">
        <v>79</v>
      </c>
      <c r="AY263" s="18" t="s">
        <v>137</v>
      </c>
      <c r="BE263" s="217">
        <f>IF(N263="základní",J263,0)</f>
        <v>0</v>
      </c>
      <c r="BF263" s="217">
        <f>IF(N263="snížená",J263,0)</f>
        <v>0</v>
      </c>
      <c r="BG263" s="217">
        <f>IF(N263="zákl. přenesená",J263,0)</f>
        <v>0</v>
      </c>
      <c r="BH263" s="217">
        <f>IF(N263="sníž. přenesená",J263,0)</f>
        <v>0</v>
      </c>
      <c r="BI263" s="217">
        <f>IF(N263="nulová",J263,0)</f>
        <v>0</v>
      </c>
      <c r="BJ263" s="18" t="s">
        <v>79</v>
      </c>
      <c r="BK263" s="217">
        <f>ROUND(I263*H263,2)</f>
        <v>0</v>
      </c>
      <c r="BL263" s="18" t="s">
        <v>1610</v>
      </c>
      <c r="BM263" s="216" t="s">
        <v>1487</v>
      </c>
    </row>
    <row r="264" s="2" customFormat="1">
      <c r="A264" s="39"/>
      <c r="B264" s="40"/>
      <c r="C264" s="41"/>
      <c r="D264" s="218" t="s">
        <v>146</v>
      </c>
      <c r="E264" s="41"/>
      <c r="F264" s="219" t="s">
        <v>1624</v>
      </c>
      <c r="G264" s="41"/>
      <c r="H264" s="41"/>
      <c r="I264" s="220"/>
      <c r="J264" s="41"/>
      <c r="K264" s="41"/>
      <c r="L264" s="45"/>
      <c r="M264" s="221"/>
      <c r="N264" s="222"/>
      <c r="O264" s="85"/>
      <c r="P264" s="85"/>
      <c r="Q264" s="85"/>
      <c r="R264" s="85"/>
      <c r="S264" s="85"/>
      <c r="T264" s="86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T264" s="18" t="s">
        <v>146</v>
      </c>
      <c r="AU264" s="18" t="s">
        <v>79</v>
      </c>
    </row>
    <row r="265" s="2" customFormat="1" ht="33" customHeight="1">
      <c r="A265" s="39"/>
      <c r="B265" s="40"/>
      <c r="C265" s="205" t="s">
        <v>776</v>
      </c>
      <c r="D265" s="205" t="s">
        <v>139</v>
      </c>
      <c r="E265" s="206" t="s">
        <v>1625</v>
      </c>
      <c r="F265" s="207" t="s">
        <v>1626</v>
      </c>
      <c r="G265" s="208" t="s">
        <v>1109</v>
      </c>
      <c r="H265" s="209">
        <v>10</v>
      </c>
      <c r="I265" s="210"/>
      <c r="J265" s="211">
        <f>ROUND(I265*H265,2)</f>
        <v>0</v>
      </c>
      <c r="K265" s="207" t="s">
        <v>19</v>
      </c>
      <c r="L265" s="45"/>
      <c r="M265" s="283" t="s">
        <v>19</v>
      </c>
      <c r="N265" s="284" t="s">
        <v>42</v>
      </c>
      <c r="O265" s="281"/>
      <c r="P265" s="285">
        <f>O265*H265</f>
        <v>0</v>
      </c>
      <c r="Q265" s="285">
        <v>0</v>
      </c>
      <c r="R265" s="285">
        <f>Q265*H265</f>
        <v>0</v>
      </c>
      <c r="S265" s="285">
        <v>0</v>
      </c>
      <c r="T265" s="286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16" t="s">
        <v>1610</v>
      </c>
      <c r="AT265" s="216" t="s">
        <v>139</v>
      </c>
      <c r="AU265" s="216" t="s">
        <v>79</v>
      </c>
      <c r="AY265" s="18" t="s">
        <v>137</v>
      </c>
      <c r="BE265" s="217">
        <f>IF(N265="základní",J265,0)</f>
        <v>0</v>
      </c>
      <c r="BF265" s="217">
        <f>IF(N265="snížená",J265,0)</f>
        <v>0</v>
      </c>
      <c r="BG265" s="217">
        <f>IF(N265="zákl. přenesená",J265,0)</f>
        <v>0</v>
      </c>
      <c r="BH265" s="217">
        <f>IF(N265="sníž. přenesená",J265,0)</f>
        <v>0</v>
      </c>
      <c r="BI265" s="217">
        <f>IF(N265="nulová",J265,0)</f>
        <v>0</v>
      </c>
      <c r="BJ265" s="18" t="s">
        <v>79</v>
      </c>
      <c r="BK265" s="217">
        <f>ROUND(I265*H265,2)</f>
        <v>0</v>
      </c>
      <c r="BL265" s="18" t="s">
        <v>1610</v>
      </c>
      <c r="BM265" s="216" t="s">
        <v>1491</v>
      </c>
    </row>
    <row r="266" s="2" customFormat="1" ht="6.96" customHeight="1">
      <c r="A266" s="39"/>
      <c r="B266" s="60"/>
      <c r="C266" s="61"/>
      <c r="D266" s="61"/>
      <c r="E266" s="61"/>
      <c r="F266" s="61"/>
      <c r="G266" s="61"/>
      <c r="H266" s="61"/>
      <c r="I266" s="61"/>
      <c r="J266" s="61"/>
      <c r="K266" s="61"/>
      <c r="L266" s="45"/>
      <c r="M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</row>
  </sheetData>
  <sheetProtection sheet="1" autoFilter="0" formatColumns="0" formatRows="0" objects="1" scenarios="1" spinCount="100000" saltValue="US4Jaxgeek6h64ITK1gI/iOdGmrOaCMDmr0dqJYYfp8aYzI7v6l4/Hl1CTl4vWKcficP6zkfEh2RmxAXpQL5zw==" hashValue="7tAW89GpurNQnvzvJBG0cMGX8TKVOTPX1zCqkrAqPyb5gP/OOvQXDCBQ5GpX8WIzPuxn4CpdA/6WENO4MZdG6Q==" algorithmName="SHA-512" password="C14C"/>
  <autoFilter ref="C86:K265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3" r:id="rId1" display="https://podminky.urs.cz/item/CS_URS_2025_01/732110812"/>
    <hyperlink ref="F95" r:id="rId2" display="https://podminky.urs.cz/item/CS_URS_2025_01/732420811"/>
    <hyperlink ref="F97" r:id="rId3" display="https://podminky.urs.cz/item/CS_URS_2025_01/732320812"/>
    <hyperlink ref="F101" r:id="rId4" display="https://podminky.urs.cz/item/CS_URS_2025_01/732199100"/>
    <hyperlink ref="F106" r:id="rId5" display="https://podminky.urs.cz/item/CS_URS_2025_01/732391901"/>
    <hyperlink ref="F109" r:id="rId6" display="https://podminky.urs.cz/item/CS_URS_2025_01/734291317"/>
    <hyperlink ref="F111" r:id="rId7" display="https://podminky.urs.cz/item/CS_URS_2025_01/998732102"/>
    <hyperlink ref="F115" r:id="rId8" display="https://podminky.urs.cz/item/CS_URS_2025_01/733120815"/>
    <hyperlink ref="F117" r:id="rId9" display="https://podminky.urs.cz/item/CS_URS_2025_01/733120819"/>
    <hyperlink ref="F119" r:id="rId10" display="https://podminky.urs.cz/item/CS_URS_2025_01/733140811"/>
    <hyperlink ref="F121" r:id="rId11" display="https://podminky.urs.cz/item/CS_URS_2025_01/733193810"/>
    <hyperlink ref="F124" r:id="rId12" display="https://podminky.urs.cz/item/CS_URS_2025_01/733224222"/>
    <hyperlink ref="F126" r:id="rId13" display="https://podminky.urs.cz/item/CS_URS_2025_01/733224202"/>
    <hyperlink ref="F130" r:id="rId14" display="https://podminky.urs.cz/item/CS_URS_2025_01/733223304"/>
    <hyperlink ref="F132" r:id="rId15" display="https://podminky.urs.cz/item/CS_URS_2025_01/733224205"/>
    <hyperlink ref="F134" r:id="rId16" display="https://podminky.urs.cz/item/CS_URS_2025_01/733223305"/>
    <hyperlink ref="F136" r:id="rId17" display="https://podminky.urs.cz/item/CS_URS_2025_01/733224206"/>
    <hyperlink ref="F138" r:id="rId18" display="https://podminky.urs.cz/item/CS_URS_2025_01/733223306"/>
    <hyperlink ref="F140" r:id="rId19" display="https://podminky.urs.cz/item/CS_URS_2025_01/733224207"/>
    <hyperlink ref="F142" r:id="rId20" display="https://podminky.urs.cz/item/CS_URS_2025_01/733223307"/>
    <hyperlink ref="F144" r:id="rId21" display="https://podminky.urs.cz/item/CS_URS_2025_01/733224208"/>
    <hyperlink ref="F146" r:id="rId22" display="https://podminky.urs.cz/item/CS_URS_2025_01/733223309"/>
    <hyperlink ref="F148" r:id="rId23" display="https://podminky.urs.cz/item/CS_URS_2025_01/733224209"/>
    <hyperlink ref="F150" r:id="rId24" display="https://podminky.urs.cz/item/CS_URS_2025_01/733291101"/>
    <hyperlink ref="F152" r:id="rId25" display="https://podminky.urs.cz/item/CS_URS_2025_01/733291102"/>
    <hyperlink ref="F154" r:id="rId26" display="https://podminky.urs.cz/item/CS_URS_2025_01/733811241"/>
    <hyperlink ref="F156" r:id="rId27" display="https://podminky.urs.cz/item/CS_URS_2025_01/733811252"/>
    <hyperlink ref="F158" r:id="rId28" display="https://podminky.urs.cz/item/CS_URS_2025_01/733811256"/>
    <hyperlink ref="F161" r:id="rId29" display="https://podminky.urs.cz/item/CS_URS_2025_01/998733102"/>
    <hyperlink ref="F165" r:id="rId30" display="https://podminky.urs.cz/item/CS_URS_2025_01/734200821"/>
    <hyperlink ref="F167" r:id="rId31" display="https://podminky.urs.cz/item/CS_URS_2025_01/734200822"/>
    <hyperlink ref="F169" r:id="rId32" display="https://podminky.urs.cz/item/CS_URS_2025_01/734200823"/>
    <hyperlink ref="F171" r:id="rId33" display="https://podminky.urs.cz/item/CS_URS_2025_01/734410811"/>
    <hyperlink ref="F173" r:id="rId34" display="https://podminky.urs.cz/item/CS_URS_2025_01/734420811"/>
    <hyperlink ref="F175" r:id="rId35" display="https://podminky.urs.cz/item/CS_URS_2025_01/734290813"/>
    <hyperlink ref="F177" r:id="rId36" display="https://podminky.urs.cz/item/CS_URS_2025_01/734209113"/>
    <hyperlink ref="F181" r:id="rId37" display="https://podminky.urs.cz/item/CS_URS_2025_01/734221532"/>
    <hyperlink ref="F183" r:id="rId38" display="https://podminky.urs.cz/item/CS_URS_2025_01/734221545"/>
    <hyperlink ref="F185" r:id="rId39" display="https://podminky.urs.cz/item/CS_URS_2025_01/734221682"/>
    <hyperlink ref="F189" r:id="rId40" display="https://podminky.urs.cz/item/CS_URS_2025_01/734242416"/>
    <hyperlink ref="F191" r:id="rId41" display="https://podminky.urs.cz/item/CS_URS_2025_01/734251213"/>
    <hyperlink ref="F194" r:id="rId42" display="https://podminky.urs.cz/item/CS_URS_2025_01/734261717"/>
    <hyperlink ref="F196" r:id="rId43" display="https://podminky.urs.cz/item/CS_URS_2025_01/734290921"/>
    <hyperlink ref="F198" r:id="rId44" display="https://podminky.urs.cz/item/CS_URS_2025_01/734291123"/>
    <hyperlink ref="F200" r:id="rId45" display="https://podminky.urs.cz/item/CS_URS_2025_01/734291277"/>
    <hyperlink ref="F202" r:id="rId46" display="https://podminky.urs.cz/item/CS_URS_2025_01/734292772"/>
    <hyperlink ref="F204" r:id="rId47" display="https://podminky.urs.cz/item/CS_URS_2025_01/734292773R"/>
    <hyperlink ref="F206" r:id="rId48" display="https://podminky.urs.cz/item/CS_URS_2025_01/734292774"/>
    <hyperlink ref="F210" r:id="rId49" display="https://podminky.urs.cz/item/CS_URS_2025_01/734292776"/>
    <hyperlink ref="F213" r:id="rId50" display="https://podminky.urs.cz/item/CS_URS_2025_01/998734101"/>
    <hyperlink ref="F217" r:id="rId51" display="https://podminky.urs.cz/item/CS_URS_2025_01/735000912"/>
    <hyperlink ref="F219" r:id="rId52" display="https://podminky.urs.cz/item/CS_URS_2025_01/735111810"/>
    <hyperlink ref="F221" r:id="rId53" display="https://podminky.urs.cz/item/CS_URS_2025_01/735152271"/>
    <hyperlink ref="F223" r:id="rId54" display="https://podminky.urs.cz/item/CS_URS_2025_01/735152273"/>
    <hyperlink ref="F225" r:id="rId55" display="https://podminky.urs.cz/item/CS_URS_2025_01/735152275"/>
    <hyperlink ref="F227" r:id="rId56" display="https://podminky.urs.cz/item/CS_URS_2025_01/735152279"/>
    <hyperlink ref="F229" r:id="rId57" display="https://podminky.urs.cz/item/CS_URS_2025_01/735152471"/>
    <hyperlink ref="F231" r:id="rId58" display="https://podminky.urs.cz/item/CS_URS_2025_01/735152473"/>
    <hyperlink ref="F233" r:id="rId59" display="https://podminky.urs.cz/item/CS_URS_2025_01/735152475"/>
    <hyperlink ref="F235" r:id="rId60" display="https://podminky.urs.cz/item/CS_URS_2025_01/735152479"/>
    <hyperlink ref="F237" r:id="rId61" display="https://podminky.urs.cz/item/CS_URS_2025_01/735152480"/>
    <hyperlink ref="F239" r:id="rId62" display="https://podminky.urs.cz/item/CS_URS_2025_01/735152495"/>
    <hyperlink ref="F241" r:id="rId63" display="https://podminky.urs.cz/item/CS_URS_2025_01/735152575"/>
    <hyperlink ref="F244" r:id="rId64" display="https://podminky.urs.cz/item/CS_URS_2025_01/735494811"/>
    <hyperlink ref="F247" r:id="rId65" display="https://podminky.urs.cz/item/CS_URS_2025_01/998735101"/>
    <hyperlink ref="F251" r:id="rId66" display="https://podminky.urs.cz/item/CS_URS_2025_01/783614551"/>
    <hyperlink ref="F253" r:id="rId67" display="https://podminky.urs.cz/item/CS_URS_2025_01/783617605"/>
    <hyperlink ref="F256" r:id="rId68" display="https://podminky.urs.cz/item/CS_URS_2025_01/HZS2222"/>
    <hyperlink ref="F258" r:id="rId69" display="https://podminky.urs.cz/item/CS_URS_2025_01/HZS3231"/>
    <hyperlink ref="F260" r:id="rId70" display="https://podminky.urs.cz/item/CS_URS_2025_01/HZS1301"/>
    <hyperlink ref="F262" r:id="rId71" display="https://podminky.urs.cz/item/CS_URS_2025_01/HZS4212"/>
    <hyperlink ref="F264" r:id="rId72" display="https://podminky.urs.cz/item/CS_URS_2025_01/HZS423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73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93</v>
      </c>
    </row>
    <row r="3" hidden="1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81</v>
      </c>
    </row>
    <row r="4" hidden="1" s="1" customFormat="1" ht="24.96" customHeight="1">
      <c r="B4" s="21"/>
      <c r="D4" s="131" t="s">
        <v>97</v>
      </c>
      <c r="L4" s="21"/>
      <c r="M4" s="132" t="s">
        <v>10</v>
      </c>
      <c r="AT4" s="18" t="s">
        <v>4</v>
      </c>
    </row>
    <row r="5" hidden="1" s="1" customFormat="1" ht="6.96" customHeight="1">
      <c r="B5" s="21"/>
      <c r="L5" s="21"/>
    </row>
    <row r="6" hidden="1" s="1" customFormat="1" ht="12" customHeight="1">
      <c r="B6" s="21"/>
      <c r="D6" s="133" t="s">
        <v>16</v>
      </c>
      <c r="L6" s="21"/>
    </row>
    <row r="7" hidden="1" s="1" customFormat="1" ht="16.5" customHeight="1">
      <c r="B7" s="21"/>
      <c r="E7" s="134" t="str">
        <f>'Rekapitulace stavby'!K6</f>
        <v>Mateřská škola Životice u Nového Jičína</v>
      </c>
      <c r="F7" s="133"/>
      <c r="G7" s="133"/>
      <c r="H7" s="133"/>
      <c r="L7" s="21"/>
    </row>
    <row r="8" hidden="1" s="2" customFormat="1" ht="12" customHeight="1">
      <c r="A8" s="39"/>
      <c r="B8" s="45"/>
      <c r="C8" s="39"/>
      <c r="D8" s="133" t="s">
        <v>98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hidden="1" s="2" customFormat="1" ht="16.5" customHeight="1">
      <c r="A9" s="39"/>
      <c r="B9" s="45"/>
      <c r="C9" s="39"/>
      <c r="D9" s="39"/>
      <c r="E9" s="136" t="s">
        <v>1914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hidden="1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hidden="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hidden="1" s="2" customFormat="1" ht="12" customHeight="1">
      <c r="A12" s="39"/>
      <c r="B12" s="45"/>
      <c r="C12" s="39"/>
      <c r="D12" s="133" t="s">
        <v>21</v>
      </c>
      <c r="E12" s="39"/>
      <c r="F12" s="137" t="s">
        <v>32</v>
      </c>
      <c r="G12" s="39"/>
      <c r="H12" s="39"/>
      <c r="I12" s="133" t="s">
        <v>23</v>
      </c>
      <c r="J12" s="138" t="str">
        <f>'Rekapitulace stavby'!AN8</f>
        <v>13. 5. 2025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hidden="1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hidden="1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tr">
        <f>IF('Rekapitulace stavby'!AN10="","",'Rekapitulace stavby'!AN10)</f>
        <v/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hidden="1" s="2" customFormat="1" ht="18" customHeight="1">
      <c r="A15" s="39"/>
      <c r="B15" s="45"/>
      <c r="C15" s="39"/>
      <c r="D15" s="39"/>
      <c r="E15" s="137" t="str">
        <f>IF('Rekapitulace stavby'!E11="","",'Rekapitulace stavby'!E11)</f>
        <v>Základní škola a Mateřská škola Životice u NJ</v>
      </c>
      <c r="F15" s="39"/>
      <c r="G15" s="39"/>
      <c r="H15" s="39"/>
      <c r="I15" s="133" t="s">
        <v>28</v>
      </c>
      <c r="J15" s="137" t="str">
        <f>IF('Rekapitulace stavby'!AN11="","",'Rekapitulace stavby'!AN11)</f>
        <v/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hidden="1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hidden="1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hidden="1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hidden="1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hidden="1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tr">
        <f>IF('Rekapitulace stavby'!AN16="","",'Rekapitulace stavby'!AN16)</f>
        <v/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hidden="1" s="2" customFormat="1" ht="18" customHeight="1">
      <c r="A21" s="39"/>
      <c r="B21" s="45"/>
      <c r="C21" s="39"/>
      <c r="D21" s="39"/>
      <c r="E21" s="137" t="str">
        <f>IF('Rekapitulace stavby'!E17="","",'Rekapitulace stavby'!E17)</f>
        <v xml:space="preserve"> </v>
      </c>
      <c r="F21" s="39"/>
      <c r="G21" s="39"/>
      <c r="H21" s="39"/>
      <c r="I21" s="133" t="s">
        <v>28</v>
      </c>
      <c r="J21" s="137" t="str">
        <f>IF('Rekapitulace stavby'!AN17="","",'Rekapitulace stavby'!AN17)</f>
        <v/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hidden="1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hidden="1" s="2" customFormat="1" ht="12" customHeight="1">
      <c r="A23" s="39"/>
      <c r="B23" s="45"/>
      <c r="C23" s="39"/>
      <c r="D23" s="133" t="s">
        <v>34</v>
      </c>
      <c r="E23" s="39"/>
      <c r="F23" s="39"/>
      <c r="G23" s="39"/>
      <c r="H23" s="39"/>
      <c r="I23" s="133" t="s">
        <v>26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hidden="1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28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hidden="1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hidden="1" s="2" customFormat="1" ht="12" customHeight="1">
      <c r="A26" s="39"/>
      <c r="B26" s="45"/>
      <c r="C26" s="39"/>
      <c r="D26" s="133" t="s">
        <v>35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hidden="1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hidden="1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hidden="1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hidden="1" s="2" customFormat="1" ht="25.44" customHeight="1">
      <c r="A30" s="39"/>
      <c r="B30" s="45"/>
      <c r="C30" s="39"/>
      <c r="D30" s="144" t="s">
        <v>37</v>
      </c>
      <c r="E30" s="39"/>
      <c r="F30" s="39"/>
      <c r="G30" s="39"/>
      <c r="H30" s="39"/>
      <c r="I30" s="39"/>
      <c r="J30" s="145">
        <f>ROUND(J83,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hidden="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hidden="1" s="2" customFormat="1" ht="14.4" customHeight="1">
      <c r="A32" s="39"/>
      <c r="B32" s="45"/>
      <c r="C32" s="39"/>
      <c r="D32" s="39"/>
      <c r="E32" s="39"/>
      <c r="F32" s="146" t="s">
        <v>39</v>
      </c>
      <c r="G32" s="39"/>
      <c r="H32" s="39"/>
      <c r="I32" s="146" t="s">
        <v>38</v>
      </c>
      <c r="J32" s="146" t="s">
        <v>40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14.4" customHeight="1">
      <c r="A33" s="39"/>
      <c r="B33" s="45"/>
      <c r="C33" s="39"/>
      <c r="D33" s="147" t="s">
        <v>41</v>
      </c>
      <c r="E33" s="133" t="s">
        <v>42</v>
      </c>
      <c r="F33" s="148">
        <f>ROUND((SUM(BE83:BE134)),  2)</f>
        <v>0</v>
      </c>
      <c r="G33" s="39"/>
      <c r="H33" s="39"/>
      <c r="I33" s="149">
        <v>0.20999999999999999</v>
      </c>
      <c r="J33" s="148">
        <f>ROUND(((SUM(BE83:BE134))*I33),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133" t="s">
        <v>43</v>
      </c>
      <c r="F34" s="148">
        <f>ROUND((SUM(BF83:BF134)),  2)</f>
        <v>0</v>
      </c>
      <c r="G34" s="39"/>
      <c r="H34" s="39"/>
      <c r="I34" s="149">
        <v>0.12</v>
      </c>
      <c r="J34" s="148">
        <f>ROUND(((SUM(BF83:BF134))*I34),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44</v>
      </c>
      <c r="F35" s="148">
        <f>ROUND((SUM(BG83:BG134)),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45</v>
      </c>
      <c r="F36" s="148">
        <f>ROUND((SUM(BH83:BH134)),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46</v>
      </c>
      <c r="F37" s="148">
        <f>ROUND((SUM(BI83:BI134)),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25.44" customHeight="1">
      <c r="A39" s="39"/>
      <c r="B39" s="45"/>
      <c r="C39" s="150"/>
      <c r="D39" s="151" t="s">
        <v>47</v>
      </c>
      <c r="E39" s="152"/>
      <c r="F39" s="152"/>
      <c r="G39" s="153" t="s">
        <v>48</v>
      </c>
      <c r="H39" s="154" t="s">
        <v>49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/>
    <row r="42" hidden="1"/>
    <row r="43" hidden="1"/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100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Mateřská škola Životice u Nového Jičína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98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07 - Elektroinstalace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 </v>
      </c>
      <c r="G52" s="41"/>
      <c r="H52" s="41"/>
      <c r="I52" s="33" t="s">
        <v>23</v>
      </c>
      <c r="J52" s="73" t="str">
        <f>IF(J12="","",J12)</f>
        <v>13. 5. 2025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Základní škola a Mateřská škola Životice u NJ</v>
      </c>
      <c r="G54" s="41"/>
      <c r="H54" s="41"/>
      <c r="I54" s="33" t="s">
        <v>31</v>
      </c>
      <c r="J54" s="37" t="str">
        <f>E21</f>
        <v xml:space="preserve"> 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101</v>
      </c>
      <c r="D57" s="163"/>
      <c r="E57" s="163"/>
      <c r="F57" s="163"/>
      <c r="G57" s="163"/>
      <c r="H57" s="163"/>
      <c r="I57" s="163"/>
      <c r="J57" s="164" t="s">
        <v>102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69</v>
      </c>
      <c r="D59" s="41"/>
      <c r="E59" s="41"/>
      <c r="F59" s="41"/>
      <c r="G59" s="41"/>
      <c r="H59" s="41"/>
      <c r="I59" s="41"/>
      <c r="J59" s="103">
        <f>J83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103</v>
      </c>
    </row>
    <row r="60" s="9" customFormat="1" ht="24.96" customHeight="1">
      <c r="A60" s="9"/>
      <c r="B60" s="166"/>
      <c r="C60" s="167"/>
      <c r="D60" s="168" t="s">
        <v>1915</v>
      </c>
      <c r="E60" s="169"/>
      <c r="F60" s="169"/>
      <c r="G60" s="169"/>
      <c r="H60" s="169"/>
      <c r="I60" s="169"/>
      <c r="J60" s="170">
        <f>J84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6"/>
      <c r="C61" s="167"/>
      <c r="D61" s="168" t="s">
        <v>1915</v>
      </c>
      <c r="E61" s="169"/>
      <c r="F61" s="169"/>
      <c r="G61" s="169"/>
      <c r="H61" s="169"/>
      <c r="I61" s="169"/>
      <c r="J61" s="170">
        <f>J88</f>
        <v>0</v>
      </c>
      <c r="K61" s="167"/>
      <c r="L61" s="171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6"/>
      <c r="C62" s="167"/>
      <c r="D62" s="168" t="s">
        <v>1915</v>
      </c>
      <c r="E62" s="169"/>
      <c r="F62" s="169"/>
      <c r="G62" s="169"/>
      <c r="H62" s="169"/>
      <c r="I62" s="169"/>
      <c r="J62" s="170">
        <f>J102</f>
        <v>0</v>
      </c>
      <c r="K62" s="167"/>
      <c r="L62" s="171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6"/>
      <c r="C63" s="167"/>
      <c r="D63" s="168" t="s">
        <v>1915</v>
      </c>
      <c r="E63" s="169"/>
      <c r="F63" s="169"/>
      <c r="G63" s="169"/>
      <c r="H63" s="169"/>
      <c r="I63" s="169"/>
      <c r="J63" s="170">
        <f>J106</f>
        <v>0</v>
      </c>
      <c r="K63" s="167"/>
      <c r="L63" s="171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2" customFormat="1" ht="21.84" customHeight="1">
      <c r="A64" s="39"/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135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5" s="2" customFormat="1" ht="6.96" customHeight="1">
      <c r="A65" s="39"/>
      <c r="B65" s="60"/>
      <c r="C65" s="61"/>
      <c r="D65" s="61"/>
      <c r="E65" s="61"/>
      <c r="F65" s="61"/>
      <c r="G65" s="61"/>
      <c r="H65" s="61"/>
      <c r="I65" s="61"/>
      <c r="J65" s="61"/>
      <c r="K65" s="61"/>
      <c r="L65" s="13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9" s="2" customFormat="1" ht="6.96" customHeight="1">
      <c r="A69" s="39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24.96" customHeight="1">
      <c r="A70" s="39"/>
      <c r="B70" s="40"/>
      <c r="C70" s="24" t="s">
        <v>122</v>
      </c>
      <c r="D70" s="41"/>
      <c r="E70" s="41"/>
      <c r="F70" s="41"/>
      <c r="G70" s="41"/>
      <c r="H70" s="41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16</v>
      </c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161" t="str">
        <f>E7</f>
        <v>Mateřská škola Životice u Nového Jičína</v>
      </c>
      <c r="F73" s="33"/>
      <c r="G73" s="33"/>
      <c r="H73" s="33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98</v>
      </c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41"/>
      <c r="D75" s="41"/>
      <c r="E75" s="70" t="str">
        <f>E9</f>
        <v>07 - Elektroinstalace</v>
      </c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21</v>
      </c>
      <c r="D77" s="41"/>
      <c r="E77" s="41"/>
      <c r="F77" s="28" t="str">
        <f>F12</f>
        <v xml:space="preserve"> </v>
      </c>
      <c r="G77" s="41"/>
      <c r="H77" s="41"/>
      <c r="I77" s="33" t="s">
        <v>23</v>
      </c>
      <c r="J77" s="73" t="str">
        <f>IF(J12="","",J12)</f>
        <v>13. 5. 2025</v>
      </c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5.15" customHeight="1">
      <c r="A79" s="39"/>
      <c r="B79" s="40"/>
      <c r="C79" s="33" t="s">
        <v>25</v>
      </c>
      <c r="D79" s="41"/>
      <c r="E79" s="41"/>
      <c r="F79" s="28" t="str">
        <f>E15</f>
        <v>Základní škola a Mateřská škola Životice u NJ</v>
      </c>
      <c r="G79" s="41"/>
      <c r="H79" s="41"/>
      <c r="I79" s="33" t="s">
        <v>31</v>
      </c>
      <c r="J79" s="37" t="str">
        <f>E21</f>
        <v xml:space="preserve"> </v>
      </c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29</v>
      </c>
      <c r="D80" s="41"/>
      <c r="E80" s="41"/>
      <c r="F80" s="28" t="str">
        <f>IF(E18="","",E18)</f>
        <v>Vyplň údaj</v>
      </c>
      <c r="G80" s="41"/>
      <c r="H80" s="41"/>
      <c r="I80" s="33" t="s">
        <v>34</v>
      </c>
      <c r="J80" s="37" t="str">
        <f>E24</f>
        <v xml:space="preserve"> </v>
      </c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0.32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11" customFormat="1" ht="29.28" customHeight="1">
      <c r="A82" s="178"/>
      <c r="B82" s="179"/>
      <c r="C82" s="180" t="s">
        <v>123</v>
      </c>
      <c r="D82" s="181" t="s">
        <v>56</v>
      </c>
      <c r="E82" s="181" t="s">
        <v>52</v>
      </c>
      <c r="F82" s="181" t="s">
        <v>53</v>
      </c>
      <c r="G82" s="181" t="s">
        <v>124</v>
      </c>
      <c r="H82" s="181" t="s">
        <v>125</v>
      </c>
      <c r="I82" s="181" t="s">
        <v>126</v>
      </c>
      <c r="J82" s="181" t="s">
        <v>102</v>
      </c>
      <c r="K82" s="182" t="s">
        <v>127</v>
      </c>
      <c r="L82" s="183"/>
      <c r="M82" s="93" t="s">
        <v>19</v>
      </c>
      <c r="N82" s="94" t="s">
        <v>41</v>
      </c>
      <c r="O82" s="94" t="s">
        <v>128</v>
      </c>
      <c r="P82" s="94" t="s">
        <v>129</v>
      </c>
      <c r="Q82" s="94" t="s">
        <v>130</v>
      </c>
      <c r="R82" s="94" t="s">
        <v>131</v>
      </c>
      <c r="S82" s="94" t="s">
        <v>132</v>
      </c>
      <c r="T82" s="95" t="s">
        <v>133</v>
      </c>
      <c r="U82" s="178"/>
      <c r="V82" s="178"/>
      <c r="W82" s="178"/>
      <c r="X82" s="178"/>
      <c r="Y82" s="178"/>
      <c r="Z82" s="178"/>
      <c r="AA82" s="178"/>
      <c r="AB82" s="178"/>
      <c r="AC82" s="178"/>
      <c r="AD82" s="178"/>
      <c r="AE82" s="178"/>
    </row>
    <row r="83" s="2" customFormat="1" ht="22.8" customHeight="1">
      <c r="A83" s="39"/>
      <c r="B83" s="40"/>
      <c r="C83" s="100" t="s">
        <v>134</v>
      </c>
      <c r="D83" s="41"/>
      <c r="E83" s="41"/>
      <c r="F83" s="41"/>
      <c r="G83" s="41"/>
      <c r="H83" s="41"/>
      <c r="I83" s="41"/>
      <c r="J83" s="184">
        <f>BK83</f>
        <v>0</v>
      </c>
      <c r="K83" s="41"/>
      <c r="L83" s="45"/>
      <c r="M83" s="96"/>
      <c r="N83" s="185"/>
      <c r="O83" s="97"/>
      <c r="P83" s="186">
        <f>P84+P88+P102+P106</f>
        <v>0</v>
      </c>
      <c r="Q83" s="97"/>
      <c r="R83" s="186">
        <f>R84+R88+R102+R106</f>
        <v>0</v>
      </c>
      <c r="S83" s="97"/>
      <c r="T83" s="187">
        <f>T84+T88+T102+T106</f>
        <v>0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T83" s="18" t="s">
        <v>70</v>
      </c>
      <c r="AU83" s="18" t="s">
        <v>103</v>
      </c>
      <c r="BK83" s="188">
        <f>BK84+BK88+BK102+BK106</f>
        <v>0</v>
      </c>
    </row>
    <row r="84" s="12" customFormat="1" ht="25.92" customHeight="1">
      <c r="A84" s="12"/>
      <c r="B84" s="189"/>
      <c r="C84" s="190"/>
      <c r="D84" s="191" t="s">
        <v>70</v>
      </c>
      <c r="E84" s="192" t="s">
        <v>491</v>
      </c>
      <c r="F84" s="192" t="s">
        <v>19</v>
      </c>
      <c r="G84" s="190"/>
      <c r="H84" s="190"/>
      <c r="I84" s="193"/>
      <c r="J84" s="194">
        <f>BK84</f>
        <v>0</v>
      </c>
      <c r="K84" s="190"/>
      <c r="L84" s="195"/>
      <c r="M84" s="196"/>
      <c r="N84" s="197"/>
      <c r="O84" s="197"/>
      <c r="P84" s="198">
        <f>SUM(P85:P87)</f>
        <v>0</v>
      </c>
      <c r="Q84" s="197"/>
      <c r="R84" s="198">
        <f>SUM(R85:R87)</f>
        <v>0</v>
      </c>
      <c r="S84" s="197"/>
      <c r="T84" s="199">
        <f>SUM(T85:T87)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0" t="s">
        <v>79</v>
      </c>
      <c r="AT84" s="201" t="s">
        <v>70</v>
      </c>
      <c r="AU84" s="201" t="s">
        <v>71</v>
      </c>
      <c r="AY84" s="200" t="s">
        <v>137</v>
      </c>
      <c r="BK84" s="202">
        <f>SUM(BK85:BK87)</f>
        <v>0</v>
      </c>
    </row>
    <row r="85" s="2" customFormat="1" ht="44.25" customHeight="1">
      <c r="A85" s="39"/>
      <c r="B85" s="40"/>
      <c r="C85" s="205" t="s">
        <v>79</v>
      </c>
      <c r="D85" s="205" t="s">
        <v>139</v>
      </c>
      <c r="E85" s="206" t="s">
        <v>1916</v>
      </c>
      <c r="F85" s="207" t="s">
        <v>1917</v>
      </c>
      <c r="G85" s="208" t="s">
        <v>1109</v>
      </c>
      <c r="H85" s="209">
        <v>16</v>
      </c>
      <c r="I85" s="210"/>
      <c r="J85" s="211">
        <f>ROUND(I85*H85,2)</f>
        <v>0</v>
      </c>
      <c r="K85" s="207" t="s">
        <v>19</v>
      </c>
      <c r="L85" s="45"/>
      <c r="M85" s="212" t="s">
        <v>19</v>
      </c>
      <c r="N85" s="213" t="s">
        <v>42</v>
      </c>
      <c r="O85" s="85"/>
      <c r="P85" s="214">
        <f>O85*H85</f>
        <v>0</v>
      </c>
      <c r="Q85" s="214">
        <v>0</v>
      </c>
      <c r="R85" s="214">
        <f>Q85*H85</f>
        <v>0</v>
      </c>
      <c r="S85" s="214">
        <v>0</v>
      </c>
      <c r="T85" s="215">
        <f>S85*H85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R85" s="216" t="s">
        <v>144</v>
      </c>
      <c r="AT85" s="216" t="s">
        <v>139</v>
      </c>
      <c r="AU85" s="216" t="s">
        <v>79</v>
      </c>
      <c r="AY85" s="18" t="s">
        <v>137</v>
      </c>
      <c r="BE85" s="217">
        <f>IF(N85="základní",J85,0)</f>
        <v>0</v>
      </c>
      <c r="BF85" s="217">
        <f>IF(N85="snížená",J85,0)</f>
        <v>0</v>
      </c>
      <c r="BG85" s="217">
        <f>IF(N85="zákl. přenesená",J85,0)</f>
        <v>0</v>
      </c>
      <c r="BH85" s="217">
        <f>IF(N85="sníž. přenesená",J85,0)</f>
        <v>0</v>
      </c>
      <c r="BI85" s="217">
        <f>IF(N85="nulová",J85,0)</f>
        <v>0</v>
      </c>
      <c r="BJ85" s="18" t="s">
        <v>79</v>
      </c>
      <c r="BK85" s="217">
        <f>ROUND(I85*H85,2)</f>
        <v>0</v>
      </c>
      <c r="BL85" s="18" t="s">
        <v>144</v>
      </c>
      <c r="BM85" s="216" t="s">
        <v>81</v>
      </c>
    </row>
    <row r="86" s="2" customFormat="1" ht="16.5" customHeight="1">
      <c r="A86" s="39"/>
      <c r="B86" s="40"/>
      <c r="C86" s="205" t="s">
        <v>81</v>
      </c>
      <c r="D86" s="205" t="s">
        <v>139</v>
      </c>
      <c r="E86" s="206" t="s">
        <v>1918</v>
      </c>
      <c r="F86" s="207" t="s">
        <v>1919</v>
      </c>
      <c r="G86" s="208" t="s">
        <v>1920</v>
      </c>
      <c r="H86" s="209">
        <v>1</v>
      </c>
      <c r="I86" s="210"/>
      <c r="J86" s="211">
        <f>ROUND(I86*H86,2)</f>
        <v>0</v>
      </c>
      <c r="K86" s="207" t="s">
        <v>19</v>
      </c>
      <c r="L86" s="45"/>
      <c r="M86" s="212" t="s">
        <v>19</v>
      </c>
      <c r="N86" s="213" t="s">
        <v>42</v>
      </c>
      <c r="O86" s="85"/>
      <c r="P86" s="214">
        <f>O86*H86</f>
        <v>0</v>
      </c>
      <c r="Q86" s="214">
        <v>0</v>
      </c>
      <c r="R86" s="214">
        <f>Q86*H86</f>
        <v>0</v>
      </c>
      <c r="S86" s="214">
        <v>0</v>
      </c>
      <c r="T86" s="215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216" t="s">
        <v>144</v>
      </c>
      <c r="AT86" s="216" t="s">
        <v>139</v>
      </c>
      <c r="AU86" s="216" t="s">
        <v>79</v>
      </c>
      <c r="AY86" s="18" t="s">
        <v>137</v>
      </c>
      <c r="BE86" s="217">
        <f>IF(N86="základní",J86,0)</f>
        <v>0</v>
      </c>
      <c r="BF86" s="217">
        <f>IF(N86="snížená",J86,0)</f>
        <v>0</v>
      </c>
      <c r="BG86" s="217">
        <f>IF(N86="zákl. přenesená",J86,0)</f>
        <v>0</v>
      </c>
      <c r="BH86" s="217">
        <f>IF(N86="sníž. přenesená",J86,0)</f>
        <v>0</v>
      </c>
      <c r="BI86" s="217">
        <f>IF(N86="nulová",J86,0)</f>
        <v>0</v>
      </c>
      <c r="BJ86" s="18" t="s">
        <v>79</v>
      </c>
      <c r="BK86" s="217">
        <f>ROUND(I86*H86,2)</f>
        <v>0</v>
      </c>
      <c r="BL86" s="18" t="s">
        <v>144</v>
      </c>
      <c r="BM86" s="216" t="s">
        <v>144</v>
      </c>
    </row>
    <row r="87" s="2" customFormat="1" ht="24.15" customHeight="1">
      <c r="A87" s="39"/>
      <c r="B87" s="40"/>
      <c r="C87" s="205" t="s">
        <v>155</v>
      </c>
      <c r="D87" s="205" t="s">
        <v>139</v>
      </c>
      <c r="E87" s="206" t="s">
        <v>1921</v>
      </c>
      <c r="F87" s="207" t="s">
        <v>1922</v>
      </c>
      <c r="G87" s="208" t="s">
        <v>1920</v>
      </c>
      <c r="H87" s="209">
        <v>1</v>
      </c>
      <c r="I87" s="210"/>
      <c r="J87" s="211">
        <f>ROUND(I87*H87,2)</f>
        <v>0</v>
      </c>
      <c r="K87" s="207" t="s">
        <v>19</v>
      </c>
      <c r="L87" s="45"/>
      <c r="M87" s="212" t="s">
        <v>19</v>
      </c>
      <c r="N87" s="213" t="s">
        <v>42</v>
      </c>
      <c r="O87" s="85"/>
      <c r="P87" s="214">
        <f>O87*H87</f>
        <v>0</v>
      </c>
      <c r="Q87" s="214">
        <v>0</v>
      </c>
      <c r="R87" s="214">
        <f>Q87*H87</f>
        <v>0</v>
      </c>
      <c r="S87" s="214">
        <v>0</v>
      </c>
      <c r="T87" s="215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16" t="s">
        <v>144</v>
      </c>
      <c r="AT87" s="216" t="s">
        <v>139</v>
      </c>
      <c r="AU87" s="216" t="s">
        <v>79</v>
      </c>
      <c r="AY87" s="18" t="s">
        <v>137</v>
      </c>
      <c r="BE87" s="217">
        <f>IF(N87="základní",J87,0)</f>
        <v>0</v>
      </c>
      <c r="BF87" s="217">
        <f>IF(N87="snížená",J87,0)</f>
        <v>0</v>
      </c>
      <c r="BG87" s="217">
        <f>IF(N87="zákl. přenesená",J87,0)</f>
        <v>0</v>
      </c>
      <c r="BH87" s="217">
        <f>IF(N87="sníž. přenesená",J87,0)</f>
        <v>0</v>
      </c>
      <c r="BI87" s="217">
        <f>IF(N87="nulová",J87,0)</f>
        <v>0</v>
      </c>
      <c r="BJ87" s="18" t="s">
        <v>79</v>
      </c>
      <c r="BK87" s="217">
        <f>ROUND(I87*H87,2)</f>
        <v>0</v>
      </c>
      <c r="BL87" s="18" t="s">
        <v>144</v>
      </c>
      <c r="BM87" s="216" t="s">
        <v>171</v>
      </c>
    </row>
    <row r="88" s="12" customFormat="1" ht="25.92" customHeight="1">
      <c r="A88" s="12"/>
      <c r="B88" s="189"/>
      <c r="C88" s="190"/>
      <c r="D88" s="191" t="s">
        <v>70</v>
      </c>
      <c r="E88" s="192" t="s">
        <v>491</v>
      </c>
      <c r="F88" s="192" t="s">
        <v>19</v>
      </c>
      <c r="G88" s="190"/>
      <c r="H88" s="190"/>
      <c r="I88" s="193"/>
      <c r="J88" s="194">
        <f>BK88</f>
        <v>0</v>
      </c>
      <c r="K88" s="190"/>
      <c r="L88" s="195"/>
      <c r="M88" s="196"/>
      <c r="N88" s="197"/>
      <c r="O88" s="197"/>
      <c r="P88" s="198">
        <f>SUM(P89:P101)</f>
        <v>0</v>
      </c>
      <c r="Q88" s="197"/>
      <c r="R88" s="198">
        <f>SUM(R89:R101)</f>
        <v>0</v>
      </c>
      <c r="S88" s="197"/>
      <c r="T88" s="199">
        <f>SUM(T89:T101)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0" t="s">
        <v>79</v>
      </c>
      <c r="AT88" s="201" t="s">
        <v>70</v>
      </c>
      <c r="AU88" s="201" t="s">
        <v>71</v>
      </c>
      <c r="AY88" s="200" t="s">
        <v>137</v>
      </c>
      <c r="BK88" s="202">
        <f>SUM(BK89:BK101)</f>
        <v>0</v>
      </c>
    </row>
    <row r="89" s="2" customFormat="1" ht="33" customHeight="1">
      <c r="A89" s="39"/>
      <c r="B89" s="40"/>
      <c r="C89" s="205" t="s">
        <v>144</v>
      </c>
      <c r="D89" s="205" t="s">
        <v>139</v>
      </c>
      <c r="E89" s="206" t="s">
        <v>1923</v>
      </c>
      <c r="F89" s="207" t="s">
        <v>1924</v>
      </c>
      <c r="G89" s="208" t="s">
        <v>1925</v>
      </c>
      <c r="H89" s="209">
        <v>3</v>
      </c>
      <c r="I89" s="210"/>
      <c r="J89" s="211">
        <f>ROUND(I89*H89,2)</f>
        <v>0</v>
      </c>
      <c r="K89" s="207" t="s">
        <v>19</v>
      </c>
      <c r="L89" s="45"/>
      <c r="M89" s="212" t="s">
        <v>19</v>
      </c>
      <c r="N89" s="213" t="s">
        <v>42</v>
      </c>
      <c r="O89" s="85"/>
      <c r="P89" s="214">
        <f>O89*H89</f>
        <v>0</v>
      </c>
      <c r="Q89" s="214">
        <v>0</v>
      </c>
      <c r="R89" s="214">
        <f>Q89*H89</f>
        <v>0</v>
      </c>
      <c r="S89" s="214">
        <v>0</v>
      </c>
      <c r="T89" s="215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16" t="s">
        <v>144</v>
      </c>
      <c r="AT89" s="216" t="s">
        <v>139</v>
      </c>
      <c r="AU89" s="216" t="s">
        <v>79</v>
      </c>
      <c r="AY89" s="18" t="s">
        <v>137</v>
      </c>
      <c r="BE89" s="217">
        <f>IF(N89="základní",J89,0)</f>
        <v>0</v>
      </c>
      <c r="BF89" s="217">
        <f>IF(N89="snížená",J89,0)</f>
        <v>0</v>
      </c>
      <c r="BG89" s="217">
        <f>IF(N89="zákl. přenesená",J89,0)</f>
        <v>0</v>
      </c>
      <c r="BH89" s="217">
        <f>IF(N89="sníž. přenesená",J89,0)</f>
        <v>0</v>
      </c>
      <c r="BI89" s="217">
        <f>IF(N89="nulová",J89,0)</f>
        <v>0</v>
      </c>
      <c r="BJ89" s="18" t="s">
        <v>79</v>
      </c>
      <c r="BK89" s="217">
        <f>ROUND(I89*H89,2)</f>
        <v>0</v>
      </c>
      <c r="BL89" s="18" t="s">
        <v>144</v>
      </c>
      <c r="BM89" s="216" t="s">
        <v>176</v>
      </c>
    </row>
    <row r="90" s="2" customFormat="1" ht="16.5" customHeight="1">
      <c r="A90" s="39"/>
      <c r="B90" s="40"/>
      <c r="C90" s="205" t="s">
        <v>165</v>
      </c>
      <c r="D90" s="205" t="s">
        <v>139</v>
      </c>
      <c r="E90" s="206" t="s">
        <v>1926</v>
      </c>
      <c r="F90" s="207" t="s">
        <v>1927</v>
      </c>
      <c r="G90" s="208" t="s">
        <v>1920</v>
      </c>
      <c r="H90" s="209">
        <v>1</v>
      </c>
      <c r="I90" s="210"/>
      <c r="J90" s="211">
        <f>ROUND(I90*H90,2)</f>
        <v>0</v>
      </c>
      <c r="K90" s="207" t="s">
        <v>19</v>
      </c>
      <c r="L90" s="45"/>
      <c r="M90" s="212" t="s">
        <v>19</v>
      </c>
      <c r="N90" s="213" t="s">
        <v>42</v>
      </c>
      <c r="O90" s="85"/>
      <c r="P90" s="214">
        <f>O90*H90</f>
        <v>0</v>
      </c>
      <c r="Q90" s="214">
        <v>0</v>
      </c>
      <c r="R90" s="214">
        <f>Q90*H90</f>
        <v>0</v>
      </c>
      <c r="S90" s="214">
        <v>0</v>
      </c>
      <c r="T90" s="215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16" t="s">
        <v>144</v>
      </c>
      <c r="AT90" s="216" t="s">
        <v>139</v>
      </c>
      <c r="AU90" s="216" t="s">
        <v>79</v>
      </c>
      <c r="AY90" s="18" t="s">
        <v>137</v>
      </c>
      <c r="BE90" s="217">
        <f>IF(N90="základní",J90,0)</f>
        <v>0</v>
      </c>
      <c r="BF90" s="217">
        <f>IF(N90="snížená",J90,0)</f>
        <v>0</v>
      </c>
      <c r="BG90" s="217">
        <f>IF(N90="zákl. přenesená",J90,0)</f>
        <v>0</v>
      </c>
      <c r="BH90" s="217">
        <f>IF(N90="sníž. přenesená",J90,0)</f>
        <v>0</v>
      </c>
      <c r="BI90" s="217">
        <f>IF(N90="nulová",J90,0)</f>
        <v>0</v>
      </c>
      <c r="BJ90" s="18" t="s">
        <v>79</v>
      </c>
      <c r="BK90" s="217">
        <f>ROUND(I90*H90,2)</f>
        <v>0</v>
      </c>
      <c r="BL90" s="18" t="s">
        <v>144</v>
      </c>
      <c r="BM90" s="216" t="s">
        <v>204</v>
      </c>
    </row>
    <row r="91" s="2" customFormat="1" ht="24.15" customHeight="1">
      <c r="A91" s="39"/>
      <c r="B91" s="40"/>
      <c r="C91" s="205" t="s">
        <v>171</v>
      </c>
      <c r="D91" s="205" t="s">
        <v>139</v>
      </c>
      <c r="E91" s="206" t="s">
        <v>1928</v>
      </c>
      <c r="F91" s="207" t="s">
        <v>1929</v>
      </c>
      <c r="G91" s="208" t="s">
        <v>1925</v>
      </c>
      <c r="H91" s="209">
        <v>3</v>
      </c>
      <c r="I91" s="210"/>
      <c r="J91" s="211">
        <f>ROUND(I91*H91,2)</f>
        <v>0</v>
      </c>
      <c r="K91" s="207" t="s">
        <v>19</v>
      </c>
      <c r="L91" s="45"/>
      <c r="M91" s="212" t="s">
        <v>19</v>
      </c>
      <c r="N91" s="213" t="s">
        <v>42</v>
      </c>
      <c r="O91" s="85"/>
      <c r="P91" s="214">
        <f>O91*H91</f>
        <v>0</v>
      </c>
      <c r="Q91" s="214">
        <v>0</v>
      </c>
      <c r="R91" s="214">
        <f>Q91*H91</f>
        <v>0</v>
      </c>
      <c r="S91" s="214">
        <v>0</v>
      </c>
      <c r="T91" s="215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16" t="s">
        <v>144</v>
      </c>
      <c r="AT91" s="216" t="s">
        <v>139</v>
      </c>
      <c r="AU91" s="216" t="s">
        <v>79</v>
      </c>
      <c r="AY91" s="18" t="s">
        <v>137</v>
      </c>
      <c r="BE91" s="217">
        <f>IF(N91="základní",J91,0)</f>
        <v>0</v>
      </c>
      <c r="BF91" s="217">
        <f>IF(N91="snížená",J91,0)</f>
        <v>0</v>
      </c>
      <c r="BG91" s="217">
        <f>IF(N91="zákl. přenesená",J91,0)</f>
        <v>0</v>
      </c>
      <c r="BH91" s="217">
        <f>IF(N91="sníž. přenesená",J91,0)</f>
        <v>0</v>
      </c>
      <c r="BI91" s="217">
        <f>IF(N91="nulová",J91,0)</f>
        <v>0</v>
      </c>
      <c r="BJ91" s="18" t="s">
        <v>79</v>
      </c>
      <c r="BK91" s="217">
        <f>ROUND(I91*H91,2)</f>
        <v>0</v>
      </c>
      <c r="BL91" s="18" t="s">
        <v>144</v>
      </c>
      <c r="BM91" s="216" t="s">
        <v>8</v>
      </c>
    </row>
    <row r="92" s="2" customFormat="1" ht="16.5" customHeight="1">
      <c r="A92" s="39"/>
      <c r="B92" s="40"/>
      <c r="C92" s="205" t="s">
        <v>180</v>
      </c>
      <c r="D92" s="205" t="s">
        <v>139</v>
      </c>
      <c r="E92" s="206" t="s">
        <v>1930</v>
      </c>
      <c r="F92" s="207" t="s">
        <v>1931</v>
      </c>
      <c r="G92" s="208" t="s">
        <v>183</v>
      </c>
      <c r="H92" s="209">
        <v>70</v>
      </c>
      <c r="I92" s="210"/>
      <c r="J92" s="211">
        <f>ROUND(I92*H92,2)</f>
        <v>0</v>
      </c>
      <c r="K92" s="207" t="s">
        <v>19</v>
      </c>
      <c r="L92" s="45"/>
      <c r="M92" s="212" t="s">
        <v>19</v>
      </c>
      <c r="N92" s="213" t="s">
        <v>42</v>
      </c>
      <c r="O92" s="85"/>
      <c r="P92" s="214">
        <f>O92*H92</f>
        <v>0</v>
      </c>
      <c r="Q92" s="214">
        <v>0</v>
      </c>
      <c r="R92" s="214">
        <f>Q92*H92</f>
        <v>0</v>
      </c>
      <c r="S92" s="214">
        <v>0</v>
      </c>
      <c r="T92" s="215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16" t="s">
        <v>144</v>
      </c>
      <c r="AT92" s="216" t="s">
        <v>139</v>
      </c>
      <c r="AU92" s="216" t="s">
        <v>79</v>
      </c>
      <c r="AY92" s="18" t="s">
        <v>137</v>
      </c>
      <c r="BE92" s="217">
        <f>IF(N92="základní",J92,0)</f>
        <v>0</v>
      </c>
      <c r="BF92" s="217">
        <f>IF(N92="snížená",J92,0)</f>
        <v>0</v>
      </c>
      <c r="BG92" s="217">
        <f>IF(N92="zákl. přenesená",J92,0)</f>
        <v>0</v>
      </c>
      <c r="BH92" s="217">
        <f>IF(N92="sníž. přenesená",J92,0)</f>
        <v>0</v>
      </c>
      <c r="BI92" s="217">
        <f>IF(N92="nulová",J92,0)</f>
        <v>0</v>
      </c>
      <c r="BJ92" s="18" t="s">
        <v>79</v>
      </c>
      <c r="BK92" s="217">
        <f>ROUND(I92*H92,2)</f>
        <v>0</v>
      </c>
      <c r="BL92" s="18" t="s">
        <v>144</v>
      </c>
      <c r="BM92" s="216" t="s">
        <v>225</v>
      </c>
    </row>
    <row r="93" s="2" customFormat="1" ht="16.5" customHeight="1">
      <c r="A93" s="39"/>
      <c r="B93" s="40"/>
      <c r="C93" s="205" t="s">
        <v>176</v>
      </c>
      <c r="D93" s="205" t="s">
        <v>139</v>
      </c>
      <c r="E93" s="206" t="s">
        <v>1932</v>
      </c>
      <c r="F93" s="207" t="s">
        <v>1933</v>
      </c>
      <c r="G93" s="208" t="s">
        <v>183</v>
      </c>
      <c r="H93" s="209">
        <v>15</v>
      </c>
      <c r="I93" s="210"/>
      <c r="J93" s="211">
        <f>ROUND(I93*H93,2)</f>
        <v>0</v>
      </c>
      <c r="K93" s="207" t="s">
        <v>19</v>
      </c>
      <c r="L93" s="45"/>
      <c r="M93" s="212" t="s">
        <v>19</v>
      </c>
      <c r="N93" s="213" t="s">
        <v>42</v>
      </c>
      <c r="O93" s="85"/>
      <c r="P93" s="214">
        <f>O93*H93</f>
        <v>0</v>
      </c>
      <c r="Q93" s="214">
        <v>0</v>
      </c>
      <c r="R93" s="214">
        <f>Q93*H93</f>
        <v>0</v>
      </c>
      <c r="S93" s="214">
        <v>0</v>
      </c>
      <c r="T93" s="215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16" t="s">
        <v>144</v>
      </c>
      <c r="AT93" s="216" t="s">
        <v>139</v>
      </c>
      <c r="AU93" s="216" t="s">
        <v>79</v>
      </c>
      <c r="AY93" s="18" t="s">
        <v>137</v>
      </c>
      <c r="BE93" s="217">
        <f>IF(N93="základní",J93,0)</f>
        <v>0</v>
      </c>
      <c r="BF93" s="217">
        <f>IF(N93="snížená",J93,0)</f>
        <v>0</v>
      </c>
      <c r="BG93" s="217">
        <f>IF(N93="zákl. přenesená",J93,0)</f>
        <v>0</v>
      </c>
      <c r="BH93" s="217">
        <f>IF(N93="sníž. přenesená",J93,0)</f>
        <v>0</v>
      </c>
      <c r="BI93" s="217">
        <f>IF(N93="nulová",J93,0)</f>
        <v>0</v>
      </c>
      <c r="BJ93" s="18" t="s">
        <v>79</v>
      </c>
      <c r="BK93" s="217">
        <f>ROUND(I93*H93,2)</f>
        <v>0</v>
      </c>
      <c r="BL93" s="18" t="s">
        <v>144</v>
      </c>
      <c r="BM93" s="216" t="s">
        <v>246</v>
      </c>
    </row>
    <row r="94" s="2" customFormat="1" ht="16.5" customHeight="1">
      <c r="A94" s="39"/>
      <c r="B94" s="40"/>
      <c r="C94" s="205" t="s">
        <v>196</v>
      </c>
      <c r="D94" s="205" t="s">
        <v>139</v>
      </c>
      <c r="E94" s="206" t="s">
        <v>1934</v>
      </c>
      <c r="F94" s="207" t="s">
        <v>1935</v>
      </c>
      <c r="G94" s="208" t="s">
        <v>183</v>
      </c>
      <c r="H94" s="209">
        <v>70</v>
      </c>
      <c r="I94" s="210"/>
      <c r="J94" s="211">
        <f>ROUND(I94*H94,2)</f>
        <v>0</v>
      </c>
      <c r="K94" s="207" t="s">
        <v>19</v>
      </c>
      <c r="L94" s="45"/>
      <c r="M94" s="212" t="s">
        <v>19</v>
      </c>
      <c r="N94" s="213" t="s">
        <v>42</v>
      </c>
      <c r="O94" s="85"/>
      <c r="P94" s="214">
        <f>O94*H94</f>
        <v>0</v>
      </c>
      <c r="Q94" s="214">
        <v>0</v>
      </c>
      <c r="R94" s="214">
        <f>Q94*H94</f>
        <v>0</v>
      </c>
      <c r="S94" s="214">
        <v>0</v>
      </c>
      <c r="T94" s="215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16" t="s">
        <v>144</v>
      </c>
      <c r="AT94" s="216" t="s">
        <v>139</v>
      </c>
      <c r="AU94" s="216" t="s">
        <v>79</v>
      </c>
      <c r="AY94" s="18" t="s">
        <v>137</v>
      </c>
      <c r="BE94" s="217">
        <f>IF(N94="základní",J94,0)</f>
        <v>0</v>
      </c>
      <c r="BF94" s="217">
        <f>IF(N94="snížená",J94,0)</f>
        <v>0</v>
      </c>
      <c r="BG94" s="217">
        <f>IF(N94="zákl. přenesená",J94,0)</f>
        <v>0</v>
      </c>
      <c r="BH94" s="217">
        <f>IF(N94="sníž. přenesená",J94,0)</f>
        <v>0</v>
      </c>
      <c r="BI94" s="217">
        <f>IF(N94="nulová",J94,0)</f>
        <v>0</v>
      </c>
      <c r="BJ94" s="18" t="s">
        <v>79</v>
      </c>
      <c r="BK94" s="217">
        <f>ROUND(I94*H94,2)</f>
        <v>0</v>
      </c>
      <c r="BL94" s="18" t="s">
        <v>144</v>
      </c>
      <c r="BM94" s="216" t="s">
        <v>256</v>
      </c>
    </row>
    <row r="95" s="2" customFormat="1" ht="21.75" customHeight="1">
      <c r="A95" s="39"/>
      <c r="B95" s="40"/>
      <c r="C95" s="205" t="s">
        <v>204</v>
      </c>
      <c r="D95" s="205" t="s">
        <v>139</v>
      </c>
      <c r="E95" s="206" t="s">
        <v>1936</v>
      </c>
      <c r="F95" s="207" t="s">
        <v>1937</v>
      </c>
      <c r="G95" s="208" t="s">
        <v>1925</v>
      </c>
      <c r="H95" s="209">
        <v>3</v>
      </c>
      <c r="I95" s="210"/>
      <c r="J95" s="211">
        <f>ROUND(I95*H95,2)</f>
        <v>0</v>
      </c>
      <c r="K95" s="207" t="s">
        <v>19</v>
      </c>
      <c r="L95" s="45"/>
      <c r="M95" s="212" t="s">
        <v>19</v>
      </c>
      <c r="N95" s="213" t="s">
        <v>42</v>
      </c>
      <c r="O95" s="85"/>
      <c r="P95" s="214">
        <f>O95*H95</f>
        <v>0</v>
      </c>
      <c r="Q95" s="214">
        <v>0</v>
      </c>
      <c r="R95" s="214">
        <f>Q95*H95</f>
        <v>0</v>
      </c>
      <c r="S95" s="214">
        <v>0</v>
      </c>
      <c r="T95" s="215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16" t="s">
        <v>144</v>
      </c>
      <c r="AT95" s="216" t="s">
        <v>139</v>
      </c>
      <c r="AU95" s="216" t="s">
        <v>79</v>
      </c>
      <c r="AY95" s="18" t="s">
        <v>137</v>
      </c>
      <c r="BE95" s="217">
        <f>IF(N95="základní",J95,0)</f>
        <v>0</v>
      </c>
      <c r="BF95" s="217">
        <f>IF(N95="snížená",J95,0)</f>
        <v>0</v>
      </c>
      <c r="BG95" s="217">
        <f>IF(N95="zákl. přenesená",J95,0)</f>
        <v>0</v>
      </c>
      <c r="BH95" s="217">
        <f>IF(N95="sníž. přenesená",J95,0)</f>
        <v>0</v>
      </c>
      <c r="BI95" s="217">
        <f>IF(N95="nulová",J95,0)</f>
        <v>0</v>
      </c>
      <c r="BJ95" s="18" t="s">
        <v>79</v>
      </c>
      <c r="BK95" s="217">
        <f>ROUND(I95*H95,2)</f>
        <v>0</v>
      </c>
      <c r="BL95" s="18" t="s">
        <v>144</v>
      </c>
      <c r="BM95" s="216" t="s">
        <v>268</v>
      </c>
    </row>
    <row r="96" s="2" customFormat="1" ht="16.5" customHeight="1">
      <c r="A96" s="39"/>
      <c r="B96" s="40"/>
      <c r="C96" s="205" t="s">
        <v>210</v>
      </c>
      <c r="D96" s="205" t="s">
        <v>139</v>
      </c>
      <c r="E96" s="206" t="s">
        <v>1938</v>
      </c>
      <c r="F96" s="207" t="s">
        <v>1939</v>
      </c>
      <c r="G96" s="208" t="s">
        <v>183</v>
      </c>
      <c r="H96" s="209">
        <v>70</v>
      </c>
      <c r="I96" s="210"/>
      <c r="J96" s="211">
        <f>ROUND(I96*H96,2)</f>
        <v>0</v>
      </c>
      <c r="K96" s="207" t="s">
        <v>19</v>
      </c>
      <c r="L96" s="45"/>
      <c r="M96" s="212" t="s">
        <v>19</v>
      </c>
      <c r="N96" s="213" t="s">
        <v>42</v>
      </c>
      <c r="O96" s="85"/>
      <c r="P96" s="214">
        <f>O96*H96</f>
        <v>0</v>
      </c>
      <c r="Q96" s="214">
        <v>0</v>
      </c>
      <c r="R96" s="214">
        <f>Q96*H96</f>
        <v>0</v>
      </c>
      <c r="S96" s="214">
        <v>0</v>
      </c>
      <c r="T96" s="215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16" t="s">
        <v>144</v>
      </c>
      <c r="AT96" s="216" t="s">
        <v>139</v>
      </c>
      <c r="AU96" s="216" t="s">
        <v>79</v>
      </c>
      <c r="AY96" s="18" t="s">
        <v>137</v>
      </c>
      <c r="BE96" s="217">
        <f>IF(N96="základní",J96,0)</f>
        <v>0</v>
      </c>
      <c r="BF96" s="217">
        <f>IF(N96="snížená",J96,0)</f>
        <v>0</v>
      </c>
      <c r="BG96" s="217">
        <f>IF(N96="zákl. přenesená",J96,0)</f>
        <v>0</v>
      </c>
      <c r="BH96" s="217">
        <f>IF(N96="sníž. přenesená",J96,0)</f>
        <v>0</v>
      </c>
      <c r="BI96" s="217">
        <f>IF(N96="nulová",J96,0)</f>
        <v>0</v>
      </c>
      <c r="BJ96" s="18" t="s">
        <v>79</v>
      </c>
      <c r="BK96" s="217">
        <f>ROUND(I96*H96,2)</f>
        <v>0</v>
      </c>
      <c r="BL96" s="18" t="s">
        <v>144</v>
      </c>
      <c r="BM96" s="216" t="s">
        <v>277</v>
      </c>
    </row>
    <row r="97" s="2" customFormat="1" ht="16.5" customHeight="1">
      <c r="A97" s="39"/>
      <c r="B97" s="40"/>
      <c r="C97" s="205" t="s">
        <v>8</v>
      </c>
      <c r="D97" s="205" t="s">
        <v>139</v>
      </c>
      <c r="E97" s="206" t="s">
        <v>1940</v>
      </c>
      <c r="F97" s="207" t="s">
        <v>1941</v>
      </c>
      <c r="G97" s="208" t="s">
        <v>1920</v>
      </c>
      <c r="H97" s="209">
        <v>1</v>
      </c>
      <c r="I97" s="210"/>
      <c r="J97" s="211">
        <f>ROUND(I97*H97,2)</f>
        <v>0</v>
      </c>
      <c r="K97" s="207" t="s">
        <v>19</v>
      </c>
      <c r="L97" s="45"/>
      <c r="M97" s="212" t="s">
        <v>19</v>
      </c>
      <c r="N97" s="213" t="s">
        <v>42</v>
      </c>
      <c r="O97" s="85"/>
      <c r="P97" s="214">
        <f>O97*H97</f>
        <v>0</v>
      </c>
      <c r="Q97" s="214">
        <v>0</v>
      </c>
      <c r="R97" s="214">
        <f>Q97*H97</f>
        <v>0</v>
      </c>
      <c r="S97" s="214">
        <v>0</v>
      </c>
      <c r="T97" s="215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16" t="s">
        <v>144</v>
      </c>
      <c r="AT97" s="216" t="s">
        <v>139</v>
      </c>
      <c r="AU97" s="216" t="s">
        <v>79</v>
      </c>
      <c r="AY97" s="18" t="s">
        <v>137</v>
      </c>
      <c r="BE97" s="217">
        <f>IF(N97="základní",J97,0)</f>
        <v>0</v>
      </c>
      <c r="BF97" s="217">
        <f>IF(N97="snížená",J97,0)</f>
        <v>0</v>
      </c>
      <c r="BG97" s="217">
        <f>IF(N97="zákl. přenesená",J97,0)</f>
        <v>0</v>
      </c>
      <c r="BH97" s="217">
        <f>IF(N97="sníž. přenesená",J97,0)</f>
        <v>0</v>
      </c>
      <c r="BI97" s="217">
        <f>IF(N97="nulová",J97,0)</f>
        <v>0</v>
      </c>
      <c r="BJ97" s="18" t="s">
        <v>79</v>
      </c>
      <c r="BK97" s="217">
        <f>ROUND(I97*H97,2)</f>
        <v>0</v>
      </c>
      <c r="BL97" s="18" t="s">
        <v>144</v>
      </c>
      <c r="BM97" s="216" t="s">
        <v>294</v>
      </c>
    </row>
    <row r="98" s="2" customFormat="1" ht="16.5" customHeight="1">
      <c r="A98" s="39"/>
      <c r="B98" s="40"/>
      <c r="C98" s="205" t="s">
        <v>220</v>
      </c>
      <c r="D98" s="205" t="s">
        <v>139</v>
      </c>
      <c r="E98" s="206" t="s">
        <v>1942</v>
      </c>
      <c r="F98" s="207" t="s">
        <v>1943</v>
      </c>
      <c r="G98" s="208" t="s">
        <v>1920</v>
      </c>
      <c r="H98" s="209">
        <v>1</v>
      </c>
      <c r="I98" s="210"/>
      <c r="J98" s="211">
        <f>ROUND(I98*H98,2)</f>
        <v>0</v>
      </c>
      <c r="K98" s="207" t="s">
        <v>19</v>
      </c>
      <c r="L98" s="45"/>
      <c r="M98" s="212" t="s">
        <v>19</v>
      </c>
      <c r="N98" s="213" t="s">
        <v>42</v>
      </c>
      <c r="O98" s="85"/>
      <c r="P98" s="214">
        <f>O98*H98</f>
        <v>0</v>
      </c>
      <c r="Q98" s="214">
        <v>0</v>
      </c>
      <c r="R98" s="214">
        <f>Q98*H98</f>
        <v>0</v>
      </c>
      <c r="S98" s="214">
        <v>0</v>
      </c>
      <c r="T98" s="215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16" t="s">
        <v>144</v>
      </c>
      <c r="AT98" s="216" t="s">
        <v>139</v>
      </c>
      <c r="AU98" s="216" t="s">
        <v>79</v>
      </c>
      <c r="AY98" s="18" t="s">
        <v>137</v>
      </c>
      <c r="BE98" s="217">
        <f>IF(N98="základní",J98,0)</f>
        <v>0</v>
      </c>
      <c r="BF98" s="217">
        <f>IF(N98="snížená",J98,0)</f>
        <v>0</v>
      </c>
      <c r="BG98" s="217">
        <f>IF(N98="zákl. přenesená",J98,0)</f>
        <v>0</v>
      </c>
      <c r="BH98" s="217">
        <f>IF(N98="sníž. přenesená",J98,0)</f>
        <v>0</v>
      </c>
      <c r="BI98" s="217">
        <f>IF(N98="nulová",J98,0)</f>
        <v>0</v>
      </c>
      <c r="BJ98" s="18" t="s">
        <v>79</v>
      </c>
      <c r="BK98" s="217">
        <f>ROUND(I98*H98,2)</f>
        <v>0</v>
      </c>
      <c r="BL98" s="18" t="s">
        <v>144</v>
      </c>
      <c r="BM98" s="216" t="s">
        <v>316</v>
      </c>
    </row>
    <row r="99" s="2" customFormat="1" ht="16.5" customHeight="1">
      <c r="A99" s="39"/>
      <c r="B99" s="40"/>
      <c r="C99" s="205" t="s">
        <v>225</v>
      </c>
      <c r="D99" s="205" t="s">
        <v>139</v>
      </c>
      <c r="E99" s="206" t="s">
        <v>1944</v>
      </c>
      <c r="F99" s="207" t="s">
        <v>1945</v>
      </c>
      <c r="G99" s="208" t="s">
        <v>1920</v>
      </c>
      <c r="H99" s="209">
        <v>1</v>
      </c>
      <c r="I99" s="210"/>
      <c r="J99" s="211">
        <f>ROUND(I99*H99,2)</f>
        <v>0</v>
      </c>
      <c r="K99" s="207" t="s">
        <v>19</v>
      </c>
      <c r="L99" s="45"/>
      <c r="M99" s="212" t="s">
        <v>19</v>
      </c>
      <c r="N99" s="213" t="s">
        <v>42</v>
      </c>
      <c r="O99" s="85"/>
      <c r="P99" s="214">
        <f>O99*H99</f>
        <v>0</v>
      </c>
      <c r="Q99" s="214">
        <v>0</v>
      </c>
      <c r="R99" s="214">
        <f>Q99*H99</f>
        <v>0</v>
      </c>
      <c r="S99" s="214">
        <v>0</v>
      </c>
      <c r="T99" s="215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16" t="s">
        <v>144</v>
      </c>
      <c r="AT99" s="216" t="s">
        <v>139</v>
      </c>
      <c r="AU99" s="216" t="s">
        <v>79</v>
      </c>
      <c r="AY99" s="18" t="s">
        <v>137</v>
      </c>
      <c r="BE99" s="217">
        <f>IF(N99="základní",J99,0)</f>
        <v>0</v>
      </c>
      <c r="BF99" s="217">
        <f>IF(N99="snížená",J99,0)</f>
        <v>0</v>
      </c>
      <c r="BG99" s="217">
        <f>IF(N99="zákl. přenesená",J99,0)</f>
        <v>0</v>
      </c>
      <c r="BH99" s="217">
        <f>IF(N99="sníž. přenesená",J99,0)</f>
        <v>0</v>
      </c>
      <c r="BI99" s="217">
        <f>IF(N99="nulová",J99,0)</f>
        <v>0</v>
      </c>
      <c r="BJ99" s="18" t="s">
        <v>79</v>
      </c>
      <c r="BK99" s="217">
        <f>ROUND(I99*H99,2)</f>
        <v>0</v>
      </c>
      <c r="BL99" s="18" t="s">
        <v>144</v>
      </c>
      <c r="BM99" s="216" t="s">
        <v>329</v>
      </c>
    </row>
    <row r="100" s="2" customFormat="1" ht="16.5" customHeight="1">
      <c r="A100" s="39"/>
      <c r="B100" s="40"/>
      <c r="C100" s="205" t="s">
        <v>236</v>
      </c>
      <c r="D100" s="205" t="s">
        <v>139</v>
      </c>
      <c r="E100" s="206" t="s">
        <v>1946</v>
      </c>
      <c r="F100" s="207" t="s">
        <v>1947</v>
      </c>
      <c r="G100" s="208" t="s">
        <v>183</v>
      </c>
      <c r="H100" s="209">
        <v>70</v>
      </c>
      <c r="I100" s="210"/>
      <c r="J100" s="211">
        <f>ROUND(I100*H100,2)</f>
        <v>0</v>
      </c>
      <c r="K100" s="207" t="s">
        <v>19</v>
      </c>
      <c r="L100" s="45"/>
      <c r="M100" s="212" t="s">
        <v>19</v>
      </c>
      <c r="N100" s="213" t="s">
        <v>42</v>
      </c>
      <c r="O100" s="85"/>
      <c r="P100" s="214">
        <f>O100*H100</f>
        <v>0</v>
      </c>
      <c r="Q100" s="214">
        <v>0</v>
      </c>
      <c r="R100" s="214">
        <f>Q100*H100</f>
        <v>0</v>
      </c>
      <c r="S100" s="214">
        <v>0</v>
      </c>
      <c r="T100" s="215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16" t="s">
        <v>144</v>
      </c>
      <c r="AT100" s="216" t="s">
        <v>139</v>
      </c>
      <c r="AU100" s="216" t="s">
        <v>79</v>
      </c>
      <c r="AY100" s="18" t="s">
        <v>137</v>
      </c>
      <c r="BE100" s="217">
        <f>IF(N100="základní",J100,0)</f>
        <v>0</v>
      </c>
      <c r="BF100" s="217">
        <f>IF(N100="snížená",J100,0)</f>
        <v>0</v>
      </c>
      <c r="BG100" s="217">
        <f>IF(N100="zákl. přenesená",J100,0)</f>
        <v>0</v>
      </c>
      <c r="BH100" s="217">
        <f>IF(N100="sníž. přenesená",J100,0)</f>
        <v>0</v>
      </c>
      <c r="BI100" s="217">
        <f>IF(N100="nulová",J100,0)</f>
        <v>0</v>
      </c>
      <c r="BJ100" s="18" t="s">
        <v>79</v>
      </c>
      <c r="BK100" s="217">
        <f>ROUND(I100*H100,2)</f>
        <v>0</v>
      </c>
      <c r="BL100" s="18" t="s">
        <v>144</v>
      </c>
      <c r="BM100" s="216" t="s">
        <v>356</v>
      </c>
    </row>
    <row r="101" s="2" customFormat="1" ht="21.75" customHeight="1">
      <c r="A101" s="39"/>
      <c r="B101" s="40"/>
      <c r="C101" s="205" t="s">
        <v>246</v>
      </c>
      <c r="D101" s="205" t="s">
        <v>139</v>
      </c>
      <c r="E101" s="206" t="s">
        <v>1948</v>
      </c>
      <c r="F101" s="207" t="s">
        <v>1949</v>
      </c>
      <c r="G101" s="208" t="s">
        <v>1950</v>
      </c>
      <c r="H101" s="209">
        <v>1</v>
      </c>
      <c r="I101" s="210"/>
      <c r="J101" s="211">
        <f>ROUND(I101*H101,2)</f>
        <v>0</v>
      </c>
      <c r="K101" s="207" t="s">
        <v>19</v>
      </c>
      <c r="L101" s="45"/>
      <c r="M101" s="212" t="s">
        <v>19</v>
      </c>
      <c r="N101" s="213" t="s">
        <v>42</v>
      </c>
      <c r="O101" s="85"/>
      <c r="P101" s="214">
        <f>O101*H101</f>
        <v>0</v>
      </c>
      <c r="Q101" s="214">
        <v>0</v>
      </c>
      <c r="R101" s="214">
        <f>Q101*H101</f>
        <v>0</v>
      </c>
      <c r="S101" s="214">
        <v>0</v>
      </c>
      <c r="T101" s="215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16" t="s">
        <v>144</v>
      </c>
      <c r="AT101" s="216" t="s">
        <v>139</v>
      </c>
      <c r="AU101" s="216" t="s">
        <v>79</v>
      </c>
      <c r="AY101" s="18" t="s">
        <v>137</v>
      </c>
      <c r="BE101" s="217">
        <f>IF(N101="základní",J101,0)</f>
        <v>0</v>
      </c>
      <c r="BF101" s="217">
        <f>IF(N101="snížená",J101,0)</f>
        <v>0</v>
      </c>
      <c r="BG101" s="217">
        <f>IF(N101="zákl. přenesená",J101,0)</f>
        <v>0</v>
      </c>
      <c r="BH101" s="217">
        <f>IF(N101="sníž. přenesená",J101,0)</f>
        <v>0</v>
      </c>
      <c r="BI101" s="217">
        <f>IF(N101="nulová",J101,0)</f>
        <v>0</v>
      </c>
      <c r="BJ101" s="18" t="s">
        <v>79</v>
      </c>
      <c r="BK101" s="217">
        <f>ROUND(I101*H101,2)</f>
        <v>0</v>
      </c>
      <c r="BL101" s="18" t="s">
        <v>144</v>
      </c>
      <c r="BM101" s="216" t="s">
        <v>370</v>
      </c>
    </row>
    <row r="102" s="12" customFormat="1" ht="25.92" customHeight="1">
      <c r="A102" s="12"/>
      <c r="B102" s="189"/>
      <c r="C102" s="190"/>
      <c r="D102" s="191" t="s">
        <v>70</v>
      </c>
      <c r="E102" s="192" t="s">
        <v>491</v>
      </c>
      <c r="F102" s="192" t="s">
        <v>19</v>
      </c>
      <c r="G102" s="190"/>
      <c r="H102" s="190"/>
      <c r="I102" s="193"/>
      <c r="J102" s="194">
        <f>BK102</f>
        <v>0</v>
      </c>
      <c r="K102" s="190"/>
      <c r="L102" s="195"/>
      <c r="M102" s="196"/>
      <c r="N102" s="197"/>
      <c r="O102" s="197"/>
      <c r="P102" s="198">
        <f>SUM(P103:P105)</f>
        <v>0</v>
      </c>
      <c r="Q102" s="197"/>
      <c r="R102" s="198">
        <f>SUM(R103:R105)</f>
        <v>0</v>
      </c>
      <c r="S102" s="197"/>
      <c r="T102" s="199">
        <f>SUM(T103:T105)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00" t="s">
        <v>79</v>
      </c>
      <c r="AT102" s="201" t="s">
        <v>70</v>
      </c>
      <c r="AU102" s="201" t="s">
        <v>71</v>
      </c>
      <c r="AY102" s="200" t="s">
        <v>137</v>
      </c>
      <c r="BK102" s="202">
        <f>SUM(BK103:BK105)</f>
        <v>0</v>
      </c>
    </row>
    <row r="103" s="2" customFormat="1" ht="21.75" customHeight="1">
      <c r="A103" s="39"/>
      <c r="B103" s="40"/>
      <c r="C103" s="205" t="s">
        <v>251</v>
      </c>
      <c r="D103" s="205" t="s">
        <v>139</v>
      </c>
      <c r="E103" s="206" t="s">
        <v>1951</v>
      </c>
      <c r="F103" s="207" t="s">
        <v>1952</v>
      </c>
      <c r="G103" s="208" t="s">
        <v>1920</v>
      </c>
      <c r="H103" s="209">
        <v>1</v>
      </c>
      <c r="I103" s="210"/>
      <c r="J103" s="211">
        <f>ROUND(I103*H103,2)</f>
        <v>0</v>
      </c>
      <c r="K103" s="207" t="s">
        <v>19</v>
      </c>
      <c r="L103" s="45"/>
      <c r="M103" s="212" t="s">
        <v>19</v>
      </c>
      <c r="N103" s="213" t="s">
        <v>42</v>
      </c>
      <c r="O103" s="85"/>
      <c r="P103" s="214">
        <f>O103*H103</f>
        <v>0</v>
      </c>
      <c r="Q103" s="214">
        <v>0</v>
      </c>
      <c r="R103" s="214">
        <f>Q103*H103</f>
        <v>0</v>
      </c>
      <c r="S103" s="214">
        <v>0</v>
      </c>
      <c r="T103" s="215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16" t="s">
        <v>144</v>
      </c>
      <c r="AT103" s="216" t="s">
        <v>139</v>
      </c>
      <c r="AU103" s="216" t="s">
        <v>79</v>
      </c>
      <c r="AY103" s="18" t="s">
        <v>137</v>
      </c>
      <c r="BE103" s="217">
        <f>IF(N103="základní",J103,0)</f>
        <v>0</v>
      </c>
      <c r="BF103" s="217">
        <f>IF(N103="snížená",J103,0)</f>
        <v>0</v>
      </c>
      <c r="BG103" s="217">
        <f>IF(N103="zákl. přenesená",J103,0)</f>
        <v>0</v>
      </c>
      <c r="BH103" s="217">
        <f>IF(N103="sníž. přenesená",J103,0)</f>
        <v>0</v>
      </c>
      <c r="BI103" s="217">
        <f>IF(N103="nulová",J103,0)</f>
        <v>0</v>
      </c>
      <c r="BJ103" s="18" t="s">
        <v>79</v>
      </c>
      <c r="BK103" s="217">
        <f>ROUND(I103*H103,2)</f>
        <v>0</v>
      </c>
      <c r="BL103" s="18" t="s">
        <v>144</v>
      </c>
      <c r="BM103" s="216" t="s">
        <v>382</v>
      </c>
    </row>
    <row r="104" s="2" customFormat="1" ht="21.75" customHeight="1">
      <c r="A104" s="39"/>
      <c r="B104" s="40"/>
      <c r="C104" s="205" t="s">
        <v>256</v>
      </c>
      <c r="D104" s="205" t="s">
        <v>139</v>
      </c>
      <c r="E104" s="206" t="s">
        <v>1953</v>
      </c>
      <c r="F104" s="207" t="s">
        <v>1954</v>
      </c>
      <c r="G104" s="208" t="s">
        <v>1950</v>
      </c>
      <c r="H104" s="209">
        <v>1</v>
      </c>
      <c r="I104" s="210"/>
      <c r="J104" s="211">
        <f>ROUND(I104*H104,2)</f>
        <v>0</v>
      </c>
      <c r="K104" s="207" t="s">
        <v>19</v>
      </c>
      <c r="L104" s="45"/>
      <c r="M104" s="212" t="s">
        <v>19</v>
      </c>
      <c r="N104" s="213" t="s">
        <v>42</v>
      </c>
      <c r="O104" s="85"/>
      <c r="P104" s="214">
        <f>O104*H104</f>
        <v>0</v>
      </c>
      <c r="Q104" s="214">
        <v>0</v>
      </c>
      <c r="R104" s="214">
        <f>Q104*H104</f>
        <v>0</v>
      </c>
      <c r="S104" s="214">
        <v>0</v>
      </c>
      <c r="T104" s="215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16" t="s">
        <v>144</v>
      </c>
      <c r="AT104" s="216" t="s">
        <v>139</v>
      </c>
      <c r="AU104" s="216" t="s">
        <v>79</v>
      </c>
      <c r="AY104" s="18" t="s">
        <v>137</v>
      </c>
      <c r="BE104" s="217">
        <f>IF(N104="základní",J104,0)</f>
        <v>0</v>
      </c>
      <c r="BF104" s="217">
        <f>IF(N104="snížená",J104,0)</f>
        <v>0</v>
      </c>
      <c r="BG104" s="217">
        <f>IF(N104="zákl. přenesená",J104,0)</f>
        <v>0</v>
      </c>
      <c r="BH104" s="217">
        <f>IF(N104="sníž. přenesená",J104,0)</f>
        <v>0</v>
      </c>
      <c r="BI104" s="217">
        <f>IF(N104="nulová",J104,0)</f>
        <v>0</v>
      </c>
      <c r="BJ104" s="18" t="s">
        <v>79</v>
      </c>
      <c r="BK104" s="217">
        <f>ROUND(I104*H104,2)</f>
        <v>0</v>
      </c>
      <c r="BL104" s="18" t="s">
        <v>144</v>
      </c>
      <c r="BM104" s="216" t="s">
        <v>398</v>
      </c>
    </row>
    <row r="105" s="2" customFormat="1" ht="21.75" customHeight="1">
      <c r="A105" s="39"/>
      <c r="B105" s="40"/>
      <c r="C105" s="205" t="s">
        <v>263</v>
      </c>
      <c r="D105" s="205" t="s">
        <v>139</v>
      </c>
      <c r="E105" s="206" t="s">
        <v>1955</v>
      </c>
      <c r="F105" s="207" t="s">
        <v>1956</v>
      </c>
      <c r="G105" s="208" t="s">
        <v>1920</v>
      </c>
      <c r="H105" s="209">
        <v>1</v>
      </c>
      <c r="I105" s="210"/>
      <c r="J105" s="211">
        <f>ROUND(I105*H105,2)</f>
        <v>0</v>
      </c>
      <c r="K105" s="207" t="s">
        <v>19</v>
      </c>
      <c r="L105" s="45"/>
      <c r="M105" s="212" t="s">
        <v>19</v>
      </c>
      <c r="N105" s="213" t="s">
        <v>42</v>
      </c>
      <c r="O105" s="85"/>
      <c r="P105" s="214">
        <f>O105*H105</f>
        <v>0</v>
      </c>
      <c r="Q105" s="214">
        <v>0</v>
      </c>
      <c r="R105" s="214">
        <f>Q105*H105</f>
        <v>0</v>
      </c>
      <c r="S105" s="214">
        <v>0</v>
      </c>
      <c r="T105" s="215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16" t="s">
        <v>144</v>
      </c>
      <c r="AT105" s="216" t="s">
        <v>139</v>
      </c>
      <c r="AU105" s="216" t="s">
        <v>79</v>
      </c>
      <c r="AY105" s="18" t="s">
        <v>137</v>
      </c>
      <c r="BE105" s="217">
        <f>IF(N105="základní",J105,0)</f>
        <v>0</v>
      </c>
      <c r="BF105" s="217">
        <f>IF(N105="snížená",J105,0)</f>
        <v>0</v>
      </c>
      <c r="BG105" s="217">
        <f>IF(N105="zákl. přenesená",J105,0)</f>
        <v>0</v>
      </c>
      <c r="BH105" s="217">
        <f>IF(N105="sníž. přenesená",J105,0)</f>
        <v>0</v>
      </c>
      <c r="BI105" s="217">
        <f>IF(N105="nulová",J105,0)</f>
        <v>0</v>
      </c>
      <c r="BJ105" s="18" t="s">
        <v>79</v>
      </c>
      <c r="BK105" s="217">
        <f>ROUND(I105*H105,2)</f>
        <v>0</v>
      </c>
      <c r="BL105" s="18" t="s">
        <v>144</v>
      </c>
      <c r="BM105" s="216" t="s">
        <v>410</v>
      </c>
    </row>
    <row r="106" s="12" customFormat="1" ht="25.92" customHeight="1">
      <c r="A106" s="12"/>
      <c r="B106" s="189"/>
      <c r="C106" s="190"/>
      <c r="D106" s="191" t="s">
        <v>70</v>
      </c>
      <c r="E106" s="192" t="s">
        <v>491</v>
      </c>
      <c r="F106" s="192" t="s">
        <v>19</v>
      </c>
      <c r="G106" s="190"/>
      <c r="H106" s="190"/>
      <c r="I106" s="193"/>
      <c r="J106" s="194">
        <f>BK106</f>
        <v>0</v>
      </c>
      <c r="K106" s="190"/>
      <c r="L106" s="195"/>
      <c r="M106" s="196"/>
      <c r="N106" s="197"/>
      <c r="O106" s="197"/>
      <c r="P106" s="198">
        <f>SUM(P107:P134)</f>
        <v>0</v>
      </c>
      <c r="Q106" s="197"/>
      <c r="R106" s="198">
        <f>SUM(R107:R134)</f>
        <v>0</v>
      </c>
      <c r="S106" s="197"/>
      <c r="T106" s="199">
        <f>SUM(T107:T134)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0" t="s">
        <v>79</v>
      </c>
      <c r="AT106" s="201" t="s">
        <v>70</v>
      </c>
      <c r="AU106" s="201" t="s">
        <v>71</v>
      </c>
      <c r="AY106" s="200" t="s">
        <v>137</v>
      </c>
      <c r="BK106" s="202">
        <f>SUM(BK107:BK134)</f>
        <v>0</v>
      </c>
    </row>
    <row r="107" s="2" customFormat="1" ht="16.5" customHeight="1">
      <c r="A107" s="39"/>
      <c r="B107" s="40"/>
      <c r="C107" s="205" t="s">
        <v>268</v>
      </c>
      <c r="D107" s="205" t="s">
        <v>139</v>
      </c>
      <c r="E107" s="206" t="s">
        <v>1957</v>
      </c>
      <c r="F107" s="207" t="s">
        <v>1958</v>
      </c>
      <c r="G107" s="208" t="s">
        <v>183</v>
      </c>
      <c r="H107" s="209">
        <v>200</v>
      </c>
      <c r="I107" s="210"/>
      <c r="J107" s="211">
        <f>ROUND(I107*H107,2)</f>
        <v>0</v>
      </c>
      <c r="K107" s="207" t="s">
        <v>19</v>
      </c>
      <c r="L107" s="45"/>
      <c r="M107" s="212" t="s">
        <v>19</v>
      </c>
      <c r="N107" s="213" t="s">
        <v>42</v>
      </c>
      <c r="O107" s="85"/>
      <c r="P107" s="214">
        <f>O107*H107</f>
        <v>0</v>
      </c>
      <c r="Q107" s="214">
        <v>0</v>
      </c>
      <c r="R107" s="214">
        <f>Q107*H107</f>
        <v>0</v>
      </c>
      <c r="S107" s="214">
        <v>0</v>
      </c>
      <c r="T107" s="215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16" t="s">
        <v>144</v>
      </c>
      <c r="AT107" s="216" t="s">
        <v>139</v>
      </c>
      <c r="AU107" s="216" t="s">
        <v>79</v>
      </c>
      <c r="AY107" s="18" t="s">
        <v>137</v>
      </c>
      <c r="BE107" s="217">
        <f>IF(N107="základní",J107,0)</f>
        <v>0</v>
      </c>
      <c r="BF107" s="217">
        <f>IF(N107="snížená",J107,0)</f>
        <v>0</v>
      </c>
      <c r="BG107" s="217">
        <f>IF(N107="zákl. přenesená",J107,0)</f>
        <v>0</v>
      </c>
      <c r="BH107" s="217">
        <f>IF(N107="sníž. přenesená",J107,0)</f>
        <v>0</v>
      </c>
      <c r="BI107" s="217">
        <f>IF(N107="nulová",J107,0)</f>
        <v>0</v>
      </c>
      <c r="BJ107" s="18" t="s">
        <v>79</v>
      </c>
      <c r="BK107" s="217">
        <f>ROUND(I107*H107,2)</f>
        <v>0</v>
      </c>
      <c r="BL107" s="18" t="s">
        <v>144</v>
      </c>
      <c r="BM107" s="216" t="s">
        <v>421</v>
      </c>
    </row>
    <row r="108" s="2" customFormat="1" ht="16.5" customHeight="1">
      <c r="A108" s="39"/>
      <c r="B108" s="40"/>
      <c r="C108" s="205" t="s">
        <v>7</v>
      </c>
      <c r="D108" s="205" t="s">
        <v>139</v>
      </c>
      <c r="E108" s="206" t="s">
        <v>1959</v>
      </c>
      <c r="F108" s="207" t="s">
        <v>1960</v>
      </c>
      <c r="G108" s="208" t="s">
        <v>1925</v>
      </c>
      <c r="H108" s="209">
        <v>10</v>
      </c>
      <c r="I108" s="210"/>
      <c r="J108" s="211">
        <f>ROUND(I108*H108,2)</f>
        <v>0</v>
      </c>
      <c r="K108" s="207" t="s">
        <v>19</v>
      </c>
      <c r="L108" s="45"/>
      <c r="M108" s="212" t="s">
        <v>19</v>
      </c>
      <c r="N108" s="213" t="s">
        <v>42</v>
      </c>
      <c r="O108" s="85"/>
      <c r="P108" s="214">
        <f>O108*H108</f>
        <v>0</v>
      </c>
      <c r="Q108" s="214">
        <v>0</v>
      </c>
      <c r="R108" s="214">
        <f>Q108*H108</f>
        <v>0</v>
      </c>
      <c r="S108" s="214">
        <v>0</v>
      </c>
      <c r="T108" s="215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16" t="s">
        <v>144</v>
      </c>
      <c r="AT108" s="216" t="s">
        <v>139</v>
      </c>
      <c r="AU108" s="216" t="s">
        <v>79</v>
      </c>
      <c r="AY108" s="18" t="s">
        <v>137</v>
      </c>
      <c r="BE108" s="217">
        <f>IF(N108="základní",J108,0)</f>
        <v>0</v>
      </c>
      <c r="BF108" s="217">
        <f>IF(N108="snížená",J108,0)</f>
        <v>0</v>
      </c>
      <c r="BG108" s="217">
        <f>IF(N108="zákl. přenesená",J108,0)</f>
        <v>0</v>
      </c>
      <c r="BH108" s="217">
        <f>IF(N108="sníž. přenesená",J108,0)</f>
        <v>0</v>
      </c>
      <c r="BI108" s="217">
        <f>IF(N108="nulová",J108,0)</f>
        <v>0</v>
      </c>
      <c r="BJ108" s="18" t="s">
        <v>79</v>
      </c>
      <c r="BK108" s="217">
        <f>ROUND(I108*H108,2)</f>
        <v>0</v>
      </c>
      <c r="BL108" s="18" t="s">
        <v>144</v>
      </c>
      <c r="BM108" s="216" t="s">
        <v>433</v>
      </c>
    </row>
    <row r="109" s="2" customFormat="1" ht="24.15" customHeight="1">
      <c r="A109" s="39"/>
      <c r="B109" s="40"/>
      <c r="C109" s="205" t="s">
        <v>277</v>
      </c>
      <c r="D109" s="205" t="s">
        <v>139</v>
      </c>
      <c r="E109" s="206" t="s">
        <v>1961</v>
      </c>
      <c r="F109" s="207" t="s">
        <v>1962</v>
      </c>
      <c r="G109" s="208" t="s">
        <v>1925</v>
      </c>
      <c r="H109" s="209">
        <v>4</v>
      </c>
      <c r="I109" s="210"/>
      <c r="J109" s="211">
        <f>ROUND(I109*H109,2)</f>
        <v>0</v>
      </c>
      <c r="K109" s="207" t="s">
        <v>19</v>
      </c>
      <c r="L109" s="45"/>
      <c r="M109" s="212" t="s">
        <v>19</v>
      </c>
      <c r="N109" s="213" t="s">
        <v>42</v>
      </c>
      <c r="O109" s="85"/>
      <c r="P109" s="214">
        <f>O109*H109</f>
        <v>0</v>
      </c>
      <c r="Q109" s="214">
        <v>0</v>
      </c>
      <c r="R109" s="214">
        <f>Q109*H109</f>
        <v>0</v>
      </c>
      <c r="S109" s="214">
        <v>0</v>
      </c>
      <c r="T109" s="215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16" t="s">
        <v>144</v>
      </c>
      <c r="AT109" s="216" t="s">
        <v>139</v>
      </c>
      <c r="AU109" s="216" t="s">
        <v>79</v>
      </c>
      <c r="AY109" s="18" t="s">
        <v>137</v>
      </c>
      <c r="BE109" s="217">
        <f>IF(N109="základní",J109,0)</f>
        <v>0</v>
      </c>
      <c r="BF109" s="217">
        <f>IF(N109="snížená",J109,0)</f>
        <v>0</v>
      </c>
      <c r="BG109" s="217">
        <f>IF(N109="zákl. přenesená",J109,0)</f>
        <v>0</v>
      </c>
      <c r="BH109" s="217">
        <f>IF(N109="sníž. přenesená",J109,0)</f>
        <v>0</v>
      </c>
      <c r="BI109" s="217">
        <f>IF(N109="nulová",J109,0)</f>
        <v>0</v>
      </c>
      <c r="BJ109" s="18" t="s">
        <v>79</v>
      </c>
      <c r="BK109" s="217">
        <f>ROUND(I109*H109,2)</f>
        <v>0</v>
      </c>
      <c r="BL109" s="18" t="s">
        <v>144</v>
      </c>
      <c r="BM109" s="216" t="s">
        <v>445</v>
      </c>
    </row>
    <row r="110" s="2" customFormat="1" ht="16.5" customHeight="1">
      <c r="A110" s="39"/>
      <c r="B110" s="40"/>
      <c r="C110" s="205" t="s">
        <v>282</v>
      </c>
      <c r="D110" s="205" t="s">
        <v>139</v>
      </c>
      <c r="E110" s="206" t="s">
        <v>1963</v>
      </c>
      <c r="F110" s="207" t="s">
        <v>1964</v>
      </c>
      <c r="G110" s="208" t="s">
        <v>1925</v>
      </c>
      <c r="H110" s="209">
        <v>8</v>
      </c>
      <c r="I110" s="210"/>
      <c r="J110" s="211">
        <f>ROUND(I110*H110,2)</f>
        <v>0</v>
      </c>
      <c r="K110" s="207" t="s">
        <v>19</v>
      </c>
      <c r="L110" s="45"/>
      <c r="M110" s="212" t="s">
        <v>19</v>
      </c>
      <c r="N110" s="213" t="s">
        <v>42</v>
      </c>
      <c r="O110" s="85"/>
      <c r="P110" s="214">
        <f>O110*H110</f>
        <v>0</v>
      </c>
      <c r="Q110" s="214">
        <v>0</v>
      </c>
      <c r="R110" s="214">
        <f>Q110*H110</f>
        <v>0</v>
      </c>
      <c r="S110" s="214">
        <v>0</v>
      </c>
      <c r="T110" s="215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16" t="s">
        <v>144</v>
      </c>
      <c r="AT110" s="216" t="s">
        <v>139</v>
      </c>
      <c r="AU110" s="216" t="s">
        <v>79</v>
      </c>
      <c r="AY110" s="18" t="s">
        <v>137</v>
      </c>
      <c r="BE110" s="217">
        <f>IF(N110="základní",J110,0)</f>
        <v>0</v>
      </c>
      <c r="BF110" s="217">
        <f>IF(N110="snížená",J110,0)</f>
        <v>0</v>
      </c>
      <c r="BG110" s="217">
        <f>IF(N110="zákl. přenesená",J110,0)</f>
        <v>0</v>
      </c>
      <c r="BH110" s="217">
        <f>IF(N110="sníž. přenesená",J110,0)</f>
        <v>0</v>
      </c>
      <c r="BI110" s="217">
        <f>IF(N110="nulová",J110,0)</f>
        <v>0</v>
      </c>
      <c r="BJ110" s="18" t="s">
        <v>79</v>
      </c>
      <c r="BK110" s="217">
        <f>ROUND(I110*H110,2)</f>
        <v>0</v>
      </c>
      <c r="BL110" s="18" t="s">
        <v>144</v>
      </c>
      <c r="BM110" s="216" t="s">
        <v>457</v>
      </c>
    </row>
    <row r="111" s="2" customFormat="1" ht="16.5" customHeight="1">
      <c r="A111" s="39"/>
      <c r="B111" s="40"/>
      <c r="C111" s="205" t="s">
        <v>294</v>
      </c>
      <c r="D111" s="205" t="s">
        <v>139</v>
      </c>
      <c r="E111" s="206" t="s">
        <v>1965</v>
      </c>
      <c r="F111" s="207" t="s">
        <v>1966</v>
      </c>
      <c r="G111" s="208" t="s">
        <v>1925</v>
      </c>
      <c r="H111" s="209">
        <v>4</v>
      </c>
      <c r="I111" s="210"/>
      <c r="J111" s="211">
        <f>ROUND(I111*H111,2)</f>
        <v>0</v>
      </c>
      <c r="K111" s="207" t="s">
        <v>19</v>
      </c>
      <c r="L111" s="45"/>
      <c r="M111" s="212" t="s">
        <v>19</v>
      </c>
      <c r="N111" s="213" t="s">
        <v>42</v>
      </c>
      <c r="O111" s="85"/>
      <c r="P111" s="214">
        <f>O111*H111</f>
        <v>0</v>
      </c>
      <c r="Q111" s="214">
        <v>0</v>
      </c>
      <c r="R111" s="214">
        <f>Q111*H111</f>
        <v>0</v>
      </c>
      <c r="S111" s="214">
        <v>0</v>
      </c>
      <c r="T111" s="215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16" t="s">
        <v>144</v>
      </c>
      <c r="AT111" s="216" t="s">
        <v>139</v>
      </c>
      <c r="AU111" s="216" t="s">
        <v>79</v>
      </c>
      <c r="AY111" s="18" t="s">
        <v>137</v>
      </c>
      <c r="BE111" s="217">
        <f>IF(N111="základní",J111,0)</f>
        <v>0</v>
      </c>
      <c r="BF111" s="217">
        <f>IF(N111="snížená",J111,0)</f>
        <v>0</v>
      </c>
      <c r="BG111" s="217">
        <f>IF(N111="zákl. přenesená",J111,0)</f>
        <v>0</v>
      </c>
      <c r="BH111" s="217">
        <f>IF(N111="sníž. přenesená",J111,0)</f>
        <v>0</v>
      </c>
      <c r="BI111" s="217">
        <f>IF(N111="nulová",J111,0)</f>
        <v>0</v>
      </c>
      <c r="BJ111" s="18" t="s">
        <v>79</v>
      </c>
      <c r="BK111" s="217">
        <f>ROUND(I111*H111,2)</f>
        <v>0</v>
      </c>
      <c r="BL111" s="18" t="s">
        <v>144</v>
      </c>
      <c r="BM111" s="216" t="s">
        <v>473</v>
      </c>
    </row>
    <row r="112" s="2" customFormat="1" ht="24.15" customHeight="1">
      <c r="A112" s="39"/>
      <c r="B112" s="40"/>
      <c r="C112" s="205" t="s">
        <v>310</v>
      </c>
      <c r="D112" s="205" t="s">
        <v>139</v>
      </c>
      <c r="E112" s="206" t="s">
        <v>1967</v>
      </c>
      <c r="F112" s="207" t="s">
        <v>1968</v>
      </c>
      <c r="G112" s="208" t="s">
        <v>1925</v>
      </c>
      <c r="H112" s="209">
        <v>10</v>
      </c>
      <c r="I112" s="210"/>
      <c r="J112" s="211">
        <f>ROUND(I112*H112,2)</f>
        <v>0</v>
      </c>
      <c r="K112" s="207" t="s">
        <v>19</v>
      </c>
      <c r="L112" s="45"/>
      <c r="M112" s="212" t="s">
        <v>19</v>
      </c>
      <c r="N112" s="213" t="s">
        <v>42</v>
      </c>
      <c r="O112" s="85"/>
      <c r="P112" s="214">
        <f>O112*H112</f>
        <v>0</v>
      </c>
      <c r="Q112" s="214">
        <v>0</v>
      </c>
      <c r="R112" s="214">
        <f>Q112*H112</f>
        <v>0</v>
      </c>
      <c r="S112" s="214">
        <v>0</v>
      </c>
      <c r="T112" s="215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16" t="s">
        <v>144</v>
      </c>
      <c r="AT112" s="216" t="s">
        <v>139</v>
      </c>
      <c r="AU112" s="216" t="s">
        <v>79</v>
      </c>
      <c r="AY112" s="18" t="s">
        <v>137</v>
      </c>
      <c r="BE112" s="217">
        <f>IF(N112="základní",J112,0)</f>
        <v>0</v>
      </c>
      <c r="BF112" s="217">
        <f>IF(N112="snížená",J112,0)</f>
        <v>0</v>
      </c>
      <c r="BG112" s="217">
        <f>IF(N112="zákl. přenesená",J112,0)</f>
        <v>0</v>
      </c>
      <c r="BH112" s="217">
        <f>IF(N112="sníž. přenesená",J112,0)</f>
        <v>0</v>
      </c>
      <c r="BI112" s="217">
        <f>IF(N112="nulová",J112,0)</f>
        <v>0</v>
      </c>
      <c r="BJ112" s="18" t="s">
        <v>79</v>
      </c>
      <c r="BK112" s="217">
        <f>ROUND(I112*H112,2)</f>
        <v>0</v>
      </c>
      <c r="BL112" s="18" t="s">
        <v>144</v>
      </c>
      <c r="BM112" s="216" t="s">
        <v>456</v>
      </c>
    </row>
    <row r="113" s="2" customFormat="1" ht="16.5" customHeight="1">
      <c r="A113" s="39"/>
      <c r="B113" s="40"/>
      <c r="C113" s="205" t="s">
        <v>316</v>
      </c>
      <c r="D113" s="205" t="s">
        <v>139</v>
      </c>
      <c r="E113" s="206" t="s">
        <v>1969</v>
      </c>
      <c r="F113" s="207" t="s">
        <v>1933</v>
      </c>
      <c r="G113" s="208" t="s">
        <v>183</v>
      </c>
      <c r="H113" s="209">
        <v>150</v>
      </c>
      <c r="I113" s="210"/>
      <c r="J113" s="211">
        <f>ROUND(I113*H113,2)</f>
        <v>0</v>
      </c>
      <c r="K113" s="207" t="s">
        <v>19</v>
      </c>
      <c r="L113" s="45"/>
      <c r="M113" s="212" t="s">
        <v>19</v>
      </c>
      <c r="N113" s="213" t="s">
        <v>42</v>
      </c>
      <c r="O113" s="85"/>
      <c r="P113" s="214">
        <f>O113*H113</f>
        <v>0</v>
      </c>
      <c r="Q113" s="214">
        <v>0</v>
      </c>
      <c r="R113" s="214">
        <f>Q113*H113</f>
        <v>0</v>
      </c>
      <c r="S113" s="214">
        <v>0</v>
      </c>
      <c r="T113" s="215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16" t="s">
        <v>144</v>
      </c>
      <c r="AT113" s="216" t="s">
        <v>139</v>
      </c>
      <c r="AU113" s="216" t="s">
        <v>79</v>
      </c>
      <c r="AY113" s="18" t="s">
        <v>137</v>
      </c>
      <c r="BE113" s="217">
        <f>IF(N113="základní",J113,0)</f>
        <v>0</v>
      </c>
      <c r="BF113" s="217">
        <f>IF(N113="snížená",J113,0)</f>
        <v>0</v>
      </c>
      <c r="BG113" s="217">
        <f>IF(N113="zákl. přenesená",J113,0)</f>
        <v>0</v>
      </c>
      <c r="BH113" s="217">
        <f>IF(N113="sníž. přenesená",J113,0)</f>
        <v>0</v>
      </c>
      <c r="BI113" s="217">
        <f>IF(N113="nulová",J113,0)</f>
        <v>0</v>
      </c>
      <c r="BJ113" s="18" t="s">
        <v>79</v>
      </c>
      <c r="BK113" s="217">
        <f>ROUND(I113*H113,2)</f>
        <v>0</v>
      </c>
      <c r="BL113" s="18" t="s">
        <v>144</v>
      </c>
      <c r="BM113" s="216" t="s">
        <v>499</v>
      </c>
    </row>
    <row r="114" s="2" customFormat="1" ht="16.5" customHeight="1">
      <c r="A114" s="39"/>
      <c r="B114" s="40"/>
      <c r="C114" s="205" t="s">
        <v>324</v>
      </c>
      <c r="D114" s="205" t="s">
        <v>139</v>
      </c>
      <c r="E114" s="206" t="s">
        <v>1970</v>
      </c>
      <c r="F114" s="207" t="s">
        <v>1971</v>
      </c>
      <c r="G114" s="208" t="s">
        <v>183</v>
      </c>
      <c r="H114" s="209">
        <v>50</v>
      </c>
      <c r="I114" s="210"/>
      <c r="J114" s="211">
        <f>ROUND(I114*H114,2)</f>
        <v>0</v>
      </c>
      <c r="K114" s="207" t="s">
        <v>19</v>
      </c>
      <c r="L114" s="45"/>
      <c r="M114" s="212" t="s">
        <v>19</v>
      </c>
      <c r="N114" s="213" t="s">
        <v>42</v>
      </c>
      <c r="O114" s="85"/>
      <c r="P114" s="214">
        <f>O114*H114</f>
        <v>0</v>
      </c>
      <c r="Q114" s="214">
        <v>0</v>
      </c>
      <c r="R114" s="214">
        <f>Q114*H114</f>
        <v>0</v>
      </c>
      <c r="S114" s="214">
        <v>0</v>
      </c>
      <c r="T114" s="215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16" t="s">
        <v>144</v>
      </c>
      <c r="AT114" s="216" t="s">
        <v>139</v>
      </c>
      <c r="AU114" s="216" t="s">
        <v>79</v>
      </c>
      <c r="AY114" s="18" t="s">
        <v>137</v>
      </c>
      <c r="BE114" s="217">
        <f>IF(N114="základní",J114,0)</f>
        <v>0</v>
      </c>
      <c r="BF114" s="217">
        <f>IF(N114="snížená",J114,0)</f>
        <v>0</v>
      </c>
      <c r="BG114" s="217">
        <f>IF(N114="zákl. přenesená",J114,0)</f>
        <v>0</v>
      </c>
      <c r="BH114" s="217">
        <f>IF(N114="sníž. přenesená",J114,0)</f>
        <v>0</v>
      </c>
      <c r="BI114" s="217">
        <f>IF(N114="nulová",J114,0)</f>
        <v>0</v>
      </c>
      <c r="BJ114" s="18" t="s">
        <v>79</v>
      </c>
      <c r="BK114" s="217">
        <f>ROUND(I114*H114,2)</f>
        <v>0</v>
      </c>
      <c r="BL114" s="18" t="s">
        <v>144</v>
      </c>
      <c r="BM114" s="216" t="s">
        <v>511</v>
      </c>
    </row>
    <row r="115" s="2" customFormat="1" ht="24.15" customHeight="1">
      <c r="A115" s="39"/>
      <c r="B115" s="40"/>
      <c r="C115" s="205" t="s">
        <v>329</v>
      </c>
      <c r="D115" s="205" t="s">
        <v>139</v>
      </c>
      <c r="E115" s="206" t="s">
        <v>1972</v>
      </c>
      <c r="F115" s="207" t="s">
        <v>1973</v>
      </c>
      <c r="G115" s="208" t="s">
        <v>183</v>
      </c>
      <c r="H115" s="209">
        <v>20</v>
      </c>
      <c r="I115" s="210"/>
      <c r="J115" s="211">
        <f>ROUND(I115*H115,2)</f>
        <v>0</v>
      </c>
      <c r="K115" s="207" t="s">
        <v>19</v>
      </c>
      <c r="L115" s="45"/>
      <c r="M115" s="212" t="s">
        <v>19</v>
      </c>
      <c r="N115" s="213" t="s">
        <v>42</v>
      </c>
      <c r="O115" s="85"/>
      <c r="P115" s="214">
        <f>O115*H115</f>
        <v>0</v>
      </c>
      <c r="Q115" s="214">
        <v>0</v>
      </c>
      <c r="R115" s="214">
        <f>Q115*H115</f>
        <v>0</v>
      </c>
      <c r="S115" s="214">
        <v>0</v>
      </c>
      <c r="T115" s="215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16" t="s">
        <v>144</v>
      </c>
      <c r="AT115" s="216" t="s">
        <v>139</v>
      </c>
      <c r="AU115" s="216" t="s">
        <v>79</v>
      </c>
      <c r="AY115" s="18" t="s">
        <v>137</v>
      </c>
      <c r="BE115" s="217">
        <f>IF(N115="základní",J115,0)</f>
        <v>0</v>
      </c>
      <c r="BF115" s="217">
        <f>IF(N115="snížená",J115,0)</f>
        <v>0</v>
      </c>
      <c r="BG115" s="217">
        <f>IF(N115="zákl. přenesená",J115,0)</f>
        <v>0</v>
      </c>
      <c r="BH115" s="217">
        <f>IF(N115="sníž. přenesená",J115,0)</f>
        <v>0</v>
      </c>
      <c r="BI115" s="217">
        <f>IF(N115="nulová",J115,0)</f>
        <v>0</v>
      </c>
      <c r="BJ115" s="18" t="s">
        <v>79</v>
      </c>
      <c r="BK115" s="217">
        <f>ROUND(I115*H115,2)</f>
        <v>0</v>
      </c>
      <c r="BL115" s="18" t="s">
        <v>144</v>
      </c>
      <c r="BM115" s="216" t="s">
        <v>522</v>
      </c>
    </row>
    <row r="116" s="2" customFormat="1" ht="24.15" customHeight="1">
      <c r="A116" s="39"/>
      <c r="B116" s="40"/>
      <c r="C116" s="205" t="s">
        <v>340</v>
      </c>
      <c r="D116" s="205" t="s">
        <v>139</v>
      </c>
      <c r="E116" s="206" t="s">
        <v>1974</v>
      </c>
      <c r="F116" s="207" t="s">
        <v>1975</v>
      </c>
      <c r="G116" s="208" t="s">
        <v>183</v>
      </c>
      <c r="H116" s="209">
        <v>15</v>
      </c>
      <c r="I116" s="210"/>
      <c r="J116" s="211">
        <f>ROUND(I116*H116,2)</f>
        <v>0</v>
      </c>
      <c r="K116" s="207" t="s">
        <v>19</v>
      </c>
      <c r="L116" s="45"/>
      <c r="M116" s="212" t="s">
        <v>19</v>
      </c>
      <c r="N116" s="213" t="s">
        <v>42</v>
      </c>
      <c r="O116" s="85"/>
      <c r="P116" s="214">
        <f>O116*H116</f>
        <v>0</v>
      </c>
      <c r="Q116" s="214">
        <v>0</v>
      </c>
      <c r="R116" s="214">
        <f>Q116*H116</f>
        <v>0</v>
      </c>
      <c r="S116" s="214">
        <v>0</v>
      </c>
      <c r="T116" s="215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16" t="s">
        <v>144</v>
      </c>
      <c r="AT116" s="216" t="s">
        <v>139</v>
      </c>
      <c r="AU116" s="216" t="s">
        <v>79</v>
      </c>
      <c r="AY116" s="18" t="s">
        <v>137</v>
      </c>
      <c r="BE116" s="217">
        <f>IF(N116="základní",J116,0)</f>
        <v>0</v>
      </c>
      <c r="BF116" s="217">
        <f>IF(N116="snížená",J116,0)</f>
        <v>0</v>
      </c>
      <c r="BG116" s="217">
        <f>IF(N116="zákl. přenesená",J116,0)</f>
        <v>0</v>
      </c>
      <c r="BH116" s="217">
        <f>IF(N116="sníž. přenesená",J116,0)</f>
        <v>0</v>
      </c>
      <c r="BI116" s="217">
        <f>IF(N116="nulová",J116,0)</f>
        <v>0</v>
      </c>
      <c r="BJ116" s="18" t="s">
        <v>79</v>
      </c>
      <c r="BK116" s="217">
        <f>ROUND(I116*H116,2)</f>
        <v>0</v>
      </c>
      <c r="BL116" s="18" t="s">
        <v>144</v>
      </c>
      <c r="BM116" s="216" t="s">
        <v>532</v>
      </c>
    </row>
    <row r="117" s="2" customFormat="1" ht="37.8" customHeight="1">
      <c r="A117" s="39"/>
      <c r="B117" s="40"/>
      <c r="C117" s="205" t="s">
        <v>356</v>
      </c>
      <c r="D117" s="205" t="s">
        <v>139</v>
      </c>
      <c r="E117" s="206" t="s">
        <v>1976</v>
      </c>
      <c r="F117" s="207" t="s">
        <v>1977</v>
      </c>
      <c r="G117" s="208" t="s">
        <v>1925</v>
      </c>
      <c r="H117" s="209">
        <v>6</v>
      </c>
      <c r="I117" s="210"/>
      <c r="J117" s="211">
        <f>ROUND(I117*H117,2)</f>
        <v>0</v>
      </c>
      <c r="K117" s="207" t="s">
        <v>19</v>
      </c>
      <c r="L117" s="45"/>
      <c r="M117" s="212" t="s">
        <v>19</v>
      </c>
      <c r="N117" s="213" t="s">
        <v>42</v>
      </c>
      <c r="O117" s="85"/>
      <c r="P117" s="214">
        <f>O117*H117</f>
        <v>0</v>
      </c>
      <c r="Q117" s="214">
        <v>0</v>
      </c>
      <c r="R117" s="214">
        <f>Q117*H117</f>
        <v>0</v>
      </c>
      <c r="S117" s="214">
        <v>0</v>
      </c>
      <c r="T117" s="215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16" t="s">
        <v>144</v>
      </c>
      <c r="AT117" s="216" t="s">
        <v>139</v>
      </c>
      <c r="AU117" s="216" t="s">
        <v>79</v>
      </c>
      <c r="AY117" s="18" t="s">
        <v>137</v>
      </c>
      <c r="BE117" s="217">
        <f>IF(N117="základní",J117,0)</f>
        <v>0</v>
      </c>
      <c r="BF117" s="217">
        <f>IF(N117="snížená",J117,0)</f>
        <v>0</v>
      </c>
      <c r="BG117" s="217">
        <f>IF(N117="zákl. přenesená",J117,0)</f>
        <v>0</v>
      </c>
      <c r="BH117" s="217">
        <f>IF(N117="sníž. přenesená",J117,0)</f>
        <v>0</v>
      </c>
      <c r="BI117" s="217">
        <f>IF(N117="nulová",J117,0)</f>
        <v>0</v>
      </c>
      <c r="BJ117" s="18" t="s">
        <v>79</v>
      </c>
      <c r="BK117" s="217">
        <f>ROUND(I117*H117,2)</f>
        <v>0</v>
      </c>
      <c r="BL117" s="18" t="s">
        <v>144</v>
      </c>
      <c r="BM117" s="216" t="s">
        <v>548</v>
      </c>
    </row>
    <row r="118" s="2" customFormat="1" ht="16.5" customHeight="1">
      <c r="A118" s="39"/>
      <c r="B118" s="40"/>
      <c r="C118" s="205" t="s">
        <v>361</v>
      </c>
      <c r="D118" s="205" t="s">
        <v>139</v>
      </c>
      <c r="E118" s="206" t="s">
        <v>1978</v>
      </c>
      <c r="F118" s="207" t="s">
        <v>1979</v>
      </c>
      <c r="G118" s="208" t="s">
        <v>1925</v>
      </c>
      <c r="H118" s="209">
        <v>36</v>
      </c>
      <c r="I118" s="210"/>
      <c r="J118" s="211">
        <f>ROUND(I118*H118,2)</f>
        <v>0</v>
      </c>
      <c r="K118" s="207" t="s">
        <v>19</v>
      </c>
      <c r="L118" s="45"/>
      <c r="M118" s="212" t="s">
        <v>19</v>
      </c>
      <c r="N118" s="213" t="s">
        <v>42</v>
      </c>
      <c r="O118" s="85"/>
      <c r="P118" s="214">
        <f>O118*H118</f>
        <v>0</v>
      </c>
      <c r="Q118" s="214">
        <v>0</v>
      </c>
      <c r="R118" s="214">
        <f>Q118*H118</f>
        <v>0</v>
      </c>
      <c r="S118" s="214">
        <v>0</v>
      </c>
      <c r="T118" s="215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16" t="s">
        <v>144</v>
      </c>
      <c r="AT118" s="216" t="s">
        <v>139</v>
      </c>
      <c r="AU118" s="216" t="s">
        <v>79</v>
      </c>
      <c r="AY118" s="18" t="s">
        <v>137</v>
      </c>
      <c r="BE118" s="217">
        <f>IF(N118="základní",J118,0)</f>
        <v>0</v>
      </c>
      <c r="BF118" s="217">
        <f>IF(N118="snížená",J118,0)</f>
        <v>0</v>
      </c>
      <c r="BG118" s="217">
        <f>IF(N118="zákl. přenesená",J118,0)</f>
        <v>0</v>
      </c>
      <c r="BH118" s="217">
        <f>IF(N118="sníž. přenesená",J118,0)</f>
        <v>0</v>
      </c>
      <c r="BI118" s="217">
        <f>IF(N118="nulová",J118,0)</f>
        <v>0</v>
      </c>
      <c r="BJ118" s="18" t="s">
        <v>79</v>
      </c>
      <c r="BK118" s="217">
        <f>ROUND(I118*H118,2)</f>
        <v>0</v>
      </c>
      <c r="BL118" s="18" t="s">
        <v>144</v>
      </c>
      <c r="BM118" s="216" t="s">
        <v>559</v>
      </c>
    </row>
    <row r="119" s="2" customFormat="1" ht="16.5" customHeight="1">
      <c r="A119" s="39"/>
      <c r="B119" s="40"/>
      <c r="C119" s="205" t="s">
        <v>370</v>
      </c>
      <c r="D119" s="205" t="s">
        <v>139</v>
      </c>
      <c r="E119" s="206" t="s">
        <v>1980</v>
      </c>
      <c r="F119" s="207" t="s">
        <v>1981</v>
      </c>
      <c r="G119" s="208" t="s">
        <v>1925</v>
      </c>
      <c r="H119" s="209">
        <v>36</v>
      </c>
      <c r="I119" s="210"/>
      <c r="J119" s="211">
        <f>ROUND(I119*H119,2)</f>
        <v>0</v>
      </c>
      <c r="K119" s="207" t="s">
        <v>19</v>
      </c>
      <c r="L119" s="45"/>
      <c r="M119" s="212" t="s">
        <v>19</v>
      </c>
      <c r="N119" s="213" t="s">
        <v>42</v>
      </c>
      <c r="O119" s="85"/>
      <c r="P119" s="214">
        <f>O119*H119</f>
        <v>0</v>
      </c>
      <c r="Q119" s="214">
        <v>0</v>
      </c>
      <c r="R119" s="214">
        <f>Q119*H119</f>
        <v>0</v>
      </c>
      <c r="S119" s="214">
        <v>0</v>
      </c>
      <c r="T119" s="215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16" t="s">
        <v>144</v>
      </c>
      <c r="AT119" s="216" t="s">
        <v>139</v>
      </c>
      <c r="AU119" s="216" t="s">
        <v>79</v>
      </c>
      <c r="AY119" s="18" t="s">
        <v>137</v>
      </c>
      <c r="BE119" s="217">
        <f>IF(N119="základní",J119,0)</f>
        <v>0</v>
      </c>
      <c r="BF119" s="217">
        <f>IF(N119="snížená",J119,0)</f>
        <v>0</v>
      </c>
      <c r="BG119" s="217">
        <f>IF(N119="zákl. přenesená",J119,0)</f>
        <v>0</v>
      </c>
      <c r="BH119" s="217">
        <f>IF(N119="sníž. přenesená",J119,0)</f>
        <v>0</v>
      </c>
      <c r="BI119" s="217">
        <f>IF(N119="nulová",J119,0)</f>
        <v>0</v>
      </c>
      <c r="BJ119" s="18" t="s">
        <v>79</v>
      </c>
      <c r="BK119" s="217">
        <f>ROUND(I119*H119,2)</f>
        <v>0</v>
      </c>
      <c r="BL119" s="18" t="s">
        <v>144</v>
      </c>
      <c r="BM119" s="216" t="s">
        <v>577</v>
      </c>
    </row>
    <row r="120" s="2" customFormat="1" ht="16.5" customHeight="1">
      <c r="A120" s="39"/>
      <c r="B120" s="40"/>
      <c r="C120" s="205" t="s">
        <v>375</v>
      </c>
      <c r="D120" s="205" t="s">
        <v>139</v>
      </c>
      <c r="E120" s="206" t="s">
        <v>1982</v>
      </c>
      <c r="F120" s="207" t="s">
        <v>1983</v>
      </c>
      <c r="G120" s="208" t="s">
        <v>1925</v>
      </c>
      <c r="H120" s="209">
        <v>6</v>
      </c>
      <c r="I120" s="210"/>
      <c r="J120" s="211">
        <f>ROUND(I120*H120,2)</f>
        <v>0</v>
      </c>
      <c r="K120" s="207" t="s">
        <v>19</v>
      </c>
      <c r="L120" s="45"/>
      <c r="M120" s="212" t="s">
        <v>19</v>
      </c>
      <c r="N120" s="213" t="s">
        <v>42</v>
      </c>
      <c r="O120" s="85"/>
      <c r="P120" s="214">
        <f>O120*H120</f>
        <v>0</v>
      </c>
      <c r="Q120" s="214">
        <v>0</v>
      </c>
      <c r="R120" s="214">
        <f>Q120*H120</f>
        <v>0</v>
      </c>
      <c r="S120" s="214">
        <v>0</v>
      </c>
      <c r="T120" s="215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16" t="s">
        <v>144</v>
      </c>
      <c r="AT120" s="216" t="s">
        <v>139</v>
      </c>
      <c r="AU120" s="216" t="s">
        <v>79</v>
      </c>
      <c r="AY120" s="18" t="s">
        <v>137</v>
      </c>
      <c r="BE120" s="217">
        <f>IF(N120="základní",J120,0)</f>
        <v>0</v>
      </c>
      <c r="BF120" s="217">
        <f>IF(N120="snížená",J120,0)</f>
        <v>0</v>
      </c>
      <c r="BG120" s="217">
        <f>IF(N120="zákl. přenesená",J120,0)</f>
        <v>0</v>
      </c>
      <c r="BH120" s="217">
        <f>IF(N120="sníž. přenesená",J120,0)</f>
        <v>0</v>
      </c>
      <c r="BI120" s="217">
        <f>IF(N120="nulová",J120,0)</f>
        <v>0</v>
      </c>
      <c r="BJ120" s="18" t="s">
        <v>79</v>
      </c>
      <c r="BK120" s="217">
        <f>ROUND(I120*H120,2)</f>
        <v>0</v>
      </c>
      <c r="BL120" s="18" t="s">
        <v>144</v>
      </c>
      <c r="BM120" s="216" t="s">
        <v>588</v>
      </c>
    </row>
    <row r="121" s="2" customFormat="1" ht="16.5" customHeight="1">
      <c r="A121" s="39"/>
      <c r="B121" s="40"/>
      <c r="C121" s="205" t="s">
        <v>382</v>
      </c>
      <c r="D121" s="205" t="s">
        <v>139</v>
      </c>
      <c r="E121" s="206" t="s">
        <v>1984</v>
      </c>
      <c r="F121" s="207" t="s">
        <v>1985</v>
      </c>
      <c r="G121" s="208" t="s">
        <v>183</v>
      </c>
      <c r="H121" s="209">
        <v>35</v>
      </c>
      <c r="I121" s="210"/>
      <c r="J121" s="211">
        <f>ROUND(I121*H121,2)</f>
        <v>0</v>
      </c>
      <c r="K121" s="207" t="s">
        <v>19</v>
      </c>
      <c r="L121" s="45"/>
      <c r="M121" s="212" t="s">
        <v>19</v>
      </c>
      <c r="N121" s="213" t="s">
        <v>42</v>
      </c>
      <c r="O121" s="85"/>
      <c r="P121" s="214">
        <f>O121*H121</f>
        <v>0</v>
      </c>
      <c r="Q121" s="214">
        <v>0</v>
      </c>
      <c r="R121" s="214">
        <f>Q121*H121</f>
        <v>0</v>
      </c>
      <c r="S121" s="214">
        <v>0</v>
      </c>
      <c r="T121" s="215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16" t="s">
        <v>144</v>
      </c>
      <c r="AT121" s="216" t="s">
        <v>139</v>
      </c>
      <c r="AU121" s="216" t="s">
        <v>79</v>
      </c>
      <c r="AY121" s="18" t="s">
        <v>137</v>
      </c>
      <c r="BE121" s="217">
        <f>IF(N121="základní",J121,0)</f>
        <v>0</v>
      </c>
      <c r="BF121" s="217">
        <f>IF(N121="snížená",J121,0)</f>
        <v>0</v>
      </c>
      <c r="BG121" s="217">
        <f>IF(N121="zákl. přenesená",J121,0)</f>
        <v>0</v>
      </c>
      <c r="BH121" s="217">
        <f>IF(N121="sníž. přenesená",J121,0)</f>
        <v>0</v>
      </c>
      <c r="BI121" s="217">
        <f>IF(N121="nulová",J121,0)</f>
        <v>0</v>
      </c>
      <c r="BJ121" s="18" t="s">
        <v>79</v>
      </c>
      <c r="BK121" s="217">
        <f>ROUND(I121*H121,2)</f>
        <v>0</v>
      </c>
      <c r="BL121" s="18" t="s">
        <v>144</v>
      </c>
      <c r="BM121" s="216" t="s">
        <v>599</v>
      </c>
    </row>
    <row r="122" s="2" customFormat="1" ht="24.15" customHeight="1">
      <c r="A122" s="39"/>
      <c r="B122" s="40"/>
      <c r="C122" s="205" t="s">
        <v>389</v>
      </c>
      <c r="D122" s="205" t="s">
        <v>139</v>
      </c>
      <c r="E122" s="206" t="s">
        <v>1986</v>
      </c>
      <c r="F122" s="207" t="s">
        <v>1987</v>
      </c>
      <c r="G122" s="208" t="s">
        <v>1925</v>
      </c>
      <c r="H122" s="209">
        <v>12</v>
      </c>
      <c r="I122" s="210"/>
      <c r="J122" s="211">
        <f>ROUND(I122*H122,2)</f>
        <v>0</v>
      </c>
      <c r="K122" s="207" t="s">
        <v>19</v>
      </c>
      <c r="L122" s="45"/>
      <c r="M122" s="212" t="s">
        <v>19</v>
      </c>
      <c r="N122" s="213" t="s">
        <v>42</v>
      </c>
      <c r="O122" s="85"/>
      <c r="P122" s="214">
        <f>O122*H122</f>
        <v>0</v>
      </c>
      <c r="Q122" s="214">
        <v>0</v>
      </c>
      <c r="R122" s="214">
        <f>Q122*H122</f>
        <v>0</v>
      </c>
      <c r="S122" s="214">
        <v>0</v>
      </c>
      <c r="T122" s="215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16" t="s">
        <v>144</v>
      </c>
      <c r="AT122" s="216" t="s">
        <v>139</v>
      </c>
      <c r="AU122" s="216" t="s">
        <v>79</v>
      </c>
      <c r="AY122" s="18" t="s">
        <v>137</v>
      </c>
      <c r="BE122" s="217">
        <f>IF(N122="základní",J122,0)</f>
        <v>0</v>
      </c>
      <c r="BF122" s="217">
        <f>IF(N122="snížená",J122,0)</f>
        <v>0</v>
      </c>
      <c r="BG122" s="217">
        <f>IF(N122="zákl. přenesená",J122,0)</f>
        <v>0</v>
      </c>
      <c r="BH122" s="217">
        <f>IF(N122="sníž. přenesená",J122,0)</f>
        <v>0</v>
      </c>
      <c r="BI122" s="217">
        <f>IF(N122="nulová",J122,0)</f>
        <v>0</v>
      </c>
      <c r="BJ122" s="18" t="s">
        <v>79</v>
      </c>
      <c r="BK122" s="217">
        <f>ROUND(I122*H122,2)</f>
        <v>0</v>
      </c>
      <c r="BL122" s="18" t="s">
        <v>144</v>
      </c>
      <c r="BM122" s="216" t="s">
        <v>611</v>
      </c>
    </row>
    <row r="123" s="2" customFormat="1" ht="24.15" customHeight="1">
      <c r="A123" s="39"/>
      <c r="B123" s="40"/>
      <c r="C123" s="205" t="s">
        <v>398</v>
      </c>
      <c r="D123" s="205" t="s">
        <v>139</v>
      </c>
      <c r="E123" s="206" t="s">
        <v>1988</v>
      </c>
      <c r="F123" s="207" t="s">
        <v>1989</v>
      </c>
      <c r="G123" s="208" t="s">
        <v>1925</v>
      </c>
      <c r="H123" s="209">
        <v>15</v>
      </c>
      <c r="I123" s="210"/>
      <c r="J123" s="211">
        <f>ROUND(I123*H123,2)</f>
        <v>0</v>
      </c>
      <c r="K123" s="207" t="s">
        <v>19</v>
      </c>
      <c r="L123" s="45"/>
      <c r="M123" s="212" t="s">
        <v>19</v>
      </c>
      <c r="N123" s="213" t="s">
        <v>42</v>
      </c>
      <c r="O123" s="85"/>
      <c r="P123" s="214">
        <f>O123*H123</f>
        <v>0</v>
      </c>
      <c r="Q123" s="214">
        <v>0</v>
      </c>
      <c r="R123" s="214">
        <f>Q123*H123</f>
        <v>0</v>
      </c>
      <c r="S123" s="214">
        <v>0</v>
      </c>
      <c r="T123" s="215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16" t="s">
        <v>144</v>
      </c>
      <c r="AT123" s="216" t="s">
        <v>139</v>
      </c>
      <c r="AU123" s="216" t="s">
        <v>79</v>
      </c>
      <c r="AY123" s="18" t="s">
        <v>137</v>
      </c>
      <c r="BE123" s="217">
        <f>IF(N123="základní",J123,0)</f>
        <v>0</v>
      </c>
      <c r="BF123" s="217">
        <f>IF(N123="snížená",J123,0)</f>
        <v>0</v>
      </c>
      <c r="BG123" s="217">
        <f>IF(N123="zákl. přenesená",J123,0)</f>
        <v>0</v>
      </c>
      <c r="BH123" s="217">
        <f>IF(N123="sníž. přenesená",J123,0)</f>
        <v>0</v>
      </c>
      <c r="BI123" s="217">
        <f>IF(N123="nulová",J123,0)</f>
        <v>0</v>
      </c>
      <c r="BJ123" s="18" t="s">
        <v>79</v>
      </c>
      <c r="BK123" s="217">
        <f>ROUND(I123*H123,2)</f>
        <v>0</v>
      </c>
      <c r="BL123" s="18" t="s">
        <v>144</v>
      </c>
      <c r="BM123" s="216" t="s">
        <v>626</v>
      </c>
    </row>
    <row r="124" s="2" customFormat="1" ht="16.5" customHeight="1">
      <c r="A124" s="39"/>
      <c r="B124" s="40"/>
      <c r="C124" s="205" t="s">
        <v>403</v>
      </c>
      <c r="D124" s="205" t="s">
        <v>139</v>
      </c>
      <c r="E124" s="206" t="s">
        <v>1990</v>
      </c>
      <c r="F124" s="207" t="s">
        <v>1991</v>
      </c>
      <c r="G124" s="208" t="s">
        <v>213</v>
      </c>
      <c r="H124" s="209">
        <v>30</v>
      </c>
      <c r="I124" s="210"/>
      <c r="J124" s="211">
        <f>ROUND(I124*H124,2)</f>
        <v>0</v>
      </c>
      <c r="K124" s="207" t="s">
        <v>19</v>
      </c>
      <c r="L124" s="45"/>
      <c r="M124" s="212" t="s">
        <v>19</v>
      </c>
      <c r="N124" s="213" t="s">
        <v>42</v>
      </c>
      <c r="O124" s="85"/>
      <c r="P124" s="214">
        <f>O124*H124</f>
        <v>0</v>
      </c>
      <c r="Q124" s="214">
        <v>0</v>
      </c>
      <c r="R124" s="214">
        <f>Q124*H124</f>
        <v>0</v>
      </c>
      <c r="S124" s="214">
        <v>0</v>
      </c>
      <c r="T124" s="215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16" t="s">
        <v>144</v>
      </c>
      <c r="AT124" s="216" t="s">
        <v>139</v>
      </c>
      <c r="AU124" s="216" t="s">
        <v>79</v>
      </c>
      <c r="AY124" s="18" t="s">
        <v>137</v>
      </c>
      <c r="BE124" s="217">
        <f>IF(N124="základní",J124,0)</f>
        <v>0</v>
      </c>
      <c r="BF124" s="217">
        <f>IF(N124="snížená",J124,0)</f>
        <v>0</v>
      </c>
      <c r="BG124" s="217">
        <f>IF(N124="zákl. přenesená",J124,0)</f>
        <v>0</v>
      </c>
      <c r="BH124" s="217">
        <f>IF(N124="sníž. přenesená",J124,0)</f>
        <v>0</v>
      </c>
      <c r="BI124" s="217">
        <f>IF(N124="nulová",J124,0)</f>
        <v>0</v>
      </c>
      <c r="BJ124" s="18" t="s">
        <v>79</v>
      </c>
      <c r="BK124" s="217">
        <f>ROUND(I124*H124,2)</f>
        <v>0</v>
      </c>
      <c r="BL124" s="18" t="s">
        <v>144</v>
      </c>
      <c r="BM124" s="216" t="s">
        <v>636</v>
      </c>
    </row>
    <row r="125" s="2" customFormat="1" ht="16.5" customHeight="1">
      <c r="A125" s="39"/>
      <c r="B125" s="40"/>
      <c r="C125" s="205" t="s">
        <v>410</v>
      </c>
      <c r="D125" s="205" t="s">
        <v>139</v>
      </c>
      <c r="E125" s="206" t="s">
        <v>1992</v>
      </c>
      <c r="F125" s="207" t="s">
        <v>1993</v>
      </c>
      <c r="G125" s="208" t="s">
        <v>1925</v>
      </c>
      <c r="H125" s="209">
        <v>4</v>
      </c>
      <c r="I125" s="210"/>
      <c r="J125" s="211">
        <f>ROUND(I125*H125,2)</f>
        <v>0</v>
      </c>
      <c r="K125" s="207" t="s">
        <v>19</v>
      </c>
      <c r="L125" s="45"/>
      <c r="M125" s="212" t="s">
        <v>19</v>
      </c>
      <c r="N125" s="213" t="s">
        <v>42</v>
      </c>
      <c r="O125" s="85"/>
      <c r="P125" s="214">
        <f>O125*H125</f>
        <v>0</v>
      </c>
      <c r="Q125" s="214">
        <v>0</v>
      </c>
      <c r="R125" s="214">
        <f>Q125*H125</f>
        <v>0</v>
      </c>
      <c r="S125" s="214">
        <v>0</v>
      </c>
      <c r="T125" s="215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16" t="s">
        <v>144</v>
      </c>
      <c r="AT125" s="216" t="s">
        <v>139</v>
      </c>
      <c r="AU125" s="216" t="s">
        <v>79</v>
      </c>
      <c r="AY125" s="18" t="s">
        <v>137</v>
      </c>
      <c r="BE125" s="217">
        <f>IF(N125="základní",J125,0)</f>
        <v>0</v>
      </c>
      <c r="BF125" s="217">
        <f>IF(N125="snížená",J125,0)</f>
        <v>0</v>
      </c>
      <c r="BG125" s="217">
        <f>IF(N125="zákl. přenesená",J125,0)</f>
        <v>0</v>
      </c>
      <c r="BH125" s="217">
        <f>IF(N125="sníž. přenesená",J125,0)</f>
        <v>0</v>
      </c>
      <c r="BI125" s="217">
        <f>IF(N125="nulová",J125,0)</f>
        <v>0</v>
      </c>
      <c r="BJ125" s="18" t="s">
        <v>79</v>
      </c>
      <c r="BK125" s="217">
        <f>ROUND(I125*H125,2)</f>
        <v>0</v>
      </c>
      <c r="BL125" s="18" t="s">
        <v>144</v>
      </c>
      <c r="BM125" s="216" t="s">
        <v>650</v>
      </c>
    </row>
    <row r="126" s="2" customFormat="1" ht="16.5" customHeight="1">
      <c r="A126" s="39"/>
      <c r="B126" s="40"/>
      <c r="C126" s="205" t="s">
        <v>416</v>
      </c>
      <c r="D126" s="205" t="s">
        <v>139</v>
      </c>
      <c r="E126" s="206" t="s">
        <v>1994</v>
      </c>
      <c r="F126" s="207" t="s">
        <v>1995</v>
      </c>
      <c r="G126" s="208" t="s">
        <v>1950</v>
      </c>
      <c r="H126" s="209">
        <v>1</v>
      </c>
      <c r="I126" s="210"/>
      <c r="J126" s="211">
        <f>ROUND(I126*H126,2)</f>
        <v>0</v>
      </c>
      <c r="K126" s="207" t="s">
        <v>19</v>
      </c>
      <c r="L126" s="45"/>
      <c r="M126" s="212" t="s">
        <v>19</v>
      </c>
      <c r="N126" s="213" t="s">
        <v>42</v>
      </c>
      <c r="O126" s="85"/>
      <c r="P126" s="214">
        <f>O126*H126</f>
        <v>0</v>
      </c>
      <c r="Q126" s="214">
        <v>0</v>
      </c>
      <c r="R126" s="214">
        <f>Q126*H126</f>
        <v>0</v>
      </c>
      <c r="S126" s="214">
        <v>0</v>
      </c>
      <c r="T126" s="215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16" t="s">
        <v>144</v>
      </c>
      <c r="AT126" s="216" t="s">
        <v>139</v>
      </c>
      <c r="AU126" s="216" t="s">
        <v>79</v>
      </c>
      <c r="AY126" s="18" t="s">
        <v>137</v>
      </c>
      <c r="BE126" s="217">
        <f>IF(N126="základní",J126,0)</f>
        <v>0</v>
      </c>
      <c r="BF126" s="217">
        <f>IF(N126="snížená",J126,0)</f>
        <v>0</v>
      </c>
      <c r="BG126" s="217">
        <f>IF(N126="zákl. přenesená",J126,0)</f>
        <v>0</v>
      </c>
      <c r="BH126" s="217">
        <f>IF(N126="sníž. přenesená",J126,0)</f>
        <v>0</v>
      </c>
      <c r="BI126" s="217">
        <f>IF(N126="nulová",J126,0)</f>
        <v>0</v>
      </c>
      <c r="BJ126" s="18" t="s">
        <v>79</v>
      </c>
      <c r="BK126" s="217">
        <f>ROUND(I126*H126,2)</f>
        <v>0</v>
      </c>
      <c r="BL126" s="18" t="s">
        <v>144</v>
      </c>
      <c r="BM126" s="216" t="s">
        <v>667</v>
      </c>
    </row>
    <row r="127" s="2" customFormat="1" ht="16.5" customHeight="1">
      <c r="A127" s="39"/>
      <c r="B127" s="40"/>
      <c r="C127" s="205" t="s">
        <v>421</v>
      </c>
      <c r="D127" s="205" t="s">
        <v>139</v>
      </c>
      <c r="E127" s="206" t="s">
        <v>1996</v>
      </c>
      <c r="F127" s="207" t="s">
        <v>1997</v>
      </c>
      <c r="G127" s="208" t="s">
        <v>1998</v>
      </c>
      <c r="H127" s="209">
        <v>24</v>
      </c>
      <c r="I127" s="210"/>
      <c r="J127" s="211">
        <f>ROUND(I127*H127,2)</f>
        <v>0</v>
      </c>
      <c r="K127" s="207" t="s">
        <v>19</v>
      </c>
      <c r="L127" s="45"/>
      <c r="M127" s="212" t="s">
        <v>19</v>
      </c>
      <c r="N127" s="213" t="s">
        <v>42</v>
      </c>
      <c r="O127" s="85"/>
      <c r="P127" s="214">
        <f>O127*H127</f>
        <v>0</v>
      </c>
      <c r="Q127" s="214">
        <v>0</v>
      </c>
      <c r="R127" s="214">
        <f>Q127*H127</f>
        <v>0</v>
      </c>
      <c r="S127" s="214">
        <v>0</v>
      </c>
      <c r="T127" s="215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16" t="s">
        <v>144</v>
      </c>
      <c r="AT127" s="216" t="s">
        <v>139</v>
      </c>
      <c r="AU127" s="216" t="s">
        <v>79</v>
      </c>
      <c r="AY127" s="18" t="s">
        <v>137</v>
      </c>
      <c r="BE127" s="217">
        <f>IF(N127="základní",J127,0)</f>
        <v>0</v>
      </c>
      <c r="BF127" s="217">
        <f>IF(N127="snížená",J127,0)</f>
        <v>0</v>
      </c>
      <c r="BG127" s="217">
        <f>IF(N127="zákl. přenesená",J127,0)</f>
        <v>0</v>
      </c>
      <c r="BH127" s="217">
        <f>IF(N127="sníž. přenesená",J127,0)</f>
        <v>0</v>
      </c>
      <c r="BI127" s="217">
        <f>IF(N127="nulová",J127,0)</f>
        <v>0</v>
      </c>
      <c r="BJ127" s="18" t="s">
        <v>79</v>
      </c>
      <c r="BK127" s="217">
        <f>ROUND(I127*H127,2)</f>
        <v>0</v>
      </c>
      <c r="BL127" s="18" t="s">
        <v>144</v>
      </c>
      <c r="BM127" s="216" t="s">
        <v>679</v>
      </c>
    </row>
    <row r="128" s="2" customFormat="1" ht="24.15" customHeight="1">
      <c r="A128" s="39"/>
      <c r="B128" s="40"/>
      <c r="C128" s="205" t="s">
        <v>426</v>
      </c>
      <c r="D128" s="205" t="s">
        <v>139</v>
      </c>
      <c r="E128" s="206" t="s">
        <v>1999</v>
      </c>
      <c r="F128" s="207" t="s">
        <v>2000</v>
      </c>
      <c r="G128" s="208" t="s">
        <v>1920</v>
      </c>
      <c r="H128" s="209">
        <v>1</v>
      </c>
      <c r="I128" s="210"/>
      <c r="J128" s="211">
        <f>ROUND(I128*H128,2)</f>
        <v>0</v>
      </c>
      <c r="K128" s="207" t="s">
        <v>19</v>
      </c>
      <c r="L128" s="45"/>
      <c r="M128" s="212" t="s">
        <v>19</v>
      </c>
      <c r="N128" s="213" t="s">
        <v>42</v>
      </c>
      <c r="O128" s="85"/>
      <c r="P128" s="214">
        <f>O128*H128</f>
        <v>0</v>
      </c>
      <c r="Q128" s="214">
        <v>0</v>
      </c>
      <c r="R128" s="214">
        <f>Q128*H128</f>
        <v>0</v>
      </c>
      <c r="S128" s="214">
        <v>0</v>
      </c>
      <c r="T128" s="215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16" t="s">
        <v>144</v>
      </c>
      <c r="AT128" s="216" t="s">
        <v>139</v>
      </c>
      <c r="AU128" s="216" t="s">
        <v>79</v>
      </c>
      <c r="AY128" s="18" t="s">
        <v>137</v>
      </c>
      <c r="BE128" s="217">
        <f>IF(N128="základní",J128,0)</f>
        <v>0</v>
      </c>
      <c r="BF128" s="217">
        <f>IF(N128="snížená",J128,0)</f>
        <v>0</v>
      </c>
      <c r="BG128" s="217">
        <f>IF(N128="zákl. přenesená",J128,0)</f>
        <v>0</v>
      </c>
      <c r="BH128" s="217">
        <f>IF(N128="sníž. přenesená",J128,0)</f>
        <v>0</v>
      </c>
      <c r="BI128" s="217">
        <f>IF(N128="nulová",J128,0)</f>
        <v>0</v>
      </c>
      <c r="BJ128" s="18" t="s">
        <v>79</v>
      </c>
      <c r="BK128" s="217">
        <f>ROUND(I128*H128,2)</f>
        <v>0</v>
      </c>
      <c r="BL128" s="18" t="s">
        <v>144</v>
      </c>
      <c r="BM128" s="216" t="s">
        <v>693</v>
      </c>
    </row>
    <row r="129" s="2" customFormat="1" ht="16.5" customHeight="1">
      <c r="A129" s="39"/>
      <c r="B129" s="40"/>
      <c r="C129" s="205" t="s">
        <v>433</v>
      </c>
      <c r="D129" s="205" t="s">
        <v>139</v>
      </c>
      <c r="E129" s="206" t="s">
        <v>2001</v>
      </c>
      <c r="F129" s="207" t="s">
        <v>2002</v>
      </c>
      <c r="G129" s="208" t="s">
        <v>2003</v>
      </c>
      <c r="H129" s="209">
        <v>1</v>
      </c>
      <c r="I129" s="210"/>
      <c r="J129" s="211">
        <f>ROUND(I129*H129,2)</f>
        <v>0</v>
      </c>
      <c r="K129" s="207" t="s">
        <v>19</v>
      </c>
      <c r="L129" s="45"/>
      <c r="M129" s="212" t="s">
        <v>19</v>
      </c>
      <c r="N129" s="213" t="s">
        <v>42</v>
      </c>
      <c r="O129" s="85"/>
      <c r="P129" s="214">
        <f>O129*H129</f>
        <v>0</v>
      </c>
      <c r="Q129" s="214">
        <v>0</v>
      </c>
      <c r="R129" s="214">
        <f>Q129*H129</f>
        <v>0</v>
      </c>
      <c r="S129" s="214">
        <v>0</v>
      </c>
      <c r="T129" s="215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16" t="s">
        <v>144</v>
      </c>
      <c r="AT129" s="216" t="s">
        <v>139</v>
      </c>
      <c r="AU129" s="216" t="s">
        <v>79</v>
      </c>
      <c r="AY129" s="18" t="s">
        <v>137</v>
      </c>
      <c r="BE129" s="217">
        <f>IF(N129="základní",J129,0)</f>
        <v>0</v>
      </c>
      <c r="BF129" s="217">
        <f>IF(N129="snížená",J129,0)</f>
        <v>0</v>
      </c>
      <c r="BG129" s="217">
        <f>IF(N129="zákl. přenesená",J129,0)</f>
        <v>0</v>
      </c>
      <c r="BH129" s="217">
        <f>IF(N129="sníž. přenesená",J129,0)</f>
        <v>0</v>
      </c>
      <c r="BI129" s="217">
        <f>IF(N129="nulová",J129,0)</f>
        <v>0</v>
      </c>
      <c r="BJ129" s="18" t="s">
        <v>79</v>
      </c>
      <c r="BK129" s="217">
        <f>ROUND(I129*H129,2)</f>
        <v>0</v>
      </c>
      <c r="BL129" s="18" t="s">
        <v>144</v>
      </c>
      <c r="BM129" s="216" t="s">
        <v>704</v>
      </c>
    </row>
    <row r="130" s="2" customFormat="1" ht="16.5" customHeight="1">
      <c r="A130" s="39"/>
      <c r="B130" s="40"/>
      <c r="C130" s="205" t="s">
        <v>438</v>
      </c>
      <c r="D130" s="205" t="s">
        <v>139</v>
      </c>
      <c r="E130" s="206" t="s">
        <v>2004</v>
      </c>
      <c r="F130" s="207" t="s">
        <v>2005</v>
      </c>
      <c r="G130" s="208" t="s">
        <v>1920</v>
      </c>
      <c r="H130" s="209">
        <v>1</v>
      </c>
      <c r="I130" s="210"/>
      <c r="J130" s="211">
        <f>ROUND(I130*H130,2)</f>
        <v>0</v>
      </c>
      <c r="K130" s="207" t="s">
        <v>19</v>
      </c>
      <c r="L130" s="45"/>
      <c r="M130" s="212" t="s">
        <v>19</v>
      </c>
      <c r="N130" s="213" t="s">
        <v>42</v>
      </c>
      <c r="O130" s="85"/>
      <c r="P130" s="214">
        <f>O130*H130</f>
        <v>0</v>
      </c>
      <c r="Q130" s="214">
        <v>0</v>
      </c>
      <c r="R130" s="214">
        <f>Q130*H130</f>
        <v>0</v>
      </c>
      <c r="S130" s="214">
        <v>0</v>
      </c>
      <c r="T130" s="215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16" t="s">
        <v>144</v>
      </c>
      <c r="AT130" s="216" t="s">
        <v>139</v>
      </c>
      <c r="AU130" s="216" t="s">
        <v>79</v>
      </c>
      <c r="AY130" s="18" t="s">
        <v>137</v>
      </c>
      <c r="BE130" s="217">
        <f>IF(N130="základní",J130,0)</f>
        <v>0</v>
      </c>
      <c r="BF130" s="217">
        <f>IF(N130="snížená",J130,0)</f>
        <v>0</v>
      </c>
      <c r="BG130" s="217">
        <f>IF(N130="zákl. přenesená",J130,0)</f>
        <v>0</v>
      </c>
      <c r="BH130" s="217">
        <f>IF(N130="sníž. přenesená",J130,0)</f>
        <v>0</v>
      </c>
      <c r="BI130" s="217">
        <f>IF(N130="nulová",J130,0)</f>
        <v>0</v>
      </c>
      <c r="BJ130" s="18" t="s">
        <v>79</v>
      </c>
      <c r="BK130" s="217">
        <f>ROUND(I130*H130,2)</f>
        <v>0</v>
      </c>
      <c r="BL130" s="18" t="s">
        <v>144</v>
      </c>
      <c r="BM130" s="216" t="s">
        <v>716</v>
      </c>
    </row>
    <row r="131" s="2" customFormat="1" ht="16.5" customHeight="1">
      <c r="A131" s="39"/>
      <c r="B131" s="40"/>
      <c r="C131" s="205" t="s">
        <v>445</v>
      </c>
      <c r="D131" s="205" t="s">
        <v>139</v>
      </c>
      <c r="E131" s="206" t="s">
        <v>2006</v>
      </c>
      <c r="F131" s="207" t="s">
        <v>2007</v>
      </c>
      <c r="G131" s="208" t="s">
        <v>142</v>
      </c>
      <c r="H131" s="209">
        <v>17</v>
      </c>
      <c r="I131" s="210"/>
      <c r="J131" s="211">
        <f>ROUND(I131*H131,2)</f>
        <v>0</v>
      </c>
      <c r="K131" s="207" t="s">
        <v>19</v>
      </c>
      <c r="L131" s="45"/>
      <c r="M131" s="212" t="s">
        <v>19</v>
      </c>
      <c r="N131" s="213" t="s">
        <v>42</v>
      </c>
      <c r="O131" s="85"/>
      <c r="P131" s="214">
        <f>O131*H131</f>
        <v>0</v>
      </c>
      <c r="Q131" s="214">
        <v>0</v>
      </c>
      <c r="R131" s="214">
        <f>Q131*H131</f>
        <v>0</v>
      </c>
      <c r="S131" s="214">
        <v>0</v>
      </c>
      <c r="T131" s="215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16" t="s">
        <v>144</v>
      </c>
      <c r="AT131" s="216" t="s">
        <v>139</v>
      </c>
      <c r="AU131" s="216" t="s">
        <v>79</v>
      </c>
      <c r="AY131" s="18" t="s">
        <v>137</v>
      </c>
      <c r="BE131" s="217">
        <f>IF(N131="základní",J131,0)</f>
        <v>0</v>
      </c>
      <c r="BF131" s="217">
        <f>IF(N131="snížená",J131,0)</f>
        <v>0</v>
      </c>
      <c r="BG131" s="217">
        <f>IF(N131="zákl. přenesená",J131,0)</f>
        <v>0</v>
      </c>
      <c r="BH131" s="217">
        <f>IF(N131="sníž. přenesená",J131,0)</f>
        <v>0</v>
      </c>
      <c r="BI131" s="217">
        <f>IF(N131="nulová",J131,0)</f>
        <v>0</v>
      </c>
      <c r="BJ131" s="18" t="s">
        <v>79</v>
      </c>
      <c r="BK131" s="217">
        <f>ROUND(I131*H131,2)</f>
        <v>0</v>
      </c>
      <c r="BL131" s="18" t="s">
        <v>144</v>
      </c>
      <c r="BM131" s="216" t="s">
        <v>727</v>
      </c>
    </row>
    <row r="132" s="2" customFormat="1" ht="16.5" customHeight="1">
      <c r="A132" s="39"/>
      <c r="B132" s="40"/>
      <c r="C132" s="205" t="s">
        <v>450</v>
      </c>
      <c r="D132" s="205" t="s">
        <v>139</v>
      </c>
      <c r="E132" s="206" t="s">
        <v>2008</v>
      </c>
      <c r="F132" s="207" t="s">
        <v>2009</v>
      </c>
      <c r="G132" s="208" t="s">
        <v>142</v>
      </c>
      <c r="H132" s="209">
        <v>17</v>
      </c>
      <c r="I132" s="210"/>
      <c r="J132" s="211">
        <f>ROUND(I132*H132,2)</f>
        <v>0</v>
      </c>
      <c r="K132" s="207" t="s">
        <v>19</v>
      </c>
      <c r="L132" s="45"/>
      <c r="M132" s="212" t="s">
        <v>19</v>
      </c>
      <c r="N132" s="213" t="s">
        <v>42</v>
      </c>
      <c r="O132" s="85"/>
      <c r="P132" s="214">
        <f>O132*H132</f>
        <v>0</v>
      </c>
      <c r="Q132" s="214">
        <v>0</v>
      </c>
      <c r="R132" s="214">
        <f>Q132*H132</f>
        <v>0</v>
      </c>
      <c r="S132" s="214">
        <v>0</v>
      </c>
      <c r="T132" s="215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16" t="s">
        <v>144</v>
      </c>
      <c r="AT132" s="216" t="s">
        <v>139</v>
      </c>
      <c r="AU132" s="216" t="s">
        <v>79</v>
      </c>
      <c r="AY132" s="18" t="s">
        <v>137</v>
      </c>
      <c r="BE132" s="217">
        <f>IF(N132="základní",J132,0)</f>
        <v>0</v>
      </c>
      <c r="BF132" s="217">
        <f>IF(N132="snížená",J132,0)</f>
        <v>0</v>
      </c>
      <c r="BG132" s="217">
        <f>IF(N132="zákl. přenesená",J132,0)</f>
        <v>0</v>
      </c>
      <c r="BH132" s="217">
        <f>IF(N132="sníž. přenesená",J132,0)</f>
        <v>0</v>
      </c>
      <c r="BI132" s="217">
        <f>IF(N132="nulová",J132,0)</f>
        <v>0</v>
      </c>
      <c r="BJ132" s="18" t="s">
        <v>79</v>
      </c>
      <c r="BK132" s="217">
        <f>ROUND(I132*H132,2)</f>
        <v>0</v>
      </c>
      <c r="BL132" s="18" t="s">
        <v>144</v>
      </c>
      <c r="BM132" s="216" t="s">
        <v>516</v>
      </c>
    </row>
    <row r="133" s="2" customFormat="1" ht="16.5" customHeight="1">
      <c r="A133" s="39"/>
      <c r="B133" s="40"/>
      <c r="C133" s="205" t="s">
        <v>457</v>
      </c>
      <c r="D133" s="205" t="s">
        <v>139</v>
      </c>
      <c r="E133" s="206" t="s">
        <v>2010</v>
      </c>
      <c r="F133" s="207" t="s">
        <v>95</v>
      </c>
      <c r="G133" s="208" t="s">
        <v>1950</v>
      </c>
      <c r="H133" s="209">
        <v>1</v>
      </c>
      <c r="I133" s="210"/>
      <c r="J133" s="211">
        <f>ROUND(I133*H133,2)</f>
        <v>0</v>
      </c>
      <c r="K133" s="207" t="s">
        <v>19</v>
      </c>
      <c r="L133" s="45"/>
      <c r="M133" s="212" t="s">
        <v>19</v>
      </c>
      <c r="N133" s="213" t="s">
        <v>42</v>
      </c>
      <c r="O133" s="85"/>
      <c r="P133" s="214">
        <f>O133*H133</f>
        <v>0</v>
      </c>
      <c r="Q133" s="214">
        <v>0</v>
      </c>
      <c r="R133" s="214">
        <f>Q133*H133</f>
        <v>0</v>
      </c>
      <c r="S133" s="214">
        <v>0</v>
      </c>
      <c r="T133" s="215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16" t="s">
        <v>144</v>
      </c>
      <c r="AT133" s="216" t="s">
        <v>139</v>
      </c>
      <c r="AU133" s="216" t="s">
        <v>79</v>
      </c>
      <c r="AY133" s="18" t="s">
        <v>137</v>
      </c>
      <c r="BE133" s="217">
        <f>IF(N133="základní",J133,0)</f>
        <v>0</v>
      </c>
      <c r="BF133" s="217">
        <f>IF(N133="snížená",J133,0)</f>
        <v>0</v>
      </c>
      <c r="BG133" s="217">
        <f>IF(N133="zákl. přenesená",J133,0)</f>
        <v>0</v>
      </c>
      <c r="BH133" s="217">
        <f>IF(N133="sníž. přenesená",J133,0)</f>
        <v>0</v>
      </c>
      <c r="BI133" s="217">
        <f>IF(N133="nulová",J133,0)</f>
        <v>0</v>
      </c>
      <c r="BJ133" s="18" t="s">
        <v>79</v>
      </c>
      <c r="BK133" s="217">
        <f>ROUND(I133*H133,2)</f>
        <v>0</v>
      </c>
      <c r="BL133" s="18" t="s">
        <v>144</v>
      </c>
      <c r="BM133" s="216" t="s">
        <v>747</v>
      </c>
    </row>
    <row r="134" s="2" customFormat="1" ht="16.5" customHeight="1">
      <c r="A134" s="39"/>
      <c r="B134" s="40"/>
      <c r="C134" s="205" t="s">
        <v>465</v>
      </c>
      <c r="D134" s="205" t="s">
        <v>139</v>
      </c>
      <c r="E134" s="206" t="s">
        <v>2011</v>
      </c>
      <c r="F134" s="207" t="s">
        <v>2012</v>
      </c>
      <c r="G134" s="208" t="s">
        <v>2013</v>
      </c>
      <c r="H134" s="209">
        <v>1</v>
      </c>
      <c r="I134" s="210"/>
      <c r="J134" s="211">
        <f>ROUND(I134*H134,2)</f>
        <v>0</v>
      </c>
      <c r="K134" s="207" t="s">
        <v>19</v>
      </c>
      <c r="L134" s="45"/>
      <c r="M134" s="283" t="s">
        <v>19</v>
      </c>
      <c r="N134" s="284" t="s">
        <v>42</v>
      </c>
      <c r="O134" s="281"/>
      <c r="P134" s="285">
        <f>O134*H134</f>
        <v>0</v>
      </c>
      <c r="Q134" s="285">
        <v>0</v>
      </c>
      <c r="R134" s="285">
        <f>Q134*H134</f>
        <v>0</v>
      </c>
      <c r="S134" s="285">
        <v>0</v>
      </c>
      <c r="T134" s="286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16" t="s">
        <v>144</v>
      </c>
      <c r="AT134" s="216" t="s">
        <v>139</v>
      </c>
      <c r="AU134" s="216" t="s">
        <v>79</v>
      </c>
      <c r="AY134" s="18" t="s">
        <v>137</v>
      </c>
      <c r="BE134" s="217">
        <f>IF(N134="základní",J134,0)</f>
        <v>0</v>
      </c>
      <c r="BF134" s="217">
        <f>IF(N134="snížená",J134,0)</f>
        <v>0</v>
      </c>
      <c r="BG134" s="217">
        <f>IF(N134="zákl. přenesená",J134,0)</f>
        <v>0</v>
      </c>
      <c r="BH134" s="217">
        <f>IF(N134="sníž. přenesená",J134,0)</f>
        <v>0</v>
      </c>
      <c r="BI134" s="217">
        <f>IF(N134="nulová",J134,0)</f>
        <v>0</v>
      </c>
      <c r="BJ134" s="18" t="s">
        <v>79</v>
      </c>
      <c r="BK134" s="217">
        <f>ROUND(I134*H134,2)</f>
        <v>0</v>
      </c>
      <c r="BL134" s="18" t="s">
        <v>144</v>
      </c>
      <c r="BM134" s="216" t="s">
        <v>756</v>
      </c>
    </row>
    <row r="135" s="2" customFormat="1" ht="6.96" customHeight="1">
      <c r="A135" s="39"/>
      <c r="B135" s="60"/>
      <c r="C135" s="61"/>
      <c r="D135" s="61"/>
      <c r="E135" s="61"/>
      <c r="F135" s="61"/>
      <c r="G135" s="61"/>
      <c r="H135" s="61"/>
      <c r="I135" s="61"/>
      <c r="J135" s="61"/>
      <c r="K135" s="61"/>
      <c r="L135" s="45"/>
      <c r="M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</sheetData>
  <sheetProtection sheet="1" autoFilter="0" formatColumns="0" formatRows="0" objects="1" scenarios="1" spinCount="100000" saltValue="ivnZvTJ6tJSaZUAMCMYTX+ThIIe0/K3sWCDwMxzPnleOfWUweaAheJWKiyPPo6KB0upmT6xh9mQzaE12WjLVVQ==" hashValue="9vap/g3wnYCD7sU8c1HWOBgFfvXch5pwnb3lc+itVpOm2iFgsAAd5oMwB4OxTgRlEYvo6u8BJ9TSZd9nPiqv5g==" algorithmName="SHA-512" password="C14C"/>
  <autoFilter ref="C82:K134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96</v>
      </c>
    </row>
    <row r="3" hidden="1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81</v>
      </c>
    </row>
    <row r="4" hidden="1" s="1" customFormat="1" ht="24.96" customHeight="1">
      <c r="B4" s="21"/>
      <c r="D4" s="131" t="s">
        <v>97</v>
      </c>
      <c r="L4" s="21"/>
      <c r="M4" s="132" t="s">
        <v>10</v>
      </c>
      <c r="AT4" s="18" t="s">
        <v>4</v>
      </c>
    </row>
    <row r="5" hidden="1" s="1" customFormat="1" ht="6.96" customHeight="1">
      <c r="B5" s="21"/>
      <c r="L5" s="21"/>
    </row>
    <row r="6" hidden="1" s="1" customFormat="1" ht="12" customHeight="1">
      <c r="B6" s="21"/>
      <c r="D6" s="133" t="s">
        <v>16</v>
      </c>
      <c r="L6" s="21"/>
    </row>
    <row r="7" hidden="1" s="1" customFormat="1" ht="16.5" customHeight="1">
      <c r="B7" s="21"/>
      <c r="E7" s="134" t="str">
        <f>'Rekapitulace stavby'!K6</f>
        <v>Mateřská škola Životice u Nového Jičína</v>
      </c>
      <c r="F7" s="133"/>
      <c r="G7" s="133"/>
      <c r="H7" s="133"/>
      <c r="L7" s="21"/>
    </row>
    <row r="8" hidden="1" s="2" customFormat="1" ht="12" customHeight="1">
      <c r="A8" s="39"/>
      <c r="B8" s="45"/>
      <c r="C8" s="39"/>
      <c r="D8" s="133" t="s">
        <v>98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hidden="1" s="2" customFormat="1" ht="16.5" customHeight="1">
      <c r="A9" s="39"/>
      <c r="B9" s="45"/>
      <c r="C9" s="39"/>
      <c r="D9" s="39"/>
      <c r="E9" s="136" t="s">
        <v>2014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hidden="1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hidden="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hidden="1" s="2" customFormat="1" ht="12" customHeight="1">
      <c r="A12" s="39"/>
      <c r="B12" s="45"/>
      <c r="C12" s="39"/>
      <c r="D12" s="133" t="s">
        <v>21</v>
      </c>
      <c r="E12" s="39"/>
      <c r="F12" s="137" t="s">
        <v>32</v>
      </c>
      <c r="G12" s="39"/>
      <c r="H12" s="39"/>
      <c r="I12" s="133" t="s">
        <v>23</v>
      </c>
      <c r="J12" s="138" t="str">
        <f>'Rekapitulace stavby'!AN8</f>
        <v>13. 5. 2025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hidden="1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hidden="1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tr">
        <f>IF('Rekapitulace stavby'!AN10="","",'Rekapitulace stavby'!AN10)</f>
        <v/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hidden="1" s="2" customFormat="1" ht="18" customHeight="1">
      <c r="A15" s="39"/>
      <c r="B15" s="45"/>
      <c r="C15" s="39"/>
      <c r="D15" s="39"/>
      <c r="E15" s="137" t="str">
        <f>IF('Rekapitulace stavby'!E11="","",'Rekapitulace stavby'!E11)</f>
        <v>Základní škola a Mateřská škola Životice u NJ</v>
      </c>
      <c r="F15" s="39"/>
      <c r="G15" s="39"/>
      <c r="H15" s="39"/>
      <c r="I15" s="133" t="s">
        <v>28</v>
      </c>
      <c r="J15" s="137" t="str">
        <f>IF('Rekapitulace stavby'!AN11="","",'Rekapitulace stavby'!AN11)</f>
        <v/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hidden="1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hidden="1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hidden="1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hidden="1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hidden="1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tr">
        <f>IF('Rekapitulace stavby'!AN16="","",'Rekapitulace stavby'!AN16)</f>
        <v/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hidden="1" s="2" customFormat="1" ht="18" customHeight="1">
      <c r="A21" s="39"/>
      <c r="B21" s="45"/>
      <c r="C21" s="39"/>
      <c r="D21" s="39"/>
      <c r="E21" s="137" t="str">
        <f>IF('Rekapitulace stavby'!E17="","",'Rekapitulace stavby'!E17)</f>
        <v xml:space="preserve"> </v>
      </c>
      <c r="F21" s="39"/>
      <c r="G21" s="39"/>
      <c r="H21" s="39"/>
      <c r="I21" s="133" t="s">
        <v>28</v>
      </c>
      <c r="J21" s="137" t="str">
        <f>IF('Rekapitulace stavby'!AN17="","",'Rekapitulace stavby'!AN17)</f>
        <v/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hidden="1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hidden="1" s="2" customFormat="1" ht="12" customHeight="1">
      <c r="A23" s="39"/>
      <c r="B23" s="45"/>
      <c r="C23" s="39"/>
      <c r="D23" s="133" t="s">
        <v>34</v>
      </c>
      <c r="E23" s="39"/>
      <c r="F23" s="39"/>
      <c r="G23" s="39"/>
      <c r="H23" s="39"/>
      <c r="I23" s="133" t="s">
        <v>26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hidden="1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28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hidden="1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hidden="1" s="2" customFormat="1" ht="12" customHeight="1">
      <c r="A26" s="39"/>
      <c r="B26" s="45"/>
      <c r="C26" s="39"/>
      <c r="D26" s="133" t="s">
        <v>35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hidden="1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hidden="1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hidden="1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hidden="1" s="2" customFormat="1" ht="25.44" customHeight="1">
      <c r="A30" s="39"/>
      <c r="B30" s="45"/>
      <c r="C30" s="39"/>
      <c r="D30" s="144" t="s">
        <v>37</v>
      </c>
      <c r="E30" s="39"/>
      <c r="F30" s="39"/>
      <c r="G30" s="39"/>
      <c r="H30" s="39"/>
      <c r="I30" s="39"/>
      <c r="J30" s="145">
        <f>ROUND(J85,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hidden="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hidden="1" s="2" customFormat="1" ht="14.4" customHeight="1">
      <c r="A32" s="39"/>
      <c r="B32" s="45"/>
      <c r="C32" s="39"/>
      <c r="D32" s="39"/>
      <c r="E32" s="39"/>
      <c r="F32" s="146" t="s">
        <v>39</v>
      </c>
      <c r="G32" s="39"/>
      <c r="H32" s="39"/>
      <c r="I32" s="146" t="s">
        <v>38</v>
      </c>
      <c r="J32" s="146" t="s">
        <v>40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14.4" customHeight="1">
      <c r="A33" s="39"/>
      <c r="B33" s="45"/>
      <c r="C33" s="39"/>
      <c r="D33" s="147" t="s">
        <v>41</v>
      </c>
      <c r="E33" s="133" t="s">
        <v>42</v>
      </c>
      <c r="F33" s="148">
        <f>ROUND((SUM(BE85:BE135)),  2)</f>
        <v>0</v>
      </c>
      <c r="G33" s="39"/>
      <c r="H33" s="39"/>
      <c r="I33" s="149">
        <v>0.20999999999999999</v>
      </c>
      <c r="J33" s="148">
        <f>ROUND(((SUM(BE85:BE135))*I33),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133" t="s">
        <v>43</v>
      </c>
      <c r="F34" s="148">
        <f>ROUND((SUM(BF85:BF135)),  2)</f>
        <v>0</v>
      </c>
      <c r="G34" s="39"/>
      <c r="H34" s="39"/>
      <c r="I34" s="149">
        <v>0.12</v>
      </c>
      <c r="J34" s="148">
        <f>ROUND(((SUM(BF85:BF135))*I34),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44</v>
      </c>
      <c r="F35" s="148">
        <f>ROUND((SUM(BG85:BG135)),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45</v>
      </c>
      <c r="F36" s="148">
        <f>ROUND((SUM(BH85:BH135)),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46</v>
      </c>
      <c r="F37" s="148">
        <f>ROUND((SUM(BI85:BI135)),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25.44" customHeight="1">
      <c r="A39" s="39"/>
      <c r="B39" s="45"/>
      <c r="C39" s="150"/>
      <c r="D39" s="151" t="s">
        <v>47</v>
      </c>
      <c r="E39" s="152"/>
      <c r="F39" s="152"/>
      <c r="G39" s="153" t="s">
        <v>48</v>
      </c>
      <c r="H39" s="154" t="s">
        <v>49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/>
    <row r="42" hidden="1"/>
    <row r="43" hidden="1"/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100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Mateřská škola Životice u Nového Jičína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98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09 - VRN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 </v>
      </c>
      <c r="G52" s="41"/>
      <c r="H52" s="41"/>
      <c r="I52" s="33" t="s">
        <v>23</v>
      </c>
      <c r="J52" s="73" t="str">
        <f>IF(J12="","",J12)</f>
        <v>13. 5. 2025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Základní škola a Mateřská škola Životice u NJ</v>
      </c>
      <c r="G54" s="41"/>
      <c r="H54" s="41"/>
      <c r="I54" s="33" t="s">
        <v>31</v>
      </c>
      <c r="J54" s="37" t="str">
        <f>E21</f>
        <v xml:space="preserve"> 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101</v>
      </c>
      <c r="D57" s="163"/>
      <c r="E57" s="163"/>
      <c r="F57" s="163"/>
      <c r="G57" s="163"/>
      <c r="H57" s="163"/>
      <c r="I57" s="163"/>
      <c r="J57" s="164" t="s">
        <v>102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69</v>
      </c>
      <c r="D59" s="41"/>
      <c r="E59" s="41"/>
      <c r="F59" s="41"/>
      <c r="G59" s="41"/>
      <c r="H59" s="41"/>
      <c r="I59" s="41"/>
      <c r="J59" s="103">
        <f>J85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103</v>
      </c>
    </row>
    <row r="60" s="9" customFormat="1" ht="24.96" customHeight="1">
      <c r="A60" s="9"/>
      <c r="B60" s="166"/>
      <c r="C60" s="167"/>
      <c r="D60" s="168" t="s">
        <v>2015</v>
      </c>
      <c r="E60" s="169"/>
      <c r="F60" s="169"/>
      <c r="G60" s="169"/>
      <c r="H60" s="169"/>
      <c r="I60" s="169"/>
      <c r="J60" s="170">
        <f>J86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2016</v>
      </c>
      <c r="E61" s="175"/>
      <c r="F61" s="175"/>
      <c r="G61" s="175"/>
      <c r="H61" s="175"/>
      <c r="I61" s="175"/>
      <c r="J61" s="176">
        <f>J87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2017</v>
      </c>
      <c r="E62" s="175"/>
      <c r="F62" s="175"/>
      <c r="G62" s="175"/>
      <c r="H62" s="175"/>
      <c r="I62" s="175"/>
      <c r="J62" s="176">
        <f>J96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2018</v>
      </c>
      <c r="E63" s="175"/>
      <c r="F63" s="175"/>
      <c r="G63" s="175"/>
      <c r="H63" s="175"/>
      <c r="I63" s="175"/>
      <c r="J63" s="176">
        <f>J106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2019</v>
      </c>
      <c r="E64" s="175"/>
      <c r="F64" s="175"/>
      <c r="G64" s="175"/>
      <c r="H64" s="175"/>
      <c r="I64" s="175"/>
      <c r="J64" s="176">
        <f>J109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2"/>
      <c r="C65" s="173"/>
      <c r="D65" s="174" t="s">
        <v>2020</v>
      </c>
      <c r="E65" s="175"/>
      <c r="F65" s="175"/>
      <c r="G65" s="175"/>
      <c r="H65" s="175"/>
      <c r="I65" s="175"/>
      <c r="J65" s="176">
        <f>J116</f>
        <v>0</v>
      </c>
      <c r="K65" s="173"/>
      <c r="L65" s="17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39"/>
      <c r="B66" s="40"/>
      <c r="C66" s="41"/>
      <c r="D66" s="41"/>
      <c r="E66" s="41"/>
      <c r="F66" s="41"/>
      <c r="G66" s="41"/>
      <c r="H66" s="41"/>
      <c r="I66" s="41"/>
      <c r="J66" s="41"/>
      <c r="K66" s="41"/>
      <c r="L66" s="13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="2" customFormat="1" ht="6.96" customHeight="1">
      <c r="A67" s="39"/>
      <c r="B67" s="60"/>
      <c r="C67" s="61"/>
      <c r="D67" s="61"/>
      <c r="E67" s="61"/>
      <c r="F67" s="61"/>
      <c r="G67" s="61"/>
      <c r="H67" s="61"/>
      <c r="I67" s="61"/>
      <c r="J67" s="61"/>
      <c r="K67" s="61"/>
      <c r="L67" s="13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71" s="2" customFormat="1" ht="6.96" customHeight="1">
      <c r="A71" s="39"/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24.96" customHeight="1">
      <c r="A72" s="39"/>
      <c r="B72" s="40"/>
      <c r="C72" s="24" t="s">
        <v>122</v>
      </c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16</v>
      </c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41"/>
      <c r="D75" s="41"/>
      <c r="E75" s="161" t="str">
        <f>E7</f>
        <v>Mateřská škola Životice u Nového Jičína</v>
      </c>
      <c r="F75" s="33"/>
      <c r="G75" s="33"/>
      <c r="H75" s="33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98</v>
      </c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41"/>
      <c r="D77" s="41"/>
      <c r="E77" s="70" t="str">
        <f>E9</f>
        <v>09 - VRN</v>
      </c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21</v>
      </c>
      <c r="D79" s="41"/>
      <c r="E79" s="41"/>
      <c r="F79" s="28" t="str">
        <f>F12</f>
        <v xml:space="preserve"> </v>
      </c>
      <c r="G79" s="41"/>
      <c r="H79" s="41"/>
      <c r="I79" s="33" t="s">
        <v>23</v>
      </c>
      <c r="J79" s="73" t="str">
        <f>IF(J12="","",J12)</f>
        <v>13. 5. 2025</v>
      </c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5.15" customHeight="1">
      <c r="A81" s="39"/>
      <c r="B81" s="40"/>
      <c r="C81" s="33" t="s">
        <v>25</v>
      </c>
      <c r="D81" s="41"/>
      <c r="E81" s="41"/>
      <c r="F81" s="28" t="str">
        <f>E15</f>
        <v>Základní škola a Mateřská škola Životice u NJ</v>
      </c>
      <c r="G81" s="41"/>
      <c r="H81" s="41"/>
      <c r="I81" s="33" t="s">
        <v>31</v>
      </c>
      <c r="J81" s="37" t="str">
        <f>E21</f>
        <v xml:space="preserve"> </v>
      </c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5.15" customHeight="1">
      <c r="A82" s="39"/>
      <c r="B82" s="40"/>
      <c r="C82" s="33" t="s">
        <v>29</v>
      </c>
      <c r="D82" s="41"/>
      <c r="E82" s="41"/>
      <c r="F82" s="28" t="str">
        <f>IF(E18="","",E18)</f>
        <v>Vyplň údaj</v>
      </c>
      <c r="G82" s="41"/>
      <c r="H82" s="41"/>
      <c r="I82" s="33" t="s">
        <v>34</v>
      </c>
      <c r="J82" s="37" t="str">
        <f>E24</f>
        <v xml:space="preserve"> </v>
      </c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0.32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11" customFormat="1" ht="29.28" customHeight="1">
      <c r="A84" s="178"/>
      <c r="B84" s="179"/>
      <c r="C84" s="180" t="s">
        <v>123</v>
      </c>
      <c r="D84" s="181" t="s">
        <v>56</v>
      </c>
      <c r="E84" s="181" t="s">
        <v>52</v>
      </c>
      <c r="F84" s="181" t="s">
        <v>53</v>
      </c>
      <c r="G84" s="181" t="s">
        <v>124</v>
      </c>
      <c r="H84" s="181" t="s">
        <v>125</v>
      </c>
      <c r="I84" s="181" t="s">
        <v>126</v>
      </c>
      <c r="J84" s="181" t="s">
        <v>102</v>
      </c>
      <c r="K84" s="182" t="s">
        <v>127</v>
      </c>
      <c r="L84" s="183"/>
      <c r="M84" s="93" t="s">
        <v>19</v>
      </c>
      <c r="N84" s="94" t="s">
        <v>41</v>
      </c>
      <c r="O84" s="94" t="s">
        <v>128</v>
      </c>
      <c r="P84" s="94" t="s">
        <v>129</v>
      </c>
      <c r="Q84" s="94" t="s">
        <v>130</v>
      </c>
      <c r="R84" s="94" t="s">
        <v>131</v>
      </c>
      <c r="S84" s="94" t="s">
        <v>132</v>
      </c>
      <c r="T84" s="95" t="s">
        <v>133</v>
      </c>
      <c r="U84" s="178"/>
      <c r="V84" s="178"/>
      <c r="W84" s="178"/>
      <c r="X84" s="178"/>
      <c r="Y84" s="178"/>
      <c r="Z84" s="178"/>
      <c r="AA84" s="178"/>
      <c r="AB84" s="178"/>
      <c r="AC84" s="178"/>
      <c r="AD84" s="178"/>
      <c r="AE84" s="178"/>
    </row>
    <row r="85" s="2" customFormat="1" ht="22.8" customHeight="1">
      <c r="A85" s="39"/>
      <c r="B85" s="40"/>
      <c r="C85" s="100" t="s">
        <v>134</v>
      </c>
      <c r="D85" s="41"/>
      <c r="E85" s="41"/>
      <c r="F85" s="41"/>
      <c r="G85" s="41"/>
      <c r="H85" s="41"/>
      <c r="I85" s="41"/>
      <c r="J85" s="184">
        <f>BK85</f>
        <v>0</v>
      </c>
      <c r="K85" s="41"/>
      <c r="L85" s="45"/>
      <c r="M85" s="96"/>
      <c r="N85" s="185"/>
      <c r="O85" s="97"/>
      <c r="P85" s="186">
        <f>P86</f>
        <v>0</v>
      </c>
      <c r="Q85" s="97"/>
      <c r="R85" s="186">
        <f>R86</f>
        <v>0</v>
      </c>
      <c r="S85" s="97"/>
      <c r="T85" s="187">
        <f>T86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18" t="s">
        <v>70</v>
      </c>
      <c r="AU85" s="18" t="s">
        <v>103</v>
      </c>
      <c r="BK85" s="188">
        <f>BK86</f>
        <v>0</v>
      </c>
    </row>
    <row r="86" s="12" customFormat="1" ht="25.92" customHeight="1">
      <c r="A86" s="12"/>
      <c r="B86" s="189"/>
      <c r="C86" s="190"/>
      <c r="D86" s="191" t="s">
        <v>70</v>
      </c>
      <c r="E86" s="192" t="s">
        <v>95</v>
      </c>
      <c r="F86" s="192" t="s">
        <v>2021</v>
      </c>
      <c r="G86" s="190"/>
      <c r="H86" s="190"/>
      <c r="I86" s="193"/>
      <c r="J86" s="194">
        <f>BK86</f>
        <v>0</v>
      </c>
      <c r="K86" s="190"/>
      <c r="L86" s="195"/>
      <c r="M86" s="196"/>
      <c r="N86" s="197"/>
      <c r="O86" s="197"/>
      <c r="P86" s="198">
        <f>P87+P96+P106+P109+P116</f>
        <v>0</v>
      </c>
      <c r="Q86" s="197"/>
      <c r="R86" s="198">
        <f>R87+R96+R106+R109+R116</f>
        <v>0</v>
      </c>
      <c r="S86" s="197"/>
      <c r="T86" s="199">
        <f>T87+T96+T106+T109+T116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0" t="s">
        <v>165</v>
      </c>
      <c r="AT86" s="201" t="s">
        <v>70</v>
      </c>
      <c r="AU86" s="201" t="s">
        <v>71</v>
      </c>
      <c r="AY86" s="200" t="s">
        <v>137</v>
      </c>
      <c r="BK86" s="202">
        <f>BK87+BK96+BK106+BK109+BK116</f>
        <v>0</v>
      </c>
    </row>
    <row r="87" s="12" customFormat="1" ht="22.8" customHeight="1">
      <c r="A87" s="12"/>
      <c r="B87" s="189"/>
      <c r="C87" s="190"/>
      <c r="D87" s="191" t="s">
        <v>70</v>
      </c>
      <c r="E87" s="203" t="s">
        <v>2022</v>
      </c>
      <c r="F87" s="203" t="s">
        <v>2023</v>
      </c>
      <c r="G87" s="190"/>
      <c r="H87" s="190"/>
      <c r="I87" s="193"/>
      <c r="J87" s="204">
        <f>BK87</f>
        <v>0</v>
      </c>
      <c r="K87" s="190"/>
      <c r="L87" s="195"/>
      <c r="M87" s="196"/>
      <c r="N87" s="197"/>
      <c r="O87" s="197"/>
      <c r="P87" s="198">
        <f>SUM(P88:P95)</f>
        <v>0</v>
      </c>
      <c r="Q87" s="197"/>
      <c r="R87" s="198">
        <f>SUM(R88:R95)</f>
        <v>0</v>
      </c>
      <c r="S87" s="197"/>
      <c r="T87" s="199">
        <f>SUM(T88:T95)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0" t="s">
        <v>165</v>
      </c>
      <c r="AT87" s="201" t="s">
        <v>70</v>
      </c>
      <c r="AU87" s="201" t="s">
        <v>79</v>
      </c>
      <c r="AY87" s="200" t="s">
        <v>137</v>
      </c>
      <c r="BK87" s="202">
        <f>SUM(BK88:BK95)</f>
        <v>0</v>
      </c>
    </row>
    <row r="88" s="2" customFormat="1" ht="24.15" customHeight="1">
      <c r="A88" s="39"/>
      <c r="B88" s="40"/>
      <c r="C88" s="205" t="s">
        <v>79</v>
      </c>
      <c r="D88" s="205" t="s">
        <v>139</v>
      </c>
      <c r="E88" s="206" t="s">
        <v>2024</v>
      </c>
      <c r="F88" s="207" t="s">
        <v>2025</v>
      </c>
      <c r="G88" s="208" t="s">
        <v>1380</v>
      </c>
      <c r="H88" s="209">
        <v>1</v>
      </c>
      <c r="I88" s="210"/>
      <c r="J88" s="211">
        <f>ROUND(I88*H88,2)</f>
        <v>0</v>
      </c>
      <c r="K88" s="207" t="s">
        <v>143</v>
      </c>
      <c r="L88" s="45"/>
      <c r="M88" s="212" t="s">
        <v>19</v>
      </c>
      <c r="N88" s="213" t="s">
        <v>42</v>
      </c>
      <c r="O88" s="85"/>
      <c r="P88" s="214">
        <f>O88*H88</f>
        <v>0</v>
      </c>
      <c r="Q88" s="214">
        <v>0</v>
      </c>
      <c r="R88" s="214">
        <f>Q88*H88</f>
        <v>0</v>
      </c>
      <c r="S88" s="214">
        <v>0</v>
      </c>
      <c r="T88" s="215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16" t="s">
        <v>1110</v>
      </c>
      <c r="AT88" s="216" t="s">
        <v>139</v>
      </c>
      <c r="AU88" s="216" t="s">
        <v>81</v>
      </c>
      <c r="AY88" s="18" t="s">
        <v>137</v>
      </c>
      <c r="BE88" s="217">
        <f>IF(N88="základní",J88,0)</f>
        <v>0</v>
      </c>
      <c r="BF88" s="217">
        <f>IF(N88="snížená",J88,0)</f>
        <v>0</v>
      </c>
      <c r="BG88" s="217">
        <f>IF(N88="zákl. přenesená",J88,0)</f>
        <v>0</v>
      </c>
      <c r="BH88" s="217">
        <f>IF(N88="sníž. přenesená",J88,0)</f>
        <v>0</v>
      </c>
      <c r="BI88" s="217">
        <f>IF(N88="nulová",J88,0)</f>
        <v>0</v>
      </c>
      <c r="BJ88" s="18" t="s">
        <v>79</v>
      </c>
      <c r="BK88" s="217">
        <f>ROUND(I88*H88,2)</f>
        <v>0</v>
      </c>
      <c r="BL88" s="18" t="s">
        <v>1110</v>
      </c>
      <c r="BM88" s="216" t="s">
        <v>2026</v>
      </c>
    </row>
    <row r="89" s="2" customFormat="1">
      <c r="A89" s="39"/>
      <c r="B89" s="40"/>
      <c r="C89" s="41"/>
      <c r="D89" s="218" t="s">
        <v>146</v>
      </c>
      <c r="E89" s="41"/>
      <c r="F89" s="219" t="s">
        <v>2027</v>
      </c>
      <c r="G89" s="41"/>
      <c r="H89" s="41"/>
      <c r="I89" s="220"/>
      <c r="J89" s="41"/>
      <c r="K89" s="41"/>
      <c r="L89" s="45"/>
      <c r="M89" s="221"/>
      <c r="N89" s="222"/>
      <c r="O89" s="85"/>
      <c r="P89" s="85"/>
      <c r="Q89" s="85"/>
      <c r="R89" s="85"/>
      <c r="S89" s="85"/>
      <c r="T89" s="86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146</v>
      </c>
      <c r="AU89" s="18" t="s">
        <v>81</v>
      </c>
    </row>
    <row r="90" s="2" customFormat="1" ht="16.5" customHeight="1">
      <c r="A90" s="39"/>
      <c r="B90" s="40"/>
      <c r="C90" s="205" t="s">
        <v>81</v>
      </c>
      <c r="D90" s="205" t="s">
        <v>139</v>
      </c>
      <c r="E90" s="206" t="s">
        <v>2028</v>
      </c>
      <c r="F90" s="207" t="s">
        <v>2029</v>
      </c>
      <c r="G90" s="208" t="s">
        <v>1380</v>
      </c>
      <c r="H90" s="209">
        <v>1</v>
      </c>
      <c r="I90" s="210"/>
      <c r="J90" s="211">
        <f>ROUND(I90*H90,2)</f>
        <v>0</v>
      </c>
      <c r="K90" s="207" t="s">
        <v>143</v>
      </c>
      <c r="L90" s="45"/>
      <c r="M90" s="212" t="s">
        <v>19</v>
      </c>
      <c r="N90" s="213" t="s">
        <v>42</v>
      </c>
      <c r="O90" s="85"/>
      <c r="P90" s="214">
        <f>O90*H90</f>
        <v>0</v>
      </c>
      <c r="Q90" s="214">
        <v>0</v>
      </c>
      <c r="R90" s="214">
        <f>Q90*H90</f>
        <v>0</v>
      </c>
      <c r="S90" s="214">
        <v>0</v>
      </c>
      <c r="T90" s="215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16" t="s">
        <v>1110</v>
      </c>
      <c r="AT90" s="216" t="s">
        <v>139</v>
      </c>
      <c r="AU90" s="216" t="s">
        <v>81</v>
      </c>
      <c r="AY90" s="18" t="s">
        <v>137</v>
      </c>
      <c r="BE90" s="217">
        <f>IF(N90="základní",J90,0)</f>
        <v>0</v>
      </c>
      <c r="BF90" s="217">
        <f>IF(N90="snížená",J90,0)</f>
        <v>0</v>
      </c>
      <c r="BG90" s="217">
        <f>IF(N90="zákl. přenesená",J90,0)</f>
        <v>0</v>
      </c>
      <c r="BH90" s="217">
        <f>IF(N90="sníž. přenesená",J90,0)</f>
        <v>0</v>
      </c>
      <c r="BI90" s="217">
        <f>IF(N90="nulová",J90,0)</f>
        <v>0</v>
      </c>
      <c r="BJ90" s="18" t="s">
        <v>79</v>
      </c>
      <c r="BK90" s="217">
        <f>ROUND(I90*H90,2)</f>
        <v>0</v>
      </c>
      <c r="BL90" s="18" t="s">
        <v>1110</v>
      </c>
      <c r="BM90" s="216" t="s">
        <v>2030</v>
      </c>
    </row>
    <row r="91" s="2" customFormat="1">
      <c r="A91" s="39"/>
      <c r="B91" s="40"/>
      <c r="C91" s="41"/>
      <c r="D91" s="218" t="s">
        <v>146</v>
      </c>
      <c r="E91" s="41"/>
      <c r="F91" s="219" t="s">
        <v>2031</v>
      </c>
      <c r="G91" s="41"/>
      <c r="H91" s="41"/>
      <c r="I91" s="220"/>
      <c r="J91" s="41"/>
      <c r="K91" s="41"/>
      <c r="L91" s="45"/>
      <c r="M91" s="221"/>
      <c r="N91" s="222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146</v>
      </c>
      <c r="AU91" s="18" t="s">
        <v>81</v>
      </c>
    </row>
    <row r="92" s="2" customFormat="1" ht="16.5" customHeight="1">
      <c r="A92" s="39"/>
      <c r="B92" s="40"/>
      <c r="C92" s="205" t="s">
        <v>155</v>
      </c>
      <c r="D92" s="205" t="s">
        <v>139</v>
      </c>
      <c r="E92" s="206" t="s">
        <v>2032</v>
      </c>
      <c r="F92" s="207" t="s">
        <v>2033</v>
      </c>
      <c r="G92" s="208" t="s">
        <v>1380</v>
      </c>
      <c r="H92" s="209">
        <v>1</v>
      </c>
      <c r="I92" s="210"/>
      <c r="J92" s="211">
        <f>ROUND(I92*H92,2)</f>
        <v>0</v>
      </c>
      <c r="K92" s="207" t="s">
        <v>143</v>
      </c>
      <c r="L92" s="45"/>
      <c r="M92" s="212" t="s">
        <v>19</v>
      </c>
      <c r="N92" s="213" t="s">
        <v>42</v>
      </c>
      <c r="O92" s="85"/>
      <c r="P92" s="214">
        <f>O92*H92</f>
        <v>0</v>
      </c>
      <c r="Q92" s="214">
        <v>0</v>
      </c>
      <c r="R92" s="214">
        <f>Q92*H92</f>
        <v>0</v>
      </c>
      <c r="S92" s="214">
        <v>0</v>
      </c>
      <c r="T92" s="215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16" t="s">
        <v>1110</v>
      </c>
      <c r="AT92" s="216" t="s">
        <v>139</v>
      </c>
      <c r="AU92" s="216" t="s">
        <v>81</v>
      </c>
      <c r="AY92" s="18" t="s">
        <v>137</v>
      </c>
      <c r="BE92" s="217">
        <f>IF(N92="základní",J92,0)</f>
        <v>0</v>
      </c>
      <c r="BF92" s="217">
        <f>IF(N92="snížená",J92,0)</f>
        <v>0</v>
      </c>
      <c r="BG92" s="217">
        <f>IF(N92="zákl. přenesená",J92,0)</f>
        <v>0</v>
      </c>
      <c r="BH92" s="217">
        <f>IF(N92="sníž. přenesená",J92,0)</f>
        <v>0</v>
      </c>
      <c r="BI92" s="217">
        <f>IF(N92="nulová",J92,0)</f>
        <v>0</v>
      </c>
      <c r="BJ92" s="18" t="s">
        <v>79</v>
      </c>
      <c r="BK92" s="217">
        <f>ROUND(I92*H92,2)</f>
        <v>0</v>
      </c>
      <c r="BL92" s="18" t="s">
        <v>1110</v>
      </c>
      <c r="BM92" s="216" t="s">
        <v>2034</v>
      </c>
    </row>
    <row r="93" s="2" customFormat="1">
      <c r="A93" s="39"/>
      <c r="B93" s="40"/>
      <c r="C93" s="41"/>
      <c r="D93" s="218" t="s">
        <v>146</v>
      </c>
      <c r="E93" s="41"/>
      <c r="F93" s="219" t="s">
        <v>2035</v>
      </c>
      <c r="G93" s="41"/>
      <c r="H93" s="41"/>
      <c r="I93" s="220"/>
      <c r="J93" s="41"/>
      <c r="K93" s="41"/>
      <c r="L93" s="45"/>
      <c r="M93" s="221"/>
      <c r="N93" s="222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146</v>
      </c>
      <c r="AU93" s="18" t="s">
        <v>81</v>
      </c>
    </row>
    <row r="94" s="2" customFormat="1" ht="16.5" customHeight="1">
      <c r="A94" s="39"/>
      <c r="B94" s="40"/>
      <c r="C94" s="205" t="s">
        <v>144</v>
      </c>
      <c r="D94" s="205" t="s">
        <v>139</v>
      </c>
      <c r="E94" s="206" t="s">
        <v>2036</v>
      </c>
      <c r="F94" s="207" t="s">
        <v>2037</v>
      </c>
      <c r="G94" s="208" t="s">
        <v>1380</v>
      </c>
      <c r="H94" s="209">
        <v>1</v>
      </c>
      <c r="I94" s="210"/>
      <c r="J94" s="211">
        <f>ROUND(I94*H94,2)</f>
        <v>0</v>
      </c>
      <c r="K94" s="207" t="s">
        <v>143</v>
      </c>
      <c r="L94" s="45"/>
      <c r="M94" s="212" t="s">
        <v>19</v>
      </c>
      <c r="N94" s="213" t="s">
        <v>42</v>
      </c>
      <c r="O94" s="85"/>
      <c r="P94" s="214">
        <f>O94*H94</f>
        <v>0</v>
      </c>
      <c r="Q94" s="214">
        <v>0</v>
      </c>
      <c r="R94" s="214">
        <f>Q94*H94</f>
        <v>0</v>
      </c>
      <c r="S94" s="214">
        <v>0</v>
      </c>
      <c r="T94" s="215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16" t="s">
        <v>1110</v>
      </c>
      <c r="AT94" s="216" t="s">
        <v>139</v>
      </c>
      <c r="AU94" s="216" t="s">
        <v>81</v>
      </c>
      <c r="AY94" s="18" t="s">
        <v>137</v>
      </c>
      <c r="BE94" s="217">
        <f>IF(N94="základní",J94,0)</f>
        <v>0</v>
      </c>
      <c r="BF94" s="217">
        <f>IF(N94="snížená",J94,0)</f>
        <v>0</v>
      </c>
      <c r="BG94" s="217">
        <f>IF(N94="zákl. přenesená",J94,0)</f>
        <v>0</v>
      </c>
      <c r="BH94" s="217">
        <f>IF(N94="sníž. přenesená",J94,0)</f>
        <v>0</v>
      </c>
      <c r="BI94" s="217">
        <f>IF(N94="nulová",J94,0)</f>
        <v>0</v>
      </c>
      <c r="BJ94" s="18" t="s">
        <v>79</v>
      </c>
      <c r="BK94" s="217">
        <f>ROUND(I94*H94,2)</f>
        <v>0</v>
      </c>
      <c r="BL94" s="18" t="s">
        <v>1110</v>
      </c>
      <c r="BM94" s="216" t="s">
        <v>2038</v>
      </c>
    </row>
    <row r="95" s="2" customFormat="1">
      <c r="A95" s="39"/>
      <c r="B95" s="40"/>
      <c r="C95" s="41"/>
      <c r="D95" s="218" t="s">
        <v>146</v>
      </c>
      <c r="E95" s="41"/>
      <c r="F95" s="219" t="s">
        <v>2039</v>
      </c>
      <c r="G95" s="41"/>
      <c r="H95" s="41"/>
      <c r="I95" s="220"/>
      <c r="J95" s="41"/>
      <c r="K95" s="41"/>
      <c r="L95" s="45"/>
      <c r="M95" s="221"/>
      <c r="N95" s="222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146</v>
      </c>
      <c r="AU95" s="18" t="s">
        <v>81</v>
      </c>
    </row>
    <row r="96" s="12" customFormat="1" ht="22.8" customHeight="1">
      <c r="A96" s="12"/>
      <c r="B96" s="189"/>
      <c r="C96" s="190"/>
      <c r="D96" s="191" t="s">
        <v>70</v>
      </c>
      <c r="E96" s="203" t="s">
        <v>2040</v>
      </c>
      <c r="F96" s="203" t="s">
        <v>2041</v>
      </c>
      <c r="G96" s="190"/>
      <c r="H96" s="190"/>
      <c r="I96" s="193"/>
      <c r="J96" s="204">
        <f>BK96</f>
        <v>0</v>
      </c>
      <c r="K96" s="190"/>
      <c r="L96" s="195"/>
      <c r="M96" s="196"/>
      <c r="N96" s="197"/>
      <c r="O96" s="197"/>
      <c r="P96" s="198">
        <f>SUM(P97:P105)</f>
        <v>0</v>
      </c>
      <c r="Q96" s="197"/>
      <c r="R96" s="198">
        <f>SUM(R97:R105)</f>
        <v>0</v>
      </c>
      <c r="S96" s="197"/>
      <c r="T96" s="199">
        <f>SUM(T97:T105)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0" t="s">
        <v>165</v>
      </c>
      <c r="AT96" s="201" t="s">
        <v>70</v>
      </c>
      <c r="AU96" s="201" t="s">
        <v>79</v>
      </c>
      <c r="AY96" s="200" t="s">
        <v>137</v>
      </c>
      <c r="BK96" s="202">
        <f>SUM(BK97:BK105)</f>
        <v>0</v>
      </c>
    </row>
    <row r="97" s="2" customFormat="1" ht="24.15" customHeight="1">
      <c r="A97" s="39"/>
      <c r="B97" s="40"/>
      <c r="C97" s="205" t="s">
        <v>165</v>
      </c>
      <c r="D97" s="205" t="s">
        <v>139</v>
      </c>
      <c r="E97" s="206" t="s">
        <v>2042</v>
      </c>
      <c r="F97" s="207" t="s">
        <v>2043</v>
      </c>
      <c r="G97" s="208" t="s">
        <v>2044</v>
      </c>
      <c r="H97" s="209">
        <v>1</v>
      </c>
      <c r="I97" s="210"/>
      <c r="J97" s="211">
        <f>ROUND(I97*H97,2)</f>
        <v>0</v>
      </c>
      <c r="K97" s="207" t="s">
        <v>143</v>
      </c>
      <c r="L97" s="45"/>
      <c r="M97" s="212" t="s">
        <v>19</v>
      </c>
      <c r="N97" s="213" t="s">
        <v>42</v>
      </c>
      <c r="O97" s="85"/>
      <c r="P97" s="214">
        <f>O97*H97</f>
        <v>0</v>
      </c>
      <c r="Q97" s="214">
        <v>0</v>
      </c>
      <c r="R97" s="214">
        <f>Q97*H97</f>
        <v>0</v>
      </c>
      <c r="S97" s="214">
        <v>0</v>
      </c>
      <c r="T97" s="215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16" t="s">
        <v>1110</v>
      </c>
      <c r="AT97" s="216" t="s">
        <v>139</v>
      </c>
      <c r="AU97" s="216" t="s">
        <v>81</v>
      </c>
      <c r="AY97" s="18" t="s">
        <v>137</v>
      </c>
      <c r="BE97" s="217">
        <f>IF(N97="základní",J97,0)</f>
        <v>0</v>
      </c>
      <c r="BF97" s="217">
        <f>IF(N97="snížená",J97,0)</f>
        <v>0</v>
      </c>
      <c r="BG97" s="217">
        <f>IF(N97="zákl. přenesená",J97,0)</f>
        <v>0</v>
      </c>
      <c r="BH97" s="217">
        <f>IF(N97="sníž. přenesená",J97,0)</f>
        <v>0</v>
      </c>
      <c r="BI97" s="217">
        <f>IF(N97="nulová",J97,0)</f>
        <v>0</v>
      </c>
      <c r="BJ97" s="18" t="s">
        <v>79</v>
      </c>
      <c r="BK97" s="217">
        <f>ROUND(I97*H97,2)</f>
        <v>0</v>
      </c>
      <c r="BL97" s="18" t="s">
        <v>1110</v>
      </c>
      <c r="BM97" s="216" t="s">
        <v>2045</v>
      </c>
    </row>
    <row r="98" s="2" customFormat="1">
      <c r="A98" s="39"/>
      <c r="B98" s="40"/>
      <c r="C98" s="41"/>
      <c r="D98" s="218" t="s">
        <v>146</v>
      </c>
      <c r="E98" s="41"/>
      <c r="F98" s="219" t="s">
        <v>2046</v>
      </c>
      <c r="G98" s="41"/>
      <c r="H98" s="41"/>
      <c r="I98" s="220"/>
      <c r="J98" s="41"/>
      <c r="K98" s="41"/>
      <c r="L98" s="45"/>
      <c r="M98" s="221"/>
      <c r="N98" s="222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146</v>
      </c>
      <c r="AU98" s="18" t="s">
        <v>81</v>
      </c>
    </row>
    <row r="99" s="2" customFormat="1">
      <c r="A99" s="39"/>
      <c r="B99" s="40"/>
      <c r="C99" s="41"/>
      <c r="D99" s="225" t="s">
        <v>333</v>
      </c>
      <c r="E99" s="41"/>
      <c r="F99" s="277" t="s">
        <v>2047</v>
      </c>
      <c r="G99" s="41"/>
      <c r="H99" s="41"/>
      <c r="I99" s="220"/>
      <c r="J99" s="41"/>
      <c r="K99" s="41"/>
      <c r="L99" s="45"/>
      <c r="M99" s="221"/>
      <c r="N99" s="222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333</v>
      </c>
      <c r="AU99" s="18" t="s">
        <v>81</v>
      </c>
    </row>
    <row r="100" s="2" customFormat="1" ht="24.15" customHeight="1">
      <c r="A100" s="39"/>
      <c r="B100" s="40"/>
      <c r="C100" s="205" t="s">
        <v>171</v>
      </c>
      <c r="D100" s="205" t="s">
        <v>139</v>
      </c>
      <c r="E100" s="206" t="s">
        <v>2048</v>
      </c>
      <c r="F100" s="207" t="s">
        <v>2049</v>
      </c>
      <c r="G100" s="208" t="s">
        <v>2044</v>
      </c>
      <c r="H100" s="209">
        <v>1</v>
      </c>
      <c r="I100" s="210"/>
      <c r="J100" s="211">
        <f>ROUND(I100*H100,2)</f>
        <v>0</v>
      </c>
      <c r="K100" s="207" t="s">
        <v>143</v>
      </c>
      <c r="L100" s="45"/>
      <c r="M100" s="212" t="s">
        <v>19</v>
      </c>
      <c r="N100" s="213" t="s">
        <v>42</v>
      </c>
      <c r="O100" s="85"/>
      <c r="P100" s="214">
        <f>O100*H100</f>
        <v>0</v>
      </c>
      <c r="Q100" s="214">
        <v>0</v>
      </c>
      <c r="R100" s="214">
        <f>Q100*H100</f>
        <v>0</v>
      </c>
      <c r="S100" s="214">
        <v>0</v>
      </c>
      <c r="T100" s="215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16" t="s">
        <v>1110</v>
      </c>
      <c r="AT100" s="216" t="s">
        <v>139</v>
      </c>
      <c r="AU100" s="216" t="s">
        <v>81</v>
      </c>
      <c r="AY100" s="18" t="s">
        <v>137</v>
      </c>
      <c r="BE100" s="217">
        <f>IF(N100="základní",J100,0)</f>
        <v>0</v>
      </c>
      <c r="BF100" s="217">
        <f>IF(N100="snížená",J100,0)</f>
        <v>0</v>
      </c>
      <c r="BG100" s="217">
        <f>IF(N100="zákl. přenesená",J100,0)</f>
        <v>0</v>
      </c>
      <c r="BH100" s="217">
        <f>IF(N100="sníž. přenesená",J100,0)</f>
        <v>0</v>
      </c>
      <c r="BI100" s="217">
        <f>IF(N100="nulová",J100,0)</f>
        <v>0</v>
      </c>
      <c r="BJ100" s="18" t="s">
        <v>79</v>
      </c>
      <c r="BK100" s="217">
        <f>ROUND(I100*H100,2)</f>
        <v>0</v>
      </c>
      <c r="BL100" s="18" t="s">
        <v>1110</v>
      </c>
      <c r="BM100" s="216" t="s">
        <v>2050</v>
      </c>
    </row>
    <row r="101" s="2" customFormat="1">
      <c r="A101" s="39"/>
      <c r="B101" s="40"/>
      <c r="C101" s="41"/>
      <c r="D101" s="218" t="s">
        <v>146</v>
      </c>
      <c r="E101" s="41"/>
      <c r="F101" s="219" t="s">
        <v>2051</v>
      </c>
      <c r="G101" s="41"/>
      <c r="H101" s="41"/>
      <c r="I101" s="220"/>
      <c r="J101" s="41"/>
      <c r="K101" s="41"/>
      <c r="L101" s="45"/>
      <c r="M101" s="221"/>
      <c r="N101" s="222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146</v>
      </c>
      <c r="AU101" s="18" t="s">
        <v>81</v>
      </c>
    </row>
    <row r="102" s="2" customFormat="1">
      <c r="A102" s="39"/>
      <c r="B102" s="40"/>
      <c r="C102" s="41"/>
      <c r="D102" s="225" t="s">
        <v>333</v>
      </c>
      <c r="E102" s="41"/>
      <c r="F102" s="277" t="s">
        <v>2052</v>
      </c>
      <c r="G102" s="41"/>
      <c r="H102" s="41"/>
      <c r="I102" s="220"/>
      <c r="J102" s="41"/>
      <c r="K102" s="41"/>
      <c r="L102" s="45"/>
      <c r="M102" s="221"/>
      <c r="N102" s="222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333</v>
      </c>
      <c r="AU102" s="18" t="s">
        <v>81</v>
      </c>
    </row>
    <row r="103" s="2" customFormat="1" ht="24.15" customHeight="1">
      <c r="A103" s="39"/>
      <c r="B103" s="40"/>
      <c r="C103" s="205" t="s">
        <v>180</v>
      </c>
      <c r="D103" s="205" t="s">
        <v>139</v>
      </c>
      <c r="E103" s="206" t="s">
        <v>2053</v>
      </c>
      <c r="F103" s="207" t="s">
        <v>2054</v>
      </c>
      <c r="G103" s="208" t="s">
        <v>2055</v>
      </c>
      <c r="H103" s="209">
        <v>1</v>
      </c>
      <c r="I103" s="210"/>
      <c r="J103" s="211">
        <f>ROUND(I103*H103,2)</f>
        <v>0</v>
      </c>
      <c r="K103" s="207" t="s">
        <v>143</v>
      </c>
      <c r="L103" s="45"/>
      <c r="M103" s="212" t="s">
        <v>19</v>
      </c>
      <c r="N103" s="213" t="s">
        <v>42</v>
      </c>
      <c r="O103" s="85"/>
      <c r="P103" s="214">
        <f>O103*H103</f>
        <v>0</v>
      </c>
      <c r="Q103" s="214">
        <v>0</v>
      </c>
      <c r="R103" s="214">
        <f>Q103*H103</f>
        <v>0</v>
      </c>
      <c r="S103" s="214">
        <v>0</v>
      </c>
      <c r="T103" s="215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16" t="s">
        <v>1110</v>
      </c>
      <c r="AT103" s="216" t="s">
        <v>139</v>
      </c>
      <c r="AU103" s="216" t="s">
        <v>81</v>
      </c>
      <c r="AY103" s="18" t="s">
        <v>137</v>
      </c>
      <c r="BE103" s="217">
        <f>IF(N103="základní",J103,0)</f>
        <v>0</v>
      </c>
      <c r="BF103" s="217">
        <f>IF(N103="snížená",J103,0)</f>
        <v>0</v>
      </c>
      <c r="BG103" s="217">
        <f>IF(N103="zákl. přenesená",J103,0)</f>
        <v>0</v>
      </c>
      <c r="BH103" s="217">
        <f>IF(N103="sníž. přenesená",J103,0)</f>
        <v>0</v>
      </c>
      <c r="BI103" s="217">
        <f>IF(N103="nulová",J103,0)</f>
        <v>0</v>
      </c>
      <c r="BJ103" s="18" t="s">
        <v>79</v>
      </c>
      <c r="BK103" s="217">
        <f>ROUND(I103*H103,2)</f>
        <v>0</v>
      </c>
      <c r="BL103" s="18" t="s">
        <v>1110</v>
      </c>
      <c r="BM103" s="216" t="s">
        <v>2056</v>
      </c>
    </row>
    <row r="104" s="2" customFormat="1">
      <c r="A104" s="39"/>
      <c r="B104" s="40"/>
      <c r="C104" s="41"/>
      <c r="D104" s="218" t="s">
        <v>146</v>
      </c>
      <c r="E104" s="41"/>
      <c r="F104" s="219" t="s">
        <v>2057</v>
      </c>
      <c r="G104" s="41"/>
      <c r="H104" s="41"/>
      <c r="I104" s="220"/>
      <c r="J104" s="41"/>
      <c r="K104" s="41"/>
      <c r="L104" s="45"/>
      <c r="M104" s="221"/>
      <c r="N104" s="222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146</v>
      </c>
      <c r="AU104" s="18" t="s">
        <v>81</v>
      </c>
    </row>
    <row r="105" s="2" customFormat="1">
      <c r="A105" s="39"/>
      <c r="B105" s="40"/>
      <c r="C105" s="41"/>
      <c r="D105" s="225" t="s">
        <v>333</v>
      </c>
      <c r="E105" s="41"/>
      <c r="F105" s="277" t="s">
        <v>2058</v>
      </c>
      <c r="G105" s="41"/>
      <c r="H105" s="41"/>
      <c r="I105" s="220"/>
      <c r="J105" s="41"/>
      <c r="K105" s="41"/>
      <c r="L105" s="45"/>
      <c r="M105" s="221"/>
      <c r="N105" s="222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333</v>
      </c>
      <c r="AU105" s="18" t="s">
        <v>81</v>
      </c>
    </row>
    <row r="106" s="12" customFormat="1" ht="22.8" customHeight="1">
      <c r="A106" s="12"/>
      <c r="B106" s="189"/>
      <c r="C106" s="190"/>
      <c r="D106" s="191" t="s">
        <v>70</v>
      </c>
      <c r="E106" s="203" t="s">
        <v>2059</v>
      </c>
      <c r="F106" s="203" t="s">
        <v>2060</v>
      </c>
      <c r="G106" s="190"/>
      <c r="H106" s="190"/>
      <c r="I106" s="193"/>
      <c r="J106" s="204">
        <f>BK106</f>
        <v>0</v>
      </c>
      <c r="K106" s="190"/>
      <c r="L106" s="195"/>
      <c r="M106" s="196"/>
      <c r="N106" s="197"/>
      <c r="O106" s="197"/>
      <c r="P106" s="198">
        <f>SUM(P107:P108)</f>
        <v>0</v>
      </c>
      <c r="Q106" s="197"/>
      <c r="R106" s="198">
        <f>SUM(R107:R108)</f>
        <v>0</v>
      </c>
      <c r="S106" s="197"/>
      <c r="T106" s="199">
        <f>SUM(T107:T108)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0" t="s">
        <v>165</v>
      </c>
      <c r="AT106" s="201" t="s">
        <v>70</v>
      </c>
      <c r="AU106" s="201" t="s">
        <v>79</v>
      </c>
      <c r="AY106" s="200" t="s">
        <v>137</v>
      </c>
      <c r="BK106" s="202">
        <f>SUM(BK107:BK108)</f>
        <v>0</v>
      </c>
    </row>
    <row r="107" s="2" customFormat="1" ht="37.8" customHeight="1">
      <c r="A107" s="39"/>
      <c r="B107" s="40"/>
      <c r="C107" s="205" t="s">
        <v>176</v>
      </c>
      <c r="D107" s="205" t="s">
        <v>139</v>
      </c>
      <c r="E107" s="206" t="s">
        <v>2061</v>
      </c>
      <c r="F107" s="207" t="s">
        <v>2062</v>
      </c>
      <c r="G107" s="208" t="s">
        <v>1380</v>
      </c>
      <c r="H107" s="209">
        <v>1</v>
      </c>
      <c r="I107" s="210"/>
      <c r="J107" s="211">
        <f>ROUND(I107*H107,2)</f>
        <v>0</v>
      </c>
      <c r="K107" s="207" t="s">
        <v>143</v>
      </c>
      <c r="L107" s="45"/>
      <c r="M107" s="212" t="s">
        <v>19</v>
      </c>
      <c r="N107" s="213" t="s">
        <v>42</v>
      </c>
      <c r="O107" s="85"/>
      <c r="P107" s="214">
        <f>O107*H107</f>
        <v>0</v>
      </c>
      <c r="Q107" s="214">
        <v>0</v>
      </c>
      <c r="R107" s="214">
        <f>Q107*H107</f>
        <v>0</v>
      </c>
      <c r="S107" s="214">
        <v>0</v>
      </c>
      <c r="T107" s="215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16" t="s">
        <v>1110</v>
      </c>
      <c r="AT107" s="216" t="s">
        <v>139</v>
      </c>
      <c r="AU107" s="216" t="s">
        <v>81</v>
      </c>
      <c r="AY107" s="18" t="s">
        <v>137</v>
      </c>
      <c r="BE107" s="217">
        <f>IF(N107="základní",J107,0)</f>
        <v>0</v>
      </c>
      <c r="BF107" s="217">
        <f>IF(N107="snížená",J107,0)</f>
        <v>0</v>
      </c>
      <c r="BG107" s="217">
        <f>IF(N107="zákl. přenesená",J107,0)</f>
        <v>0</v>
      </c>
      <c r="BH107" s="217">
        <f>IF(N107="sníž. přenesená",J107,0)</f>
        <v>0</v>
      </c>
      <c r="BI107" s="217">
        <f>IF(N107="nulová",J107,0)</f>
        <v>0</v>
      </c>
      <c r="BJ107" s="18" t="s">
        <v>79</v>
      </c>
      <c r="BK107" s="217">
        <f>ROUND(I107*H107,2)</f>
        <v>0</v>
      </c>
      <c r="BL107" s="18" t="s">
        <v>1110</v>
      </c>
      <c r="BM107" s="216" t="s">
        <v>2063</v>
      </c>
    </row>
    <row r="108" s="2" customFormat="1">
      <c r="A108" s="39"/>
      <c r="B108" s="40"/>
      <c r="C108" s="41"/>
      <c r="D108" s="218" t="s">
        <v>146</v>
      </c>
      <c r="E108" s="41"/>
      <c r="F108" s="219" t="s">
        <v>2064</v>
      </c>
      <c r="G108" s="41"/>
      <c r="H108" s="41"/>
      <c r="I108" s="220"/>
      <c r="J108" s="41"/>
      <c r="K108" s="41"/>
      <c r="L108" s="45"/>
      <c r="M108" s="221"/>
      <c r="N108" s="222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146</v>
      </c>
      <c r="AU108" s="18" t="s">
        <v>81</v>
      </c>
    </row>
    <row r="109" s="12" customFormat="1" ht="22.8" customHeight="1">
      <c r="A109" s="12"/>
      <c r="B109" s="189"/>
      <c r="C109" s="190"/>
      <c r="D109" s="191" t="s">
        <v>70</v>
      </c>
      <c r="E109" s="203" t="s">
        <v>2065</v>
      </c>
      <c r="F109" s="203" t="s">
        <v>2066</v>
      </c>
      <c r="G109" s="190"/>
      <c r="H109" s="190"/>
      <c r="I109" s="193"/>
      <c r="J109" s="204">
        <f>BK109</f>
        <v>0</v>
      </c>
      <c r="K109" s="190"/>
      <c r="L109" s="195"/>
      <c r="M109" s="196"/>
      <c r="N109" s="197"/>
      <c r="O109" s="197"/>
      <c r="P109" s="198">
        <f>SUM(P110:P115)</f>
        <v>0</v>
      </c>
      <c r="Q109" s="197"/>
      <c r="R109" s="198">
        <f>SUM(R110:R115)</f>
        <v>0</v>
      </c>
      <c r="S109" s="197"/>
      <c r="T109" s="199">
        <f>SUM(T110:T115)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00" t="s">
        <v>165</v>
      </c>
      <c r="AT109" s="201" t="s">
        <v>70</v>
      </c>
      <c r="AU109" s="201" t="s">
        <v>79</v>
      </c>
      <c r="AY109" s="200" t="s">
        <v>137</v>
      </c>
      <c r="BK109" s="202">
        <f>SUM(BK110:BK115)</f>
        <v>0</v>
      </c>
    </row>
    <row r="110" s="2" customFormat="1" ht="16.5" customHeight="1">
      <c r="A110" s="39"/>
      <c r="B110" s="40"/>
      <c r="C110" s="205" t="s">
        <v>196</v>
      </c>
      <c r="D110" s="205" t="s">
        <v>139</v>
      </c>
      <c r="E110" s="206" t="s">
        <v>2067</v>
      </c>
      <c r="F110" s="207" t="s">
        <v>2068</v>
      </c>
      <c r="G110" s="208" t="s">
        <v>1380</v>
      </c>
      <c r="H110" s="209">
        <v>1</v>
      </c>
      <c r="I110" s="210"/>
      <c r="J110" s="211">
        <f>ROUND(I110*H110,2)</f>
        <v>0</v>
      </c>
      <c r="K110" s="207" t="s">
        <v>143</v>
      </c>
      <c r="L110" s="45"/>
      <c r="M110" s="212" t="s">
        <v>19</v>
      </c>
      <c r="N110" s="213" t="s">
        <v>42</v>
      </c>
      <c r="O110" s="85"/>
      <c r="P110" s="214">
        <f>O110*H110</f>
        <v>0</v>
      </c>
      <c r="Q110" s="214">
        <v>0</v>
      </c>
      <c r="R110" s="214">
        <f>Q110*H110</f>
        <v>0</v>
      </c>
      <c r="S110" s="214">
        <v>0</v>
      </c>
      <c r="T110" s="215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16" t="s">
        <v>1110</v>
      </c>
      <c r="AT110" s="216" t="s">
        <v>139</v>
      </c>
      <c r="AU110" s="216" t="s">
        <v>81</v>
      </c>
      <c r="AY110" s="18" t="s">
        <v>137</v>
      </c>
      <c r="BE110" s="217">
        <f>IF(N110="základní",J110,0)</f>
        <v>0</v>
      </c>
      <c r="BF110" s="217">
        <f>IF(N110="snížená",J110,0)</f>
        <v>0</v>
      </c>
      <c r="BG110" s="217">
        <f>IF(N110="zákl. přenesená",J110,0)</f>
        <v>0</v>
      </c>
      <c r="BH110" s="217">
        <f>IF(N110="sníž. přenesená",J110,0)</f>
        <v>0</v>
      </c>
      <c r="BI110" s="217">
        <f>IF(N110="nulová",J110,0)</f>
        <v>0</v>
      </c>
      <c r="BJ110" s="18" t="s">
        <v>79</v>
      </c>
      <c r="BK110" s="217">
        <f>ROUND(I110*H110,2)</f>
        <v>0</v>
      </c>
      <c r="BL110" s="18" t="s">
        <v>1110</v>
      </c>
      <c r="BM110" s="216" t="s">
        <v>2069</v>
      </c>
    </row>
    <row r="111" s="2" customFormat="1">
      <c r="A111" s="39"/>
      <c r="B111" s="40"/>
      <c r="C111" s="41"/>
      <c r="D111" s="218" t="s">
        <v>146</v>
      </c>
      <c r="E111" s="41"/>
      <c r="F111" s="219" t="s">
        <v>2070</v>
      </c>
      <c r="G111" s="41"/>
      <c r="H111" s="41"/>
      <c r="I111" s="220"/>
      <c r="J111" s="41"/>
      <c r="K111" s="41"/>
      <c r="L111" s="45"/>
      <c r="M111" s="221"/>
      <c r="N111" s="222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146</v>
      </c>
      <c r="AU111" s="18" t="s">
        <v>81</v>
      </c>
    </row>
    <row r="112" s="2" customFormat="1" ht="24.15" customHeight="1">
      <c r="A112" s="39"/>
      <c r="B112" s="40"/>
      <c r="C112" s="205" t="s">
        <v>204</v>
      </c>
      <c r="D112" s="205" t="s">
        <v>139</v>
      </c>
      <c r="E112" s="206" t="s">
        <v>2071</v>
      </c>
      <c r="F112" s="207" t="s">
        <v>2072</v>
      </c>
      <c r="G112" s="208" t="s">
        <v>2055</v>
      </c>
      <c r="H112" s="209">
        <v>1</v>
      </c>
      <c r="I112" s="210"/>
      <c r="J112" s="211">
        <f>ROUND(I112*H112,2)</f>
        <v>0</v>
      </c>
      <c r="K112" s="207" t="s">
        <v>143</v>
      </c>
      <c r="L112" s="45"/>
      <c r="M112" s="212" t="s">
        <v>19</v>
      </c>
      <c r="N112" s="213" t="s">
        <v>42</v>
      </c>
      <c r="O112" s="85"/>
      <c r="P112" s="214">
        <f>O112*H112</f>
        <v>0</v>
      </c>
      <c r="Q112" s="214">
        <v>0</v>
      </c>
      <c r="R112" s="214">
        <f>Q112*H112</f>
        <v>0</v>
      </c>
      <c r="S112" s="214">
        <v>0</v>
      </c>
      <c r="T112" s="215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16" t="s">
        <v>1110</v>
      </c>
      <c r="AT112" s="216" t="s">
        <v>139</v>
      </c>
      <c r="AU112" s="216" t="s">
        <v>81</v>
      </c>
      <c r="AY112" s="18" t="s">
        <v>137</v>
      </c>
      <c r="BE112" s="217">
        <f>IF(N112="základní",J112,0)</f>
        <v>0</v>
      </c>
      <c r="BF112" s="217">
        <f>IF(N112="snížená",J112,0)</f>
        <v>0</v>
      </c>
      <c r="BG112" s="217">
        <f>IF(N112="zákl. přenesená",J112,0)</f>
        <v>0</v>
      </c>
      <c r="BH112" s="217">
        <f>IF(N112="sníž. přenesená",J112,0)</f>
        <v>0</v>
      </c>
      <c r="BI112" s="217">
        <f>IF(N112="nulová",J112,0)</f>
        <v>0</v>
      </c>
      <c r="BJ112" s="18" t="s">
        <v>79</v>
      </c>
      <c r="BK112" s="217">
        <f>ROUND(I112*H112,2)</f>
        <v>0</v>
      </c>
      <c r="BL112" s="18" t="s">
        <v>1110</v>
      </c>
      <c r="BM112" s="216" t="s">
        <v>2073</v>
      </c>
    </row>
    <row r="113" s="2" customFormat="1">
      <c r="A113" s="39"/>
      <c r="B113" s="40"/>
      <c r="C113" s="41"/>
      <c r="D113" s="218" t="s">
        <v>146</v>
      </c>
      <c r="E113" s="41"/>
      <c r="F113" s="219" t="s">
        <v>2074</v>
      </c>
      <c r="G113" s="41"/>
      <c r="H113" s="41"/>
      <c r="I113" s="220"/>
      <c r="J113" s="41"/>
      <c r="K113" s="41"/>
      <c r="L113" s="45"/>
      <c r="M113" s="221"/>
      <c r="N113" s="222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146</v>
      </c>
      <c r="AU113" s="18" t="s">
        <v>81</v>
      </c>
    </row>
    <row r="114" s="2" customFormat="1" ht="16.5" customHeight="1">
      <c r="A114" s="39"/>
      <c r="B114" s="40"/>
      <c r="C114" s="205" t="s">
        <v>210</v>
      </c>
      <c r="D114" s="205" t="s">
        <v>139</v>
      </c>
      <c r="E114" s="206" t="s">
        <v>2075</v>
      </c>
      <c r="F114" s="207" t="s">
        <v>2076</v>
      </c>
      <c r="G114" s="208" t="s">
        <v>1380</v>
      </c>
      <c r="H114" s="209">
        <v>1</v>
      </c>
      <c r="I114" s="210"/>
      <c r="J114" s="211">
        <f>ROUND(I114*H114,2)</f>
        <v>0</v>
      </c>
      <c r="K114" s="207" t="s">
        <v>143</v>
      </c>
      <c r="L114" s="45"/>
      <c r="M114" s="212" t="s">
        <v>19</v>
      </c>
      <c r="N114" s="213" t="s">
        <v>42</v>
      </c>
      <c r="O114" s="85"/>
      <c r="P114" s="214">
        <f>O114*H114</f>
        <v>0</v>
      </c>
      <c r="Q114" s="214">
        <v>0</v>
      </c>
      <c r="R114" s="214">
        <f>Q114*H114</f>
        <v>0</v>
      </c>
      <c r="S114" s="214">
        <v>0</v>
      </c>
      <c r="T114" s="215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16" t="s">
        <v>1110</v>
      </c>
      <c r="AT114" s="216" t="s">
        <v>139</v>
      </c>
      <c r="AU114" s="216" t="s">
        <v>81</v>
      </c>
      <c r="AY114" s="18" t="s">
        <v>137</v>
      </c>
      <c r="BE114" s="217">
        <f>IF(N114="základní",J114,0)</f>
        <v>0</v>
      </c>
      <c r="BF114" s="217">
        <f>IF(N114="snížená",J114,0)</f>
        <v>0</v>
      </c>
      <c r="BG114" s="217">
        <f>IF(N114="zákl. přenesená",J114,0)</f>
        <v>0</v>
      </c>
      <c r="BH114" s="217">
        <f>IF(N114="sníž. přenesená",J114,0)</f>
        <v>0</v>
      </c>
      <c r="BI114" s="217">
        <f>IF(N114="nulová",J114,0)</f>
        <v>0</v>
      </c>
      <c r="BJ114" s="18" t="s">
        <v>79</v>
      </c>
      <c r="BK114" s="217">
        <f>ROUND(I114*H114,2)</f>
        <v>0</v>
      </c>
      <c r="BL114" s="18" t="s">
        <v>1110</v>
      </c>
      <c r="BM114" s="216" t="s">
        <v>2077</v>
      </c>
    </row>
    <row r="115" s="2" customFormat="1">
      <c r="A115" s="39"/>
      <c r="B115" s="40"/>
      <c r="C115" s="41"/>
      <c r="D115" s="218" t="s">
        <v>146</v>
      </c>
      <c r="E115" s="41"/>
      <c r="F115" s="219" t="s">
        <v>2078</v>
      </c>
      <c r="G115" s="41"/>
      <c r="H115" s="41"/>
      <c r="I115" s="220"/>
      <c r="J115" s="41"/>
      <c r="K115" s="41"/>
      <c r="L115" s="45"/>
      <c r="M115" s="221"/>
      <c r="N115" s="222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146</v>
      </c>
      <c r="AU115" s="18" t="s">
        <v>81</v>
      </c>
    </row>
    <row r="116" s="12" customFormat="1" ht="22.8" customHeight="1">
      <c r="A116" s="12"/>
      <c r="B116" s="189"/>
      <c r="C116" s="190"/>
      <c r="D116" s="191" t="s">
        <v>70</v>
      </c>
      <c r="E116" s="203" t="s">
        <v>2079</v>
      </c>
      <c r="F116" s="203" t="s">
        <v>2080</v>
      </c>
      <c r="G116" s="190"/>
      <c r="H116" s="190"/>
      <c r="I116" s="193"/>
      <c r="J116" s="204">
        <f>BK116</f>
        <v>0</v>
      </c>
      <c r="K116" s="190"/>
      <c r="L116" s="195"/>
      <c r="M116" s="196"/>
      <c r="N116" s="197"/>
      <c r="O116" s="197"/>
      <c r="P116" s="198">
        <f>SUM(P117:P135)</f>
        <v>0</v>
      </c>
      <c r="Q116" s="197"/>
      <c r="R116" s="198">
        <f>SUM(R117:R135)</f>
        <v>0</v>
      </c>
      <c r="S116" s="197"/>
      <c r="T116" s="199">
        <f>SUM(T117:T135)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200" t="s">
        <v>165</v>
      </c>
      <c r="AT116" s="201" t="s">
        <v>70</v>
      </c>
      <c r="AU116" s="201" t="s">
        <v>79</v>
      </c>
      <c r="AY116" s="200" t="s">
        <v>137</v>
      </c>
      <c r="BK116" s="202">
        <f>SUM(BK117:BK135)</f>
        <v>0</v>
      </c>
    </row>
    <row r="117" s="2" customFormat="1" ht="16.5" customHeight="1">
      <c r="A117" s="39"/>
      <c r="B117" s="40"/>
      <c r="C117" s="205" t="s">
        <v>8</v>
      </c>
      <c r="D117" s="205" t="s">
        <v>139</v>
      </c>
      <c r="E117" s="206" t="s">
        <v>2081</v>
      </c>
      <c r="F117" s="207" t="s">
        <v>2082</v>
      </c>
      <c r="G117" s="208" t="s">
        <v>1380</v>
      </c>
      <c r="H117" s="209">
        <v>1</v>
      </c>
      <c r="I117" s="210"/>
      <c r="J117" s="211">
        <f>ROUND(I117*H117,2)</f>
        <v>0</v>
      </c>
      <c r="K117" s="207" t="s">
        <v>143</v>
      </c>
      <c r="L117" s="45"/>
      <c r="M117" s="212" t="s">
        <v>19</v>
      </c>
      <c r="N117" s="213" t="s">
        <v>42</v>
      </c>
      <c r="O117" s="85"/>
      <c r="P117" s="214">
        <f>O117*H117</f>
        <v>0</v>
      </c>
      <c r="Q117" s="214">
        <v>0</v>
      </c>
      <c r="R117" s="214">
        <f>Q117*H117</f>
        <v>0</v>
      </c>
      <c r="S117" s="214">
        <v>0</v>
      </c>
      <c r="T117" s="215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16" t="s">
        <v>1110</v>
      </c>
      <c r="AT117" s="216" t="s">
        <v>139</v>
      </c>
      <c r="AU117" s="216" t="s">
        <v>81</v>
      </c>
      <c r="AY117" s="18" t="s">
        <v>137</v>
      </c>
      <c r="BE117" s="217">
        <f>IF(N117="základní",J117,0)</f>
        <v>0</v>
      </c>
      <c r="BF117" s="217">
        <f>IF(N117="snížená",J117,0)</f>
        <v>0</v>
      </c>
      <c r="BG117" s="217">
        <f>IF(N117="zákl. přenesená",J117,0)</f>
        <v>0</v>
      </c>
      <c r="BH117" s="217">
        <f>IF(N117="sníž. přenesená",J117,0)</f>
        <v>0</v>
      </c>
      <c r="BI117" s="217">
        <f>IF(N117="nulová",J117,0)</f>
        <v>0</v>
      </c>
      <c r="BJ117" s="18" t="s">
        <v>79</v>
      </c>
      <c r="BK117" s="217">
        <f>ROUND(I117*H117,2)</f>
        <v>0</v>
      </c>
      <c r="BL117" s="18" t="s">
        <v>1110</v>
      </c>
      <c r="BM117" s="216" t="s">
        <v>2083</v>
      </c>
    </row>
    <row r="118" s="2" customFormat="1">
      <c r="A118" s="39"/>
      <c r="B118" s="40"/>
      <c r="C118" s="41"/>
      <c r="D118" s="218" t="s">
        <v>146</v>
      </c>
      <c r="E118" s="41"/>
      <c r="F118" s="219" t="s">
        <v>2084</v>
      </c>
      <c r="G118" s="41"/>
      <c r="H118" s="41"/>
      <c r="I118" s="220"/>
      <c r="J118" s="41"/>
      <c r="K118" s="41"/>
      <c r="L118" s="45"/>
      <c r="M118" s="221"/>
      <c r="N118" s="222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146</v>
      </c>
      <c r="AU118" s="18" t="s">
        <v>81</v>
      </c>
    </row>
    <row r="119" s="2" customFormat="1" ht="37.8" customHeight="1">
      <c r="A119" s="39"/>
      <c r="B119" s="40"/>
      <c r="C119" s="205" t="s">
        <v>220</v>
      </c>
      <c r="D119" s="205" t="s">
        <v>139</v>
      </c>
      <c r="E119" s="206" t="s">
        <v>2085</v>
      </c>
      <c r="F119" s="207" t="s">
        <v>2086</v>
      </c>
      <c r="G119" s="208" t="s">
        <v>1380</v>
      </c>
      <c r="H119" s="209">
        <v>1</v>
      </c>
      <c r="I119" s="210"/>
      <c r="J119" s="211">
        <f>ROUND(I119*H119,2)</f>
        <v>0</v>
      </c>
      <c r="K119" s="207" t="s">
        <v>143</v>
      </c>
      <c r="L119" s="45"/>
      <c r="M119" s="212" t="s">
        <v>19</v>
      </c>
      <c r="N119" s="213" t="s">
        <v>42</v>
      </c>
      <c r="O119" s="85"/>
      <c r="P119" s="214">
        <f>O119*H119</f>
        <v>0</v>
      </c>
      <c r="Q119" s="214">
        <v>0</v>
      </c>
      <c r="R119" s="214">
        <f>Q119*H119</f>
        <v>0</v>
      </c>
      <c r="S119" s="214">
        <v>0</v>
      </c>
      <c r="T119" s="215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16" t="s">
        <v>1110</v>
      </c>
      <c r="AT119" s="216" t="s">
        <v>139</v>
      </c>
      <c r="AU119" s="216" t="s">
        <v>81</v>
      </c>
      <c r="AY119" s="18" t="s">
        <v>137</v>
      </c>
      <c r="BE119" s="217">
        <f>IF(N119="základní",J119,0)</f>
        <v>0</v>
      </c>
      <c r="BF119" s="217">
        <f>IF(N119="snížená",J119,0)</f>
        <v>0</v>
      </c>
      <c r="BG119" s="217">
        <f>IF(N119="zákl. přenesená",J119,0)</f>
        <v>0</v>
      </c>
      <c r="BH119" s="217">
        <f>IF(N119="sníž. přenesená",J119,0)</f>
        <v>0</v>
      </c>
      <c r="BI119" s="217">
        <f>IF(N119="nulová",J119,0)</f>
        <v>0</v>
      </c>
      <c r="BJ119" s="18" t="s">
        <v>79</v>
      </c>
      <c r="BK119" s="217">
        <f>ROUND(I119*H119,2)</f>
        <v>0</v>
      </c>
      <c r="BL119" s="18" t="s">
        <v>1110</v>
      </c>
      <c r="BM119" s="216" t="s">
        <v>2087</v>
      </c>
    </row>
    <row r="120" s="2" customFormat="1">
      <c r="A120" s="39"/>
      <c r="B120" s="40"/>
      <c r="C120" s="41"/>
      <c r="D120" s="218" t="s">
        <v>146</v>
      </c>
      <c r="E120" s="41"/>
      <c r="F120" s="219" t="s">
        <v>2088</v>
      </c>
      <c r="G120" s="41"/>
      <c r="H120" s="41"/>
      <c r="I120" s="220"/>
      <c r="J120" s="41"/>
      <c r="K120" s="41"/>
      <c r="L120" s="45"/>
      <c r="M120" s="221"/>
      <c r="N120" s="222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146</v>
      </c>
      <c r="AU120" s="18" t="s">
        <v>81</v>
      </c>
    </row>
    <row r="121" s="2" customFormat="1" ht="16.5" customHeight="1">
      <c r="A121" s="39"/>
      <c r="B121" s="40"/>
      <c r="C121" s="205" t="s">
        <v>225</v>
      </c>
      <c r="D121" s="205" t="s">
        <v>139</v>
      </c>
      <c r="E121" s="206" t="s">
        <v>2089</v>
      </c>
      <c r="F121" s="207" t="s">
        <v>2090</v>
      </c>
      <c r="G121" s="208" t="s">
        <v>1380</v>
      </c>
      <c r="H121" s="209">
        <v>1</v>
      </c>
      <c r="I121" s="210"/>
      <c r="J121" s="211">
        <f>ROUND(I121*H121,2)</f>
        <v>0</v>
      </c>
      <c r="K121" s="207" t="s">
        <v>143</v>
      </c>
      <c r="L121" s="45"/>
      <c r="M121" s="212" t="s">
        <v>19</v>
      </c>
      <c r="N121" s="213" t="s">
        <v>42</v>
      </c>
      <c r="O121" s="85"/>
      <c r="P121" s="214">
        <f>O121*H121</f>
        <v>0</v>
      </c>
      <c r="Q121" s="214">
        <v>0</v>
      </c>
      <c r="R121" s="214">
        <f>Q121*H121</f>
        <v>0</v>
      </c>
      <c r="S121" s="214">
        <v>0</v>
      </c>
      <c r="T121" s="215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16" t="s">
        <v>1110</v>
      </c>
      <c r="AT121" s="216" t="s">
        <v>139</v>
      </c>
      <c r="AU121" s="216" t="s">
        <v>81</v>
      </c>
      <c r="AY121" s="18" t="s">
        <v>137</v>
      </c>
      <c r="BE121" s="217">
        <f>IF(N121="základní",J121,0)</f>
        <v>0</v>
      </c>
      <c r="BF121" s="217">
        <f>IF(N121="snížená",J121,0)</f>
        <v>0</v>
      </c>
      <c r="BG121" s="217">
        <f>IF(N121="zákl. přenesená",J121,0)</f>
        <v>0</v>
      </c>
      <c r="BH121" s="217">
        <f>IF(N121="sníž. přenesená",J121,0)</f>
        <v>0</v>
      </c>
      <c r="BI121" s="217">
        <f>IF(N121="nulová",J121,0)</f>
        <v>0</v>
      </c>
      <c r="BJ121" s="18" t="s">
        <v>79</v>
      </c>
      <c r="BK121" s="217">
        <f>ROUND(I121*H121,2)</f>
        <v>0</v>
      </c>
      <c r="BL121" s="18" t="s">
        <v>1110</v>
      </c>
      <c r="BM121" s="216" t="s">
        <v>2091</v>
      </c>
    </row>
    <row r="122" s="2" customFormat="1">
      <c r="A122" s="39"/>
      <c r="B122" s="40"/>
      <c r="C122" s="41"/>
      <c r="D122" s="218" t="s">
        <v>146</v>
      </c>
      <c r="E122" s="41"/>
      <c r="F122" s="219" t="s">
        <v>2092</v>
      </c>
      <c r="G122" s="41"/>
      <c r="H122" s="41"/>
      <c r="I122" s="220"/>
      <c r="J122" s="41"/>
      <c r="K122" s="41"/>
      <c r="L122" s="45"/>
      <c r="M122" s="221"/>
      <c r="N122" s="222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146</v>
      </c>
      <c r="AU122" s="18" t="s">
        <v>81</v>
      </c>
    </row>
    <row r="123" s="2" customFormat="1" ht="24.15" customHeight="1">
      <c r="A123" s="39"/>
      <c r="B123" s="40"/>
      <c r="C123" s="205" t="s">
        <v>236</v>
      </c>
      <c r="D123" s="205" t="s">
        <v>139</v>
      </c>
      <c r="E123" s="206" t="s">
        <v>2093</v>
      </c>
      <c r="F123" s="207" t="s">
        <v>2094</v>
      </c>
      <c r="G123" s="208" t="s">
        <v>2044</v>
      </c>
      <c r="H123" s="209">
        <v>1</v>
      </c>
      <c r="I123" s="210"/>
      <c r="J123" s="211">
        <f>ROUND(I123*H123,2)</f>
        <v>0</v>
      </c>
      <c r="K123" s="207" t="s">
        <v>143</v>
      </c>
      <c r="L123" s="45"/>
      <c r="M123" s="212" t="s">
        <v>19</v>
      </c>
      <c r="N123" s="213" t="s">
        <v>42</v>
      </c>
      <c r="O123" s="85"/>
      <c r="P123" s="214">
        <f>O123*H123</f>
        <v>0</v>
      </c>
      <c r="Q123" s="214">
        <v>0</v>
      </c>
      <c r="R123" s="214">
        <f>Q123*H123</f>
        <v>0</v>
      </c>
      <c r="S123" s="214">
        <v>0</v>
      </c>
      <c r="T123" s="215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16" t="s">
        <v>1110</v>
      </c>
      <c r="AT123" s="216" t="s">
        <v>139</v>
      </c>
      <c r="AU123" s="216" t="s">
        <v>81</v>
      </c>
      <c r="AY123" s="18" t="s">
        <v>137</v>
      </c>
      <c r="BE123" s="217">
        <f>IF(N123="základní",J123,0)</f>
        <v>0</v>
      </c>
      <c r="BF123" s="217">
        <f>IF(N123="snížená",J123,0)</f>
        <v>0</v>
      </c>
      <c r="BG123" s="217">
        <f>IF(N123="zákl. přenesená",J123,0)</f>
        <v>0</v>
      </c>
      <c r="BH123" s="217">
        <f>IF(N123="sníž. přenesená",J123,0)</f>
        <v>0</v>
      </c>
      <c r="BI123" s="217">
        <f>IF(N123="nulová",J123,0)</f>
        <v>0</v>
      </c>
      <c r="BJ123" s="18" t="s">
        <v>79</v>
      </c>
      <c r="BK123" s="217">
        <f>ROUND(I123*H123,2)</f>
        <v>0</v>
      </c>
      <c r="BL123" s="18" t="s">
        <v>1110</v>
      </c>
      <c r="BM123" s="216" t="s">
        <v>2095</v>
      </c>
    </row>
    <row r="124" s="2" customFormat="1">
      <c r="A124" s="39"/>
      <c r="B124" s="40"/>
      <c r="C124" s="41"/>
      <c r="D124" s="218" t="s">
        <v>146</v>
      </c>
      <c r="E124" s="41"/>
      <c r="F124" s="219" t="s">
        <v>2096</v>
      </c>
      <c r="G124" s="41"/>
      <c r="H124" s="41"/>
      <c r="I124" s="220"/>
      <c r="J124" s="41"/>
      <c r="K124" s="41"/>
      <c r="L124" s="45"/>
      <c r="M124" s="221"/>
      <c r="N124" s="222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146</v>
      </c>
      <c r="AU124" s="18" t="s">
        <v>81</v>
      </c>
    </row>
    <row r="125" s="2" customFormat="1">
      <c r="A125" s="39"/>
      <c r="B125" s="40"/>
      <c r="C125" s="41"/>
      <c r="D125" s="225" t="s">
        <v>333</v>
      </c>
      <c r="E125" s="41"/>
      <c r="F125" s="277" t="s">
        <v>2097</v>
      </c>
      <c r="G125" s="41"/>
      <c r="H125" s="41"/>
      <c r="I125" s="220"/>
      <c r="J125" s="41"/>
      <c r="K125" s="41"/>
      <c r="L125" s="45"/>
      <c r="M125" s="221"/>
      <c r="N125" s="222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333</v>
      </c>
      <c r="AU125" s="18" t="s">
        <v>81</v>
      </c>
    </row>
    <row r="126" s="2" customFormat="1" ht="16.5" customHeight="1">
      <c r="A126" s="39"/>
      <c r="B126" s="40"/>
      <c r="C126" s="205" t="s">
        <v>246</v>
      </c>
      <c r="D126" s="205" t="s">
        <v>139</v>
      </c>
      <c r="E126" s="206" t="s">
        <v>2098</v>
      </c>
      <c r="F126" s="207" t="s">
        <v>2099</v>
      </c>
      <c r="G126" s="208" t="s">
        <v>1380</v>
      </c>
      <c r="H126" s="209">
        <v>1</v>
      </c>
      <c r="I126" s="210"/>
      <c r="J126" s="211">
        <f>ROUND(I126*H126,2)</f>
        <v>0</v>
      </c>
      <c r="K126" s="207" t="s">
        <v>143</v>
      </c>
      <c r="L126" s="45"/>
      <c r="M126" s="212" t="s">
        <v>19</v>
      </c>
      <c r="N126" s="213" t="s">
        <v>42</v>
      </c>
      <c r="O126" s="85"/>
      <c r="P126" s="214">
        <f>O126*H126</f>
        <v>0</v>
      </c>
      <c r="Q126" s="214">
        <v>0</v>
      </c>
      <c r="R126" s="214">
        <f>Q126*H126</f>
        <v>0</v>
      </c>
      <c r="S126" s="214">
        <v>0</v>
      </c>
      <c r="T126" s="215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16" t="s">
        <v>1110</v>
      </c>
      <c r="AT126" s="216" t="s">
        <v>139</v>
      </c>
      <c r="AU126" s="216" t="s">
        <v>81</v>
      </c>
      <c r="AY126" s="18" t="s">
        <v>137</v>
      </c>
      <c r="BE126" s="217">
        <f>IF(N126="základní",J126,0)</f>
        <v>0</v>
      </c>
      <c r="BF126" s="217">
        <f>IF(N126="snížená",J126,0)</f>
        <v>0</v>
      </c>
      <c r="BG126" s="217">
        <f>IF(N126="zákl. přenesená",J126,0)</f>
        <v>0</v>
      </c>
      <c r="BH126" s="217">
        <f>IF(N126="sníž. přenesená",J126,0)</f>
        <v>0</v>
      </c>
      <c r="BI126" s="217">
        <f>IF(N126="nulová",J126,0)</f>
        <v>0</v>
      </c>
      <c r="BJ126" s="18" t="s">
        <v>79</v>
      </c>
      <c r="BK126" s="217">
        <f>ROUND(I126*H126,2)</f>
        <v>0</v>
      </c>
      <c r="BL126" s="18" t="s">
        <v>1110</v>
      </c>
      <c r="BM126" s="216" t="s">
        <v>2100</v>
      </c>
    </row>
    <row r="127" s="2" customFormat="1">
      <c r="A127" s="39"/>
      <c r="B127" s="40"/>
      <c r="C127" s="41"/>
      <c r="D127" s="218" t="s">
        <v>146</v>
      </c>
      <c r="E127" s="41"/>
      <c r="F127" s="219" t="s">
        <v>2101</v>
      </c>
      <c r="G127" s="41"/>
      <c r="H127" s="41"/>
      <c r="I127" s="220"/>
      <c r="J127" s="41"/>
      <c r="K127" s="41"/>
      <c r="L127" s="45"/>
      <c r="M127" s="221"/>
      <c r="N127" s="222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146</v>
      </c>
      <c r="AU127" s="18" t="s">
        <v>81</v>
      </c>
    </row>
    <row r="128" s="2" customFormat="1" ht="16.5" customHeight="1">
      <c r="A128" s="39"/>
      <c r="B128" s="40"/>
      <c r="C128" s="205" t="s">
        <v>251</v>
      </c>
      <c r="D128" s="205" t="s">
        <v>139</v>
      </c>
      <c r="E128" s="206" t="s">
        <v>2102</v>
      </c>
      <c r="F128" s="207" t="s">
        <v>2103</v>
      </c>
      <c r="G128" s="208" t="s">
        <v>1380</v>
      </c>
      <c r="H128" s="209">
        <v>1</v>
      </c>
      <c r="I128" s="210"/>
      <c r="J128" s="211">
        <f>ROUND(I128*H128,2)</f>
        <v>0</v>
      </c>
      <c r="K128" s="207" t="s">
        <v>143</v>
      </c>
      <c r="L128" s="45"/>
      <c r="M128" s="212" t="s">
        <v>19</v>
      </c>
      <c r="N128" s="213" t="s">
        <v>42</v>
      </c>
      <c r="O128" s="85"/>
      <c r="P128" s="214">
        <f>O128*H128</f>
        <v>0</v>
      </c>
      <c r="Q128" s="214">
        <v>0</v>
      </c>
      <c r="R128" s="214">
        <f>Q128*H128</f>
        <v>0</v>
      </c>
      <c r="S128" s="214">
        <v>0</v>
      </c>
      <c r="T128" s="215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16" t="s">
        <v>1110</v>
      </c>
      <c r="AT128" s="216" t="s">
        <v>139</v>
      </c>
      <c r="AU128" s="216" t="s">
        <v>81</v>
      </c>
      <c r="AY128" s="18" t="s">
        <v>137</v>
      </c>
      <c r="BE128" s="217">
        <f>IF(N128="základní",J128,0)</f>
        <v>0</v>
      </c>
      <c r="BF128" s="217">
        <f>IF(N128="snížená",J128,0)</f>
        <v>0</v>
      </c>
      <c r="BG128" s="217">
        <f>IF(N128="zákl. přenesená",J128,0)</f>
        <v>0</v>
      </c>
      <c r="BH128" s="217">
        <f>IF(N128="sníž. přenesená",J128,0)</f>
        <v>0</v>
      </c>
      <c r="BI128" s="217">
        <f>IF(N128="nulová",J128,0)</f>
        <v>0</v>
      </c>
      <c r="BJ128" s="18" t="s">
        <v>79</v>
      </c>
      <c r="BK128" s="217">
        <f>ROUND(I128*H128,2)</f>
        <v>0</v>
      </c>
      <c r="BL128" s="18" t="s">
        <v>1110</v>
      </c>
      <c r="BM128" s="216" t="s">
        <v>2104</v>
      </c>
    </row>
    <row r="129" s="2" customFormat="1">
      <c r="A129" s="39"/>
      <c r="B129" s="40"/>
      <c r="C129" s="41"/>
      <c r="D129" s="218" t="s">
        <v>146</v>
      </c>
      <c r="E129" s="41"/>
      <c r="F129" s="219" t="s">
        <v>2105</v>
      </c>
      <c r="G129" s="41"/>
      <c r="H129" s="41"/>
      <c r="I129" s="220"/>
      <c r="J129" s="41"/>
      <c r="K129" s="41"/>
      <c r="L129" s="45"/>
      <c r="M129" s="221"/>
      <c r="N129" s="222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146</v>
      </c>
      <c r="AU129" s="18" t="s">
        <v>81</v>
      </c>
    </row>
    <row r="130" s="2" customFormat="1">
      <c r="A130" s="39"/>
      <c r="B130" s="40"/>
      <c r="C130" s="41"/>
      <c r="D130" s="225" t="s">
        <v>333</v>
      </c>
      <c r="E130" s="41"/>
      <c r="F130" s="277" t="s">
        <v>2106</v>
      </c>
      <c r="G130" s="41"/>
      <c r="H130" s="41"/>
      <c r="I130" s="220"/>
      <c r="J130" s="41"/>
      <c r="K130" s="41"/>
      <c r="L130" s="45"/>
      <c r="M130" s="221"/>
      <c r="N130" s="222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333</v>
      </c>
      <c r="AU130" s="18" t="s">
        <v>81</v>
      </c>
    </row>
    <row r="131" s="2" customFormat="1" ht="16.5" customHeight="1">
      <c r="A131" s="39"/>
      <c r="B131" s="40"/>
      <c r="C131" s="205" t="s">
        <v>256</v>
      </c>
      <c r="D131" s="205" t="s">
        <v>139</v>
      </c>
      <c r="E131" s="206" t="s">
        <v>2107</v>
      </c>
      <c r="F131" s="207" t="s">
        <v>2108</v>
      </c>
      <c r="G131" s="208" t="s">
        <v>790</v>
      </c>
      <c r="H131" s="209">
        <v>1</v>
      </c>
      <c r="I131" s="210"/>
      <c r="J131" s="211">
        <f>ROUND(I131*H131,2)</f>
        <v>0</v>
      </c>
      <c r="K131" s="207" t="s">
        <v>143</v>
      </c>
      <c r="L131" s="45"/>
      <c r="M131" s="212" t="s">
        <v>19</v>
      </c>
      <c r="N131" s="213" t="s">
        <v>42</v>
      </c>
      <c r="O131" s="85"/>
      <c r="P131" s="214">
        <f>O131*H131</f>
        <v>0</v>
      </c>
      <c r="Q131" s="214">
        <v>0</v>
      </c>
      <c r="R131" s="214">
        <f>Q131*H131</f>
        <v>0</v>
      </c>
      <c r="S131" s="214">
        <v>0</v>
      </c>
      <c r="T131" s="215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16" t="s">
        <v>1110</v>
      </c>
      <c r="AT131" s="216" t="s">
        <v>139</v>
      </c>
      <c r="AU131" s="216" t="s">
        <v>81</v>
      </c>
      <c r="AY131" s="18" t="s">
        <v>137</v>
      </c>
      <c r="BE131" s="217">
        <f>IF(N131="základní",J131,0)</f>
        <v>0</v>
      </c>
      <c r="BF131" s="217">
        <f>IF(N131="snížená",J131,0)</f>
        <v>0</v>
      </c>
      <c r="BG131" s="217">
        <f>IF(N131="zákl. přenesená",J131,0)</f>
        <v>0</v>
      </c>
      <c r="BH131" s="217">
        <f>IF(N131="sníž. přenesená",J131,0)</f>
        <v>0</v>
      </c>
      <c r="BI131" s="217">
        <f>IF(N131="nulová",J131,0)</f>
        <v>0</v>
      </c>
      <c r="BJ131" s="18" t="s">
        <v>79</v>
      </c>
      <c r="BK131" s="217">
        <f>ROUND(I131*H131,2)</f>
        <v>0</v>
      </c>
      <c r="BL131" s="18" t="s">
        <v>1110</v>
      </c>
      <c r="BM131" s="216" t="s">
        <v>2109</v>
      </c>
    </row>
    <row r="132" s="2" customFormat="1">
      <c r="A132" s="39"/>
      <c r="B132" s="40"/>
      <c r="C132" s="41"/>
      <c r="D132" s="218" t="s">
        <v>146</v>
      </c>
      <c r="E132" s="41"/>
      <c r="F132" s="219" t="s">
        <v>2110</v>
      </c>
      <c r="G132" s="41"/>
      <c r="H132" s="41"/>
      <c r="I132" s="220"/>
      <c r="J132" s="41"/>
      <c r="K132" s="41"/>
      <c r="L132" s="45"/>
      <c r="M132" s="221"/>
      <c r="N132" s="222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146</v>
      </c>
      <c r="AU132" s="18" t="s">
        <v>81</v>
      </c>
    </row>
    <row r="133" s="2" customFormat="1">
      <c r="A133" s="39"/>
      <c r="B133" s="40"/>
      <c r="C133" s="41"/>
      <c r="D133" s="225" t="s">
        <v>333</v>
      </c>
      <c r="E133" s="41"/>
      <c r="F133" s="277" t="s">
        <v>2111</v>
      </c>
      <c r="G133" s="41"/>
      <c r="H133" s="41"/>
      <c r="I133" s="220"/>
      <c r="J133" s="41"/>
      <c r="K133" s="41"/>
      <c r="L133" s="45"/>
      <c r="M133" s="221"/>
      <c r="N133" s="222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333</v>
      </c>
      <c r="AU133" s="18" t="s">
        <v>81</v>
      </c>
    </row>
    <row r="134" s="2" customFormat="1" ht="21.75" customHeight="1">
      <c r="A134" s="39"/>
      <c r="B134" s="40"/>
      <c r="C134" s="205" t="s">
        <v>263</v>
      </c>
      <c r="D134" s="205" t="s">
        <v>139</v>
      </c>
      <c r="E134" s="206" t="s">
        <v>2112</v>
      </c>
      <c r="F134" s="207" t="s">
        <v>2113</v>
      </c>
      <c r="G134" s="208" t="s">
        <v>1380</v>
      </c>
      <c r="H134" s="209">
        <v>1</v>
      </c>
      <c r="I134" s="210"/>
      <c r="J134" s="211">
        <f>ROUND(I134*H134,2)</f>
        <v>0</v>
      </c>
      <c r="K134" s="207" t="s">
        <v>143</v>
      </c>
      <c r="L134" s="45"/>
      <c r="M134" s="212" t="s">
        <v>19</v>
      </c>
      <c r="N134" s="213" t="s">
        <v>42</v>
      </c>
      <c r="O134" s="85"/>
      <c r="P134" s="214">
        <f>O134*H134</f>
        <v>0</v>
      </c>
      <c r="Q134" s="214">
        <v>0</v>
      </c>
      <c r="R134" s="214">
        <f>Q134*H134</f>
        <v>0</v>
      </c>
      <c r="S134" s="214">
        <v>0</v>
      </c>
      <c r="T134" s="215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16" t="s">
        <v>1110</v>
      </c>
      <c r="AT134" s="216" t="s">
        <v>139</v>
      </c>
      <c r="AU134" s="216" t="s">
        <v>81</v>
      </c>
      <c r="AY134" s="18" t="s">
        <v>137</v>
      </c>
      <c r="BE134" s="217">
        <f>IF(N134="základní",J134,0)</f>
        <v>0</v>
      </c>
      <c r="BF134" s="217">
        <f>IF(N134="snížená",J134,0)</f>
        <v>0</v>
      </c>
      <c r="BG134" s="217">
        <f>IF(N134="zákl. přenesená",J134,0)</f>
        <v>0</v>
      </c>
      <c r="BH134" s="217">
        <f>IF(N134="sníž. přenesená",J134,0)</f>
        <v>0</v>
      </c>
      <c r="BI134" s="217">
        <f>IF(N134="nulová",J134,0)</f>
        <v>0</v>
      </c>
      <c r="BJ134" s="18" t="s">
        <v>79</v>
      </c>
      <c r="BK134" s="217">
        <f>ROUND(I134*H134,2)</f>
        <v>0</v>
      </c>
      <c r="BL134" s="18" t="s">
        <v>1110</v>
      </c>
      <c r="BM134" s="216" t="s">
        <v>2114</v>
      </c>
    </row>
    <row r="135" s="2" customFormat="1">
      <c r="A135" s="39"/>
      <c r="B135" s="40"/>
      <c r="C135" s="41"/>
      <c r="D135" s="218" t="s">
        <v>146</v>
      </c>
      <c r="E135" s="41"/>
      <c r="F135" s="219" t="s">
        <v>2115</v>
      </c>
      <c r="G135" s="41"/>
      <c r="H135" s="41"/>
      <c r="I135" s="220"/>
      <c r="J135" s="41"/>
      <c r="K135" s="41"/>
      <c r="L135" s="45"/>
      <c r="M135" s="279"/>
      <c r="N135" s="280"/>
      <c r="O135" s="281"/>
      <c r="P135" s="281"/>
      <c r="Q135" s="281"/>
      <c r="R135" s="281"/>
      <c r="S135" s="281"/>
      <c r="T135" s="282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146</v>
      </c>
      <c r="AU135" s="18" t="s">
        <v>81</v>
      </c>
    </row>
    <row r="136" s="2" customFormat="1" ht="6.96" customHeight="1">
      <c r="A136" s="39"/>
      <c r="B136" s="60"/>
      <c r="C136" s="61"/>
      <c r="D136" s="61"/>
      <c r="E136" s="61"/>
      <c r="F136" s="61"/>
      <c r="G136" s="61"/>
      <c r="H136" s="61"/>
      <c r="I136" s="61"/>
      <c r="J136" s="61"/>
      <c r="K136" s="61"/>
      <c r="L136" s="45"/>
      <c r="M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</row>
  </sheetData>
  <sheetProtection sheet="1" autoFilter="0" formatColumns="0" formatRows="0" objects="1" scenarios="1" spinCount="100000" saltValue="iKpl7n3PmRJlOCoZ/Yk82qhVkzJQdQ+Q7wI8miw3TtLNBN3g+M+4xYvoYy0kj2EV5NbOJcYZmK99G830RQUmIg==" hashValue="QZK/Qk1yR/3p75DsiSE8//yGLVDypSx4wX/itbxXp8sS2tEi7gQvaplZI/Gs1KVbnJU19KtYRz+ujJn4h9JNOg==" algorithmName="SHA-512" password="C14C"/>
  <autoFilter ref="C84:K135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5_01/010001000"/>
    <hyperlink ref="F91" r:id="rId2" display="https://podminky.urs.cz/item/CS_URS_2025_01/012203000"/>
    <hyperlink ref="F93" r:id="rId3" display="https://podminky.urs.cz/item/CS_URS_2025_01/012303000"/>
    <hyperlink ref="F95" r:id="rId4" display="https://podminky.urs.cz/item/CS_URS_2025_01/012403000"/>
    <hyperlink ref="F98" r:id="rId5" display="https://podminky.urs.cz/item/CS_URS_2025_01/030001000"/>
    <hyperlink ref="F101" r:id="rId6" display="https://podminky.urs.cz/item/CS_URS_2025_01/034002000"/>
    <hyperlink ref="F104" r:id="rId7" display="https://podminky.urs.cz/item/CS_URS_2025_01/035103001"/>
    <hyperlink ref="F108" r:id="rId8" display="https://podminky.urs.cz/item/CS_URS_2025_01/042503000"/>
    <hyperlink ref="F111" r:id="rId9" display="https://podminky.urs.cz/item/CS_URS_2025_01/032603000"/>
    <hyperlink ref="F113" r:id="rId10" display="https://podminky.urs.cz/item/CS_URS_2025_01/034303000"/>
    <hyperlink ref="F115" r:id="rId11" display="https://podminky.urs.cz/item/CS_URS_2025_01/072002000"/>
    <hyperlink ref="F118" r:id="rId12" display="https://podminky.urs.cz/item/CS_URS_2025_01/013254000"/>
    <hyperlink ref="F120" r:id="rId13" display="https://podminky.urs.cz/item/CS_URS_2025_01/042903000"/>
    <hyperlink ref="F122" r:id="rId14" display="https://podminky.urs.cz/item/CS_URS_2025_01/045203000"/>
    <hyperlink ref="F124" r:id="rId15" display="https://podminky.urs.cz/item/CS_URS_2025_01/043002000"/>
    <hyperlink ref="F127" r:id="rId16" display="https://podminky.urs.cz/item/CS_URS_2025_01/045303000"/>
    <hyperlink ref="F129" r:id="rId17" display="https://podminky.urs.cz/item/CS_URS_2025_01/052002000.1"/>
    <hyperlink ref="F132" r:id="rId18" display="https://podminky.urs.cz/item/CS_URS_2025_01/090001000"/>
    <hyperlink ref="F135" r:id="rId19" display="https://podminky.urs.cz/item/CS_URS_2025_01/0910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DESKTOP-GN17150\Ivana</dc:creator>
  <cp:lastModifiedBy>DESKTOP-GN17150\Ivana</cp:lastModifiedBy>
  <dcterms:created xsi:type="dcterms:W3CDTF">2026-01-25T13:46:03Z</dcterms:created>
  <dcterms:modified xsi:type="dcterms:W3CDTF">2026-01-25T13:46:11Z</dcterms:modified>
</cp:coreProperties>
</file>