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TART\Desktop\Modrava\01_Výzva\"/>
    </mc:Choice>
  </mc:AlternateContent>
  <xr:revisionPtr revIDLastSave="0" documentId="13_ncr:1_{2D8D68D6-4578-4434-AB54-D570C157E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01 - Oprava mostu Modr..." sheetId="2" r:id="rId2"/>
    <sheet name="SO 02 - Oprava mostu a ko..." sheetId="3" r:id="rId3"/>
    <sheet name="SO 03 - Oprava komunikace..." sheetId="4" r:id="rId4"/>
    <sheet name="SO 04 - Oprava komunikace..." sheetId="5" r:id="rId5"/>
    <sheet name="SO 05 - Oprava NS Modrava..." sheetId="6" r:id="rId6"/>
  </sheets>
  <definedNames>
    <definedName name="_xlnm._FilterDatabase" localSheetId="1" hidden="1">'SO 01 - Oprava mostu Modr...'!$C$124:$K$199</definedName>
    <definedName name="_xlnm._FilterDatabase" localSheetId="2" hidden="1">'SO 02 - Oprava mostu a ko...'!$C$124:$K$226</definedName>
    <definedName name="_xlnm._FilterDatabase" localSheetId="3" hidden="1">'SO 03 - Oprava komunikace...'!$C$125:$K$227</definedName>
    <definedName name="_xlnm._FilterDatabase" localSheetId="4" hidden="1">'SO 04 - Oprava komunikace...'!$C$125:$K$223</definedName>
    <definedName name="_xlnm._FilterDatabase" localSheetId="5" hidden="1">'SO 05 - Oprava NS Modrava...'!$C$120:$K$152</definedName>
    <definedName name="_xlnm.Print_Titles" localSheetId="0">'Rekapitulace stavby'!$92:$92</definedName>
    <definedName name="_xlnm.Print_Titles" localSheetId="1">'SO 01 - Oprava mostu Modr...'!$124:$124</definedName>
    <definedName name="_xlnm.Print_Titles" localSheetId="2">'SO 02 - Oprava mostu a ko...'!$124:$124</definedName>
    <definedName name="_xlnm.Print_Titles" localSheetId="3">'SO 03 - Oprava komunikace...'!$125:$125</definedName>
    <definedName name="_xlnm.Print_Titles" localSheetId="4">'SO 04 - Oprava komunikace...'!$125:$125</definedName>
    <definedName name="_xlnm.Print_Titles" localSheetId="5">'SO 05 - Oprava NS Modrava...'!$120:$120</definedName>
    <definedName name="_xlnm.Print_Area" localSheetId="0">'Rekapitulace stavby'!$D$4:$AO$76,'Rekapitulace stavby'!$C$82:$AQ$100</definedName>
    <definedName name="_xlnm.Print_Area" localSheetId="1">'SO 01 - Oprava mostu Modr...'!$C$112:$K$199</definedName>
    <definedName name="_xlnm.Print_Area" localSheetId="2">'SO 02 - Oprava mostu a ko...'!$C$112:$K$226</definedName>
    <definedName name="_xlnm.Print_Area" localSheetId="3">'SO 03 - Oprava komunikace...'!$C$113:$K$227</definedName>
    <definedName name="_xlnm.Print_Area" localSheetId="4">'SO 04 - Oprava komunikace...'!$C$113:$K$223</definedName>
    <definedName name="_xlnm.Print_Area" localSheetId="5">'SO 05 - Oprava NS Modrava...'!$C$108:$K$152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49" i="6"/>
  <c r="BH149" i="6"/>
  <c r="BG149" i="6"/>
  <c r="BF149" i="6"/>
  <c r="T149" i="6"/>
  <c r="T148" i="6" s="1"/>
  <c r="R149" i="6"/>
  <c r="R148" i="6" s="1"/>
  <c r="P149" i="6"/>
  <c r="P148" i="6" s="1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4" i="6"/>
  <c r="BH134" i="6"/>
  <c r="BG134" i="6"/>
  <c r="BF134" i="6"/>
  <c r="T134" i="6"/>
  <c r="T133" i="6"/>
  <c r="R134" i="6"/>
  <c r="R133" i="6" s="1"/>
  <c r="P134" i="6"/>
  <c r="P133" i="6" s="1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F117" i="6"/>
  <c r="F115" i="6"/>
  <c r="E113" i="6"/>
  <c r="F91" i="6"/>
  <c r="F89" i="6"/>
  <c r="E87" i="6"/>
  <c r="J24" i="6"/>
  <c r="E24" i="6"/>
  <c r="J118" i="6" s="1"/>
  <c r="J23" i="6"/>
  <c r="J21" i="6"/>
  <c r="E21" i="6"/>
  <c r="J117" i="6" s="1"/>
  <c r="J20" i="6"/>
  <c r="J18" i="6"/>
  <c r="E18" i="6"/>
  <c r="F92" i="6"/>
  <c r="J17" i="6"/>
  <c r="J12" i="6"/>
  <c r="J89" i="6" s="1"/>
  <c r="E7" i="6"/>
  <c r="E85" i="6"/>
  <c r="J37" i="5"/>
  <c r="J36" i="5"/>
  <c r="AY98" i="1" s="1"/>
  <c r="J35" i="5"/>
  <c r="AX98" i="1" s="1"/>
  <c r="BI218" i="5"/>
  <c r="BH218" i="5"/>
  <c r="BG218" i="5"/>
  <c r="BF218" i="5"/>
  <c r="T218" i="5"/>
  <c r="T217" i="5" s="1"/>
  <c r="R218" i="5"/>
  <c r="R217" i="5" s="1"/>
  <c r="P218" i="5"/>
  <c r="P217" i="5" s="1"/>
  <c r="BI213" i="5"/>
  <c r="BH213" i="5"/>
  <c r="BG213" i="5"/>
  <c r="BF213" i="5"/>
  <c r="T213" i="5"/>
  <c r="T212" i="5" s="1"/>
  <c r="R213" i="5"/>
  <c r="R212" i="5" s="1"/>
  <c r="P213" i="5"/>
  <c r="P212" i="5" s="1"/>
  <c r="P211" i="5" s="1"/>
  <c r="BI210" i="5"/>
  <c r="BH210" i="5"/>
  <c r="BG210" i="5"/>
  <c r="BF210" i="5"/>
  <c r="T210" i="5"/>
  <c r="T209" i="5" s="1"/>
  <c r="R210" i="5"/>
  <c r="R209" i="5" s="1"/>
  <c r="P210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2" i="5"/>
  <c r="BH162" i="5"/>
  <c r="BG162" i="5"/>
  <c r="BF162" i="5"/>
  <c r="T162" i="5"/>
  <c r="R162" i="5"/>
  <c r="P162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F122" i="5"/>
  <c r="F120" i="5"/>
  <c r="E118" i="5"/>
  <c r="F91" i="5"/>
  <c r="F89" i="5"/>
  <c r="E87" i="5"/>
  <c r="J24" i="5"/>
  <c r="E24" i="5"/>
  <c r="J123" i="5" s="1"/>
  <c r="J23" i="5"/>
  <c r="J21" i="5"/>
  <c r="E21" i="5"/>
  <c r="J122" i="5"/>
  <c r="J20" i="5"/>
  <c r="J18" i="5"/>
  <c r="E18" i="5"/>
  <c r="F123" i="5" s="1"/>
  <c r="J17" i="5"/>
  <c r="J12" i="5"/>
  <c r="J120" i="5" s="1"/>
  <c r="E7" i="5"/>
  <c r="E85" i="5" s="1"/>
  <c r="J37" i="4"/>
  <c r="J36" i="4"/>
  <c r="AY97" i="1" s="1"/>
  <c r="J35" i="4"/>
  <c r="AX97" i="1" s="1"/>
  <c r="BI221" i="4"/>
  <c r="BH221" i="4"/>
  <c r="BG221" i="4"/>
  <c r="BF221" i="4"/>
  <c r="T221" i="4"/>
  <c r="T220" i="4" s="1"/>
  <c r="R221" i="4"/>
  <c r="R220" i="4" s="1"/>
  <c r="P221" i="4"/>
  <c r="P220" i="4"/>
  <c r="BI216" i="4"/>
  <c r="BH216" i="4"/>
  <c r="BG216" i="4"/>
  <c r="BF216" i="4"/>
  <c r="T216" i="4"/>
  <c r="T215" i="4"/>
  <c r="R216" i="4"/>
  <c r="R215" i="4"/>
  <c r="P216" i="4"/>
  <c r="P215" i="4" s="1"/>
  <c r="BI213" i="4"/>
  <c r="BH213" i="4"/>
  <c r="BG213" i="4"/>
  <c r="BF213" i="4"/>
  <c r="T213" i="4"/>
  <c r="T212" i="4"/>
  <c r="R213" i="4"/>
  <c r="R212" i="4" s="1"/>
  <c r="P213" i="4"/>
  <c r="P212" i="4" s="1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T176" i="4" s="1"/>
  <c r="R177" i="4"/>
  <c r="R176" i="4"/>
  <c r="P177" i="4"/>
  <c r="P176" i="4" s="1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3" i="4"/>
  <c r="BH153" i="4"/>
  <c r="BG153" i="4"/>
  <c r="BF153" i="4"/>
  <c r="T153" i="4"/>
  <c r="R153" i="4"/>
  <c r="P153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F122" i="4"/>
  <c r="F120" i="4"/>
  <c r="E118" i="4"/>
  <c r="F91" i="4"/>
  <c r="F89" i="4"/>
  <c r="E87" i="4"/>
  <c r="J24" i="4"/>
  <c r="E24" i="4"/>
  <c r="J123" i="4" s="1"/>
  <c r="J23" i="4"/>
  <c r="J21" i="4"/>
  <c r="E21" i="4"/>
  <c r="J122" i="4" s="1"/>
  <c r="J20" i="4"/>
  <c r="J18" i="4"/>
  <c r="E18" i="4"/>
  <c r="F123" i="4" s="1"/>
  <c r="J17" i="4"/>
  <c r="J12" i="4"/>
  <c r="J120" i="4" s="1"/>
  <c r="E7" i="4"/>
  <c r="E116" i="4" s="1"/>
  <c r="J37" i="3"/>
  <c r="J36" i="3"/>
  <c r="AY96" i="1"/>
  <c r="J35" i="3"/>
  <c r="AX96" i="1" s="1"/>
  <c r="BI220" i="3"/>
  <c r="BH220" i="3"/>
  <c r="BG220" i="3"/>
  <c r="BF220" i="3"/>
  <c r="T220" i="3"/>
  <c r="T219" i="3" s="1"/>
  <c r="R220" i="3"/>
  <c r="R219" i="3" s="1"/>
  <c r="P220" i="3"/>
  <c r="P219" i="3"/>
  <c r="BI215" i="3"/>
  <c r="BH215" i="3"/>
  <c r="BG215" i="3"/>
  <c r="BF215" i="3"/>
  <c r="T215" i="3"/>
  <c r="T214" i="3" s="1"/>
  <c r="R215" i="3"/>
  <c r="R214" i="3"/>
  <c r="P215" i="3"/>
  <c r="P214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F121" i="3"/>
  <c r="F119" i="3"/>
  <c r="E117" i="3"/>
  <c r="F91" i="3"/>
  <c r="F89" i="3"/>
  <c r="E87" i="3"/>
  <c r="J24" i="3"/>
  <c r="E24" i="3"/>
  <c r="J122" i="3" s="1"/>
  <c r="J23" i="3"/>
  <c r="J21" i="3"/>
  <c r="E21" i="3"/>
  <c r="J91" i="3"/>
  <c r="J20" i="3"/>
  <c r="J18" i="3"/>
  <c r="E18" i="3"/>
  <c r="F92" i="3" s="1"/>
  <c r="J17" i="3"/>
  <c r="J12" i="3"/>
  <c r="J119" i="3" s="1"/>
  <c r="E7" i="3"/>
  <c r="E115" i="3" s="1"/>
  <c r="J37" i="2"/>
  <c r="J36" i="2"/>
  <c r="AY95" i="1" s="1"/>
  <c r="J35" i="2"/>
  <c r="AX95" i="1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T144" i="2"/>
  <c r="R145" i="2"/>
  <c r="R144" i="2"/>
  <c r="P145" i="2"/>
  <c r="P144" i="2" s="1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F121" i="2"/>
  <c r="F119" i="2"/>
  <c r="E117" i="2"/>
  <c r="F91" i="2"/>
  <c r="F89" i="2"/>
  <c r="E87" i="2"/>
  <c r="J24" i="2"/>
  <c r="E24" i="2"/>
  <c r="J122" i="2" s="1"/>
  <c r="J23" i="2"/>
  <c r="J21" i="2"/>
  <c r="E21" i="2"/>
  <c r="J91" i="2" s="1"/>
  <c r="J20" i="2"/>
  <c r="J18" i="2"/>
  <c r="E18" i="2"/>
  <c r="F122" i="2" s="1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BK145" i="2"/>
  <c r="J131" i="2"/>
  <c r="J145" i="2"/>
  <c r="BK172" i="2"/>
  <c r="J175" i="2"/>
  <c r="BK152" i="2"/>
  <c r="BK169" i="2"/>
  <c r="BK163" i="2"/>
  <c r="J205" i="3"/>
  <c r="J134" i="3"/>
  <c r="BK195" i="3"/>
  <c r="J158" i="3"/>
  <c r="BK190" i="3"/>
  <c r="BK162" i="3"/>
  <c r="BK220" i="3"/>
  <c r="BK181" i="3"/>
  <c r="J152" i="3"/>
  <c r="BK184" i="3"/>
  <c r="J201" i="3"/>
  <c r="BK155" i="3"/>
  <c r="J221" i="4"/>
  <c r="J153" i="4"/>
  <c r="BK181" i="4"/>
  <c r="BK209" i="4"/>
  <c r="BK134" i="4"/>
  <c r="J209" i="4"/>
  <c r="J216" i="4"/>
  <c r="J192" i="4"/>
  <c r="J184" i="4"/>
  <c r="J147" i="4"/>
  <c r="J204" i="5"/>
  <c r="BK157" i="5"/>
  <c r="BK199" i="5"/>
  <c r="J142" i="5"/>
  <c r="BK203" i="5"/>
  <c r="BK210" i="5"/>
  <c r="J148" i="5"/>
  <c r="BK172" i="5"/>
  <c r="BK208" i="5"/>
  <c r="J174" i="5"/>
  <c r="J145" i="6"/>
  <c r="BK149" i="6"/>
  <c r="BK124" i="6"/>
  <c r="BK175" i="2"/>
  <c r="J138" i="2"/>
  <c r="BK182" i="2"/>
  <c r="BK190" i="2"/>
  <c r="J141" i="2"/>
  <c r="J160" i="2"/>
  <c r="BK185" i="2"/>
  <c r="BK149" i="2"/>
  <c r="J155" i="2"/>
  <c r="BK168" i="3"/>
  <c r="BK131" i="3"/>
  <c r="BK194" i="3"/>
  <c r="J147" i="3"/>
  <c r="J168" i="3"/>
  <c r="BK137" i="3"/>
  <c r="J190" i="3"/>
  <c r="J165" i="3"/>
  <c r="BK215" i="3"/>
  <c r="J131" i="3"/>
  <c r="J184" i="3"/>
  <c r="J137" i="3"/>
  <c r="BK167" i="4"/>
  <c r="J141" i="4"/>
  <c r="BK186" i="4"/>
  <c r="J137" i="4"/>
  <c r="BK158" i="4"/>
  <c r="J189" i="4"/>
  <c r="BK221" i="4"/>
  <c r="BK195" i="4"/>
  <c r="J158" i="4"/>
  <c r="J195" i="4"/>
  <c r="BK144" i="4"/>
  <c r="J196" i="5"/>
  <c r="BK132" i="5"/>
  <c r="BK196" i="5"/>
  <c r="J157" i="5"/>
  <c r="BK218" i="5"/>
  <c r="BK151" i="5"/>
  <c r="J199" i="5"/>
  <c r="BK169" i="5"/>
  <c r="J203" i="5"/>
  <c r="BK154" i="5"/>
  <c r="J210" i="5"/>
  <c r="BK178" i="5"/>
  <c r="BK142" i="6"/>
  <c r="J130" i="6"/>
  <c r="J127" i="6"/>
  <c r="J142" i="6"/>
  <c r="J185" i="2"/>
  <c r="BK128" i="2"/>
  <c r="J169" i="2"/>
  <c r="J166" i="2"/>
  <c r="J187" i="2"/>
  <c r="BK155" i="2"/>
  <c r="J182" i="2"/>
  <c r="J163" i="2"/>
  <c r="BK159" i="2"/>
  <c r="AS94" i="1"/>
  <c r="BK128" i="3"/>
  <c r="BK152" i="3"/>
  <c r="BK205" i="3"/>
  <c r="J175" i="3"/>
  <c r="J128" i="3"/>
  <c r="BK187" i="3"/>
  <c r="J195" i="3"/>
  <c r="BK158" i="3"/>
  <c r="BK203" i="4"/>
  <c r="BK147" i="4"/>
  <c r="J134" i="4"/>
  <c r="J170" i="4"/>
  <c r="BK184" i="4"/>
  <c r="J206" i="4"/>
  <c r="J167" i="4"/>
  <c r="BK198" i="4"/>
  <c r="BK164" i="4"/>
  <c r="BK202" i="4"/>
  <c r="BK161" i="4"/>
  <c r="J208" i="5"/>
  <c r="J183" i="5"/>
  <c r="J129" i="5"/>
  <c r="BK174" i="5"/>
  <c r="J135" i="5"/>
  <c r="BK189" i="5"/>
  <c r="J139" i="5"/>
  <c r="J178" i="5"/>
  <c r="J207" i="5"/>
  <c r="J166" i="5"/>
  <c r="BK142" i="5"/>
  <c r="J189" i="5"/>
  <c r="BK129" i="5"/>
  <c r="J124" i="6"/>
  <c r="J149" i="6"/>
  <c r="BK187" i="2"/>
  <c r="BK141" i="2"/>
  <c r="BK178" i="2"/>
  <c r="J178" i="2"/>
  <c r="J192" i="2"/>
  <c r="J159" i="2"/>
  <c r="J128" i="2"/>
  <c r="BK135" i="2"/>
  <c r="BK131" i="2"/>
  <c r="BK165" i="3"/>
  <c r="BK206" i="3"/>
  <c r="J187" i="3"/>
  <c r="BK141" i="3"/>
  <c r="BK171" i="3"/>
  <c r="J215" i="3"/>
  <c r="J179" i="3"/>
  <c r="J220" i="3"/>
  <c r="J181" i="3"/>
  <c r="J198" i="3"/>
  <c r="J171" i="3"/>
  <c r="J141" i="3"/>
  <c r="BK206" i="4"/>
  <c r="BK137" i="4"/>
  <c r="BK177" i="4"/>
  <c r="BK216" i="4"/>
  <c r="J181" i="4"/>
  <c r="BK213" i="4"/>
  <c r="BK173" i="4"/>
  <c r="J213" i="4"/>
  <c r="BK141" i="4"/>
  <c r="J186" i="4"/>
  <c r="BK153" i="4"/>
  <c r="J213" i="5"/>
  <c r="J186" i="5"/>
  <c r="BK213" i="5"/>
  <c r="BK166" i="5"/>
  <c r="BK139" i="5"/>
  <c r="J162" i="5"/>
  <c r="J218" i="5"/>
  <c r="J172" i="5"/>
  <c r="J192" i="5"/>
  <c r="J151" i="5"/>
  <c r="BK207" i="5"/>
  <c r="J154" i="5"/>
  <c r="BK134" i="6"/>
  <c r="BK130" i="6"/>
  <c r="BK139" i="6"/>
  <c r="J139" i="6"/>
  <c r="J190" i="2"/>
  <c r="BK192" i="2"/>
  <c r="BK160" i="2"/>
  <c r="J152" i="2"/>
  <c r="J172" i="2"/>
  <c r="J149" i="2"/>
  <c r="BK166" i="2"/>
  <c r="BK138" i="2"/>
  <c r="J135" i="2"/>
  <c r="BK144" i="3"/>
  <c r="BK201" i="3"/>
  <c r="J162" i="3"/>
  <c r="BK134" i="3"/>
  <c r="BK175" i="3"/>
  <c r="BK147" i="3"/>
  <c r="BK198" i="3"/>
  <c r="J155" i="3"/>
  <c r="J206" i="3"/>
  <c r="BK179" i="3"/>
  <c r="J194" i="3"/>
  <c r="J144" i="3"/>
  <c r="BK192" i="4"/>
  <c r="J144" i="4"/>
  <c r="J198" i="4"/>
  <c r="J161" i="4"/>
  <c r="BK189" i="4"/>
  <c r="BK129" i="4"/>
  <c r="J177" i="4"/>
  <c r="J164" i="4"/>
  <c r="J202" i="4"/>
  <c r="BK170" i="4"/>
  <c r="J203" i="4"/>
  <c r="J173" i="4"/>
  <c r="J129" i="4"/>
  <c r="J169" i="5"/>
  <c r="BK204" i="5"/>
  <c r="BK162" i="5"/>
  <c r="BK135" i="5"/>
  <c r="BK145" i="5"/>
  <c r="BK186" i="5"/>
  <c r="J132" i="5"/>
  <c r="BK183" i="5"/>
  <c r="J145" i="5"/>
  <c r="BK192" i="5"/>
  <c r="BK148" i="5"/>
  <c r="J134" i="6"/>
  <c r="BK127" i="6"/>
  <c r="BK145" i="6"/>
  <c r="P214" i="4" l="1"/>
  <c r="T214" i="4"/>
  <c r="R213" i="3"/>
  <c r="T211" i="5"/>
  <c r="T213" i="3"/>
  <c r="P213" i="3"/>
  <c r="R214" i="4"/>
  <c r="R211" i="5"/>
  <c r="R127" i="2"/>
  <c r="T134" i="2"/>
  <c r="BK148" i="2"/>
  <c r="J148" i="2"/>
  <c r="J101" i="2"/>
  <c r="R158" i="2"/>
  <c r="P181" i="2"/>
  <c r="P134" i="2"/>
  <c r="T148" i="2"/>
  <c r="BK158" i="2"/>
  <c r="J158" i="2" s="1"/>
  <c r="J102" i="2" s="1"/>
  <c r="P162" i="2"/>
  <c r="BK181" i="2"/>
  <c r="J181" i="2"/>
  <c r="J105" i="2" s="1"/>
  <c r="BK127" i="3"/>
  <c r="J127" i="3" s="1"/>
  <c r="J98" i="3" s="1"/>
  <c r="R151" i="3"/>
  <c r="P174" i="3"/>
  <c r="P193" i="3"/>
  <c r="R204" i="3"/>
  <c r="T128" i="4"/>
  <c r="T180" i="4"/>
  <c r="R128" i="5"/>
  <c r="T165" i="5"/>
  <c r="P195" i="5"/>
  <c r="R202" i="5"/>
  <c r="R123" i="6"/>
  <c r="T138" i="6"/>
  <c r="P127" i="3"/>
  <c r="T151" i="3"/>
  <c r="T174" i="3"/>
  <c r="T193" i="3"/>
  <c r="P128" i="4"/>
  <c r="R152" i="4"/>
  <c r="P180" i="4"/>
  <c r="P201" i="4"/>
  <c r="BK165" i="5"/>
  <c r="J165" i="5"/>
  <c r="J99" i="5"/>
  <c r="P177" i="5"/>
  <c r="R195" i="5"/>
  <c r="P202" i="5"/>
  <c r="BK123" i="6"/>
  <c r="J123" i="6"/>
  <c r="J98" i="6" s="1"/>
  <c r="BK138" i="6"/>
  <c r="J138" i="6" s="1"/>
  <c r="J100" i="6" s="1"/>
  <c r="P127" i="2"/>
  <c r="R134" i="2"/>
  <c r="P158" i="2"/>
  <c r="R162" i="2"/>
  <c r="T181" i="2"/>
  <c r="R127" i="3"/>
  <c r="P151" i="3"/>
  <c r="R174" i="3"/>
  <c r="R193" i="3"/>
  <c r="P204" i="3"/>
  <c r="BK128" i="4"/>
  <c r="J128" i="4" s="1"/>
  <c r="J98" i="4" s="1"/>
  <c r="BK152" i="4"/>
  <c r="J152" i="4"/>
  <c r="J99" i="4"/>
  <c r="BK201" i="4"/>
  <c r="J201" i="4" s="1"/>
  <c r="J102" i="4" s="1"/>
  <c r="BK128" i="5"/>
  <c r="BK127" i="5" s="1"/>
  <c r="J127" i="5" s="1"/>
  <c r="J97" i="5" s="1"/>
  <c r="R165" i="5"/>
  <c r="R177" i="5"/>
  <c r="BK202" i="5"/>
  <c r="J202" i="5"/>
  <c r="J102" i="5"/>
  <c r="BK127" i="2"/>
  <c r="J127" i="2" s="1"/>
  <c r="J98" i="2" s="1"/>
  <c r="T127" i="2"/>
  <c r="P148" i="2"/>
  <c r="T158" i="2"/>
  <c r="R181" i="2"/>
  <c r="T127" i="3"/>
  <c r="T204" i="3"/>
  <c r="R128" i="4"/>
  <c r="P152" i="4"/>
  <c r="BK180" i="4"/>
  <c r="J180" i="4" s="1"/>
  <c r="J101" i="4" s="1"/>
  <c r="T201" i="4"/>
  <c r="T128" i="5"/>
  <c r="BK177" i="5"/>
  <c r="J177" i="5" s="1"/>
  <c r="J100" i="5" s="1"/>
  <c r="BK195" i="5"/>
  <c r="J195" i="5"/>
  <c r="J101" i="5"/>
  <c r="T202" i="5"/>
  <c r="P123" i="6"/>
  <c r="P138" i="6"/>
  <c r="BK134" i="2"/>
  <c r="J134" i="2" s="1"/>
  <c r="J99" i="2" s="1"/>
  <c r="R148" i="2"/>
  <c r="BK162" i="2"/>
  <c r="BK161" i="2" s="1"/>
  <c r="J161" i="2" s="1"/>
  <c r="J103" i="2" s="1"/>
  <c r="T162" i="2"/>
  <c r="T161" i="2" s="1"/>
  <c r="BK151" i="3"/>
  <c r="J151" i="3" s="1"/>
  <c r="J99" i="3" s="1"/>
  <c r="BK174" i="3"/>
  <c r="J174" i="3" s="1"/>
  <c r="J100" i="3" s="1"/>
  <c r="BK193" i="3"/>
  <c r="J193" i="3" s="1"/>
  <c r="J101" i="3" s="1"/>
  <c r="BK204" i="3"/>
  <c r="J204" i="3"/>
  <c r="J102" i="3" s="1"/>
  <c r="T152" i="4"/>
  <c r="R180" i="4"/>
  <c r="R201" i="4"/>
  <c r="P128" i="5"/>
  <c r="P165" i="5"/>
  <c r="T177" i="5"/>
  <c r="T195" i="5"/>
  <c r="T123" i="6"/>
  <c r="T122" i="6"/>
  <c r="T121" i="6" s="1"/>
  <c r="R138" i="6"/>
  <c r="BK219" i="3"/>
  <c r="J219" i="3"/>
  <c r="J105" i="3" s="1"/>
  <c r="BK215" i="4"/>
  <c r="J215" i="4" s="1"/>
  <c r="J105" i="4" s="1"/>
  <c r="BK209" i="5"/>
  <c r="J209" i="5"/>
  <c r="J103" i="5" s="1"/>
  <c r="BK217" i="5"/>
  <c r="J217" i="5" s="1"/>
  <c r="J106" i="5" s="1"/>
  <c r="BK133" i="6"/>
  <c r="J133" i="6"/>
  <c r="J99" i="6" s="1"/>
  <c r="BK148" i="6"/>
  <c r="J148" i="6" s="1"/>
  <c r="J101" i="6" s="1"/>
  <c r="BK214" i="3"/>
  <c r="J214" i="3"/>
  <c r="J104" i="3" s="1"/>
  <c r="BK176" i="4"/>
  <c r="J176" i="4" s="1"/>
  <c r="J100" i="4" s="1"/>
  <c r="BK212" i="4"/>
  <c r="J212" i="4" s="1"/>
  <c r="J103" i="4" s="1"/>
  <c r="BK144" i="2"/>
  <c r="J144" i="2" s="1"/>
  <c r="J100" i="2" s="1"/>
  <c r="BK220" i="4"/>
  <c r="J220" i="4" s="1"/>
  <c r="J106" i="4" s="1"/>
  <c r="BK212" i="5"/>
  <c r="J91" i="6"/>
  <c r="J115" i="6"/>
  <c r="BE149" i="6"/>
  <c r="J92" i="6"/>
  <c r="BE134" i="6"/>
  <c r="E111" i="6"/>
  <c r="BE130" i="6"/>
  <c r="BE142" i="6"/>
  <c r="BE145" i="6"/>
  <c r="F118" i="6"/>
  <c r="BE127" i="6"/>
  <c r="BE124" i="6"/>
  <c r="BE139" i="6"/>
  <c r="J89" i="5"/>
  <c r="BE196" i="5"/>
  <c r="BE139" i="5"/>
  <c r="BE169" i="5"/>
  <c r="BE178" i="5"/>
  <c r="BE189" i="5"/>
  <c r="J92" i="5"/>
  <c r="BE129" i="5"/>
  <c r="BE132" i="5"/>
  <c r="BE135" i="5"/>
  <c r="BE142" i="5"/>
  <c r="BE145" i="5"/>
  <c r="BE166" i="5"/>
  <c r="BE183" i="5"/>
  <c r="BE204" i="5"/>
  <c r="BE208" i="5"/>
  <c r="BE213" i="5"/>
  <c r="J91" i="5"/>
  <c r="E116" i="5"/>
  <c r="BE148" i="5"/>
  <c r="BE157" i="5"/>
  <c r="BE186" i="5"/>
  <c r="BE192" i="5"/>
  <c r="BE207" i="5"/>
  <c r="F92" i="5"/>
  <c r="BE151" i="5"/>
  <c r="BE162" i="5"/>
  <c r="BE172" i="5"/>
  <c r="BE218" i="5"/>
  <c r="BE154" i="5"/>
  <c r="BE174" i="5"/>
  <c r="BE199" i="5"/>
  <c r="BE203" i="5"/>
  <c r="BE210" i="5"/>
  <c r="J92" i="4"/>
  <c r="BE158" i="4"/>
  <c r="BE170" i="4"/>
  <c r="BE181" i="4"/>
  <c r="BE206" i="4"/>
  <c r="E85" i="4"/>
  <c r="F92" i="4"/>
  <c r="BE129" i="4"/>
  <c r="BE134" i="4"/>
  <c r="BE144" i="4"/>
  <c r="BE153" i="4"/>
  <c r="BE161" i="4"/>
  <c r="BE186" i="4"/>
  <c r="BE192" i="4"/>
  <c r="BE195" i="4"/>
  <c r="BE203" i="4"/>
  <c r="BE216" i="4"/>
  <c r="BK213" i="3"/>
  <c r="J213" i="3" s="1"/>
  <c r="J103" i="3" s="1"/>
  <c r="J89" i="4"/>
  <c r="BE137" i="4"/>
  <c r="BE141" i="4"/>
  <c r="BE177" i="4"/>
  <c r="BE221" i="4"/>
  <c r="BE147" i="4"/>
  <c r="BE167" i="4"/>
  <c r="BE173" i="4"/>
  <c r="BE184" i="4"/>
  <c r="BE209" i="4"/>
  <c r="J91" i="4"/>
  <c r="BE164" i="4"/>
  <c r="BE189" i="4"/>
  <c r="BE198" i="4"/>
  <c r="BE202" i="4"/>
  <c r="BE213" i="4"/>
  <c r="E85" i="3"/>
  <c r="J89" i="3"/>
  <c r="J92" i="3"/>
  <c r="J121" i="3"/>
  <c r="BE152" i="3"/>
  <c r="BE175" i="3"/>
  <c r="BE179" i="3"/>
  <c r="BE181" i="3"/>
  <c r="BE187" i="3"/>
  <c r="BE190" i="3"/>
  <c r="BE144" i="3"/>
  <c r="BE147" i="3"/>
  <c r="BE165" i="3"/>
  <c r="J162" i="2"/>
  <c r="J104" i="2"/>
  <c r="F122" i="3"/>
  <c r="BE141" i="3"/>
  <c r="BE162" i="3"/>
  <c r="BE168" i="3"/>
  <c r="BE171" i="3"/>
  <c r="BE194" i="3"/>
  <c r="BE195" i="3"/>
  <c r="BE201" i="3"/>
  <c r="BE134" i="3"/>
  <c r="BE158" i="3"/>
  <c r="BE205" i="3"/>
  <c r="BE131" i="3"/>
  <c r="BE137" i="3"/>
  <c r="BE155" i="3"/>
  <c r="BE184" i="3"/>
  <c r="BE198" i="3"/>
  <c r="BE128" i="3"/>
  <c r="BE206" i="3"/>
  <c r="BE215" i="3"/>
  <c r="BE220" i="3"/>
  <c r="J89" i="2"/>
  <c r="J121" i="2"/>
  <c r="BE128" i="2"/>
  <c r="BE138" i="2"/>
  <c r="BE152" i="2"/>
  <c r="BE169" i="2"/>
  <c r="BE182" i="2"/>
  <c r="E85" i="2"/>
  <c r="F92" i="2"/>
  <c r="BE160" i="2"/>
  <c r="BE178" i="2"/>
  <c r="BE190" i="2"/>
  <c r="J92" i="2"/>
  <c r="BE141" i="2"/>
  <c r="BE185" i="2"/>
  <c r="BE192" i="2"/>
  <c r="BE131" i="2"/>
  <c r="BE135" i="2"/>
  <c r="BE145" i="2"/>
  <c r="BE149" i="2"/>
  <c r="BE187" i="2"/>
  <c r="BE155" i="2"/>
  <c r="BE159" i="2"/>
  <c r="BE163" i="2"/>
  <c r="BE166" i="2"/>
  <c r="BE175" i="2"/>
  <c r="BE172" i="2"/>
  <c r="F34" i="2"/>
  <c r="BA95" i="1" s="1"/>
  <c r="F34" i="3"/>
  <c r="BA96" i="1"/>
  <c r="F34" i="4"/>
  <c r="BA97" i="1" s="1"/>
  <c r="F36" i="5"/>
  <c r="BC98" i="1" s="1"/>
  <c r="F37" i="6"/>
  <c r="BD99" i="1"/>
  <c r="F36" i="2"/>
  <c r="BC95" i="1" s="1"/>
  <c r="F36" i="3"/>
  <c r="BC96" i="1" s="1"/>
  <c r="F36" i="4"/>
  <c r="BC97" i="1"/>
  <c r="J34" i="6"/>
  <c r="AW99" i="1" s="1"/>
  <c r="J34" i="2"/>
  <c r="AW95" i="1" s="1"/>
  <c r="F35" i="3"/>
  <c r="BB96" i="1"/>
  <c r="F34" i="5"/>
  <c r="BA98" i="1" s="1"/>
  <c r="F34" i="6"/>
  <c r="BA99" i="1" s="1"/>
  <c r="F37" i="2"/>
  <c r="BD95" i="1" s="1"/>
  <c r="F37" i="3"/>
  <c r="BD96" i="1" s="1"/>
  <c r="F37" i="4"/>
  <c r="BD97" i="1" s="1"/>
  <c r="J34" i="5"/>
  <c r="AW98" i="1" s="1"/>
  <c r="J34" i="3"/>
  <c r="AW96" i="1" s="1"/>
  <c r="J34" i="4"/>
  <c r="AW97" i="1" s="1"/>
  <c r="F37" i="5"/>
  <c r="BD98" i="1" s="1"/>
  <c r="F35" i="6"/>
  <c r="BB99" i="1" s="1"/>
  <c r="F35" i="2"/>
  <c r="BB95" i="1" s="1"/>
  <c r="F35" i="4"/>
  <c r="BB97" i="1" s="1"/>
  <c r="F35" i="5"/>
  <c r="BB98" i="1" s="1"/>
  <c r="F36" i="6"/>
  <c r="BC99" i="1" s="1"/>
  <c r="BK211" i="5" l="1"/>
  <c r="J211" i="5" s="1"/>
  <c r="J104" i="5" s="1"/>
  <c r="J128" i="5"/>
  <c r="J98" i="5" s="1"/>
  <c r="P161" i="2"/>
  <c r="R126" i="3"/>
  <c r="R125" i="3" s="1"/>
  <c r="P127" i="5"/>
  <c r="P126" i="5" s="1"/>
  <c r="AU98" i="1" s="1"/>
  <c r="T126" i="3"/>
  <c r="T125" i="3" s="1"/>
  <c r="T127" i="5"/>
  <c r="T126" i="5" s="1"/>
  <c r="R161" i="2"/>
  <c r="R125" i="2" s="1"/>
  <c r="R127" i="5"/>
  <c r="R126" i="5"/>
  <c r="BK127" i="4"/>
  <c r="J127" i="4" s="1"/>
  <c r="J97" i="4" s="1"/>
  <c r="P127" i="4"/>
  <c r="P126" i="4"/>
  <c r="AU97" i="1"/>
  <c r="R122" i="6"/>
  <c r="R121" i="6" s="1"/>
  <c r="T127" i="4"/>
  <c r="T126" i="4" s="1"/>
  <c r="T126" i="2"/>
  <c r="T125" i="2" s="1"/>
  <c r="P126" i="2"/>
  <c r="P125" i="2" s="1"/>
  <c r="AU95" i="1" s="1"/>
  <c r="BK126" i="3"/>
  <c r="J126" i="3"/>
  <c r="J97" i="3"/>
  <c r="P126" i="3"/>
  <c r="P125" i="3" s="1"/>
  <c r="AU96" i="1" s="1"/>
  <c r="R126" i="2"/>
  <c r="P122" i="6"/>
  <c r="P121" i="6"/>
  <c r="AU99" i="1" s="1"/>
  <c r="R127" i="4"/>
  <c r="R126" i="4"/>
  <c r="J212" i="5"/>
  <c r="J105" i="5"/>
  <c r="BK214" i="4"/>
  <c r="J214" i="4" s="1"/>
  <c r="J104" i="4" s="1"/>
  <c r="BK122" i="6"/>
  <c r="J122" i="6" s="1"/>
  <c r="J97" i="6" s="1"/>
  <c r="BK126" i="2"/>
  <c r="J126" i="2" s="1"/>
  <c r="J97" i="2" s="1"/>
  <c r="BK126" i="5"/>
  <c r="J126" i="5"/>
  <c r="J30" i="5" s="1"/>
  <c r="AG98" i="1" s="1"/>
  <c r="BK125" i="3"/>
  <c r="J125" i="3" s="1"/>
  <c r="J30" i="3" s="1"/>
  <c r="AG96" i="1" s="1"/>
  <c r="F33" i="3"/>
  <c r="AZ96" i="1" s="1"/>
  <c r="F33" i="4"/>
  <c r="AZ97" i="1" s="1"/>
  <c r="F33" i="6"/>
  <c r="AZ99" i="1"/>
  <c r="F33" i="2"/>
  <c r="AZ95" i="1" s="1"/>
  <c r="J33" i="4"/>
  <c r="AV97" i="1"/>
  <c r="AT97" i="1" s="1"/>
  <c r="BC94" i="1"/>
  <c r="AY94" i="1" s="1"/>
  <c r="BD94" i="1"/>
  <c r="W33" i="1"/>
  <c r="J33" i="2"/>
  <c r="AV95" i="1" s="1"/>
  <c r="AT95" i="1" s="1"/>
  <c r="F33" i="5"/>
  <c r="AZ98" i="1"/>
  <c r="J33" i="6"/>
  <c r="AV99" i="1" s="1"/>
  <c r="AT99" i="1" s="1"/>
  <c r="J33" i="3"/>
  <c r="AV96" i="1" s="1"/>
  <c r="AT96" i="1" s="1"/>
  <c r="J33" i="5"/>
  <c r="AV98" i="1" s="1"/>
  <c r="AT98" i="1" s="1"/>
  <c r="BA94" i="1"/>
  <c r="AW94" i="1" s="1"/>
  <c r="AK30" i="1" s="1"/>
  <c r="BB94" i="1"/>
  <c r="AX94" i="1" s="1"/>
  <c r="BK121" i="6" l="1"/>
  <c r="J121" i="6"/>
  <c r="J96" i="6"/>
  <c r="BK126" i="4"/>
  <c r="J126" i="4"/>
  <c r="J96" i="4" s="1"/>
  <c r="BK125" i="2"/>
  <c r="J125" i="2"/>
  <c r="AN98" i="1"/>
  <c r="J96" i="5"/>
  <c r="J39" i="5"/>
  <c r="AN96" i="1"/>
  <c r="J96" i="3"/>
  <c r="J39" i="3"/>
  <c r="AU94" i="1"/>
  <c r="J30" i="2"/>
  <c r="AG95" i="1"/>
  <c r="AZ94" i="1"/>
  <c r="AV94" i="1" s="1"/>
  <c r="AK29" i="1" s="1"/>
  <c r="W30" i="1"/>
  <c r="W32" i="1"/>
  <c r="W31" i="1"/>
  <c r="J39" i="2" l="1"/>
  <c r="J96" i="2"/>
  <c r="AN95" i="1"/>
  <c r="J30" i="6"/>
  <c r="AG99" i="1" s="1"/>
  <c r="J30" i="4"/>
  <c r="AG97" i="1" s="1"/>
  <c r="AN97" i="1" s="1"/>
  <c r="AT94" i="1"/>
  <c r="W29" i="1"/>
  <c r="J39" i="4" l="1"/>
  <c r="J39" i="6"/>
  <c r="AN99" i="1"/>
  <c r="AG94" i="1"/>
  <c r="AK26" i="1"/>
  <c r="AN94" i="1" l="1"/>
  <c r="AK35" i="1"/>
</calcChain>
</file>

<file path=xl/sharedStrings.xml><?xml version="1.0" encoding="utf-8"?>
<sst xmlns="http://schemas.openxmlformats.org/spreadsheetml/2006/main" count="4987" uniqueCount="565">
  <si>
    <t>Export Komplet</t>
  </si>
  <si>
    <t/>
  </si>
  <si>
    <t>2.0</t>
  </si>
  <si>
    <t>False</t>
  </si>
  <si>
    <t>{59dee64a-b046-4094-a48c-9309ffbeafbe}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</si>
  <si>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</si>
  <si>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</si>
  <si>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</si>
  <si>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</si>
  <si>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</si>
  <si>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</si>
  <si>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</si>
  <si>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</si>
  <si>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</si>
  <si>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</si>
  <si>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</si>
  <si>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</si>
  <si>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Modrava - Infrastruktura obce</t>
  </si>
  <si>
    <t>KSO:</t>
  </si>
  <si>
    <t>CC-CZ:</t>
  </si>
  <si>
    <t>Místo:</t>
  </si>
  <si>
    <t>Modrava</t>
  </si>
  <si>
    <t>Datum:</t>
  </si>
  <si>
    <t>Zadavatel:</t>
  </si>
  <si>
    <t>IČ:</t>
  </si>
  <si>
    <t>00573418</t>
  </si>
  <si>
    <t>Obec Modrava</t>
  </si>
  <si>
    <t>DIČ:</t>
  </si>
  <si>
    <t>CZ00573418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</si>
  <si>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</si>
  <si>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</si>
  <si>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</si>
  <si>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</si>
  <si>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</si>
  <si>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</si>
  <si>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</si>
  <si>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</si>
  <si>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</si>
  <si>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</si>
  <si>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</si>
  <si>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</si>
  <si>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</si>
  <si>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</si>
  <si>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</si>
  <si>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</si>
  <si>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</si>
  <si>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</si>
  <si>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</si>
  <si>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</si>
  <si>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</si>
  <si>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</si>
  <si>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</si>
  <si>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</si>
  <si>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</si>
  <si>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</si>
  <si>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</si>
  <si>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</si>
  <si>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</si>
  <si>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</si>
  <si>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</si>
  <si>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</si>
  <si>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</si>
  <si>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</si>
  <si>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</si>
  <si>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</si>
  <si>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</si>
  <si>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</si>
  <si>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</si>
  <si>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</si>
  <si>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</si>
  <si>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</si>
  <si>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</si>
  <si>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</si>
  <si>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</si>
  <si>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</si>
  <si>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</si>
  <si>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</si>
  <si>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</si>
  <si>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</si>
  <si>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</si>
  <si>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</si>
  <si>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</si>
  <si>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mostu Modrava - červená turistická</t>
  </si>
  <si>
    <t>STA</t>
  </si>
  <si>
    <t>1</t>
  </si>
  <si>
    <t>{313e4227-7ef5-4c6f-844f-07ce5bfea537}</t>
  </si>
  <si>
    <t>2</t>
  </si>
  <si>
    <t>SO 02</t>
  </si>
  <si>
    <t>Oprava mostu a komunikace Modrava - zelená turistická</t>
  </si>
  <si>
    <t>{350cbbaa-aa6d-407a-80de-351a60cb2086}</t>
  </si>
  <si>
    <t>SO 03</t>
  </si>
  <si>
    <t>Oprava komunikace Filipova Huť - žlutá turistická</t>
  </si>
  <si>
    <t>{941d70df-dc43-4406-8fcc-f0981030d7d6}</t>
  </si>
  <si>
    <t>SO 04</t>
  </si>
  <si>
    <t>Oprava komunikace Filipova Huť - zelená turistická</t>
  </si>
  <si>
    <t>{f027a2f5-07dd-4f25-8ec6-9ccc59ef82c4}</t>
  </si>
  <si>
    <t>SO 05</t>
  </si>
  <si>
    <t>Oprava NS Modrava - Filipova Huť</t>
  </si>
  <si>
    <t>{009bc0c5-b54e-4287-98ee-68a39b6553d1}</t>
  </si>
  <si>
    <t>KRYCÍ LIST SOUPISU PRACÍ</t>
  </si>
  <si>
    <t>Objekt:</t>
  </si>
  <si>
    <t>SO 01 - Oprava mostu Modrava - červená turistická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</si>
  <si>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</si>
  <si>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</si>
  <si>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</si>
  <si>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</si>
  <si>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</si>
  <si>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</si>
  <si>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</si>
  <si>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</si>
  <si>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</si>
  <si>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</si>
  <si>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</si>
  <si>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</si>
  <si>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</si>
  <si>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</si>
  <si>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</si>
  <si>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</si>
  <si>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</si>
  <si>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</si>
  <si>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</si>
  <si>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</si>
  <si>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</si>
  <si>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</si>
  <si>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</si>
  <si>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</si>
  <si>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</si>
  <si>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</si>
  <si>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</si>
  <si>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</si>
  <si>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</si>
  <si>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</si>
  <si>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</si>
  <si>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</si>
  <si>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</si>
  <si>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348181131</t>
  </si>
  <si>
    <t>Výroba mostního zábradlí trvalého ze dřeva měkkého hoblovaného s výplní</t>
  </si>
  <si>
    <t>m</t>
  </si>
  <si>
    <t>CS ÚRS 2024 01</t>
  </si>
  <si>
    <t>4</t>
  </si>
  <si>
    <t>-1621260270</t>
  </si>
  <si>
    <t>VV</t>
  </si>
  <si>
    <t>16*2</t>
  </si>
  <si>
    <t>Součet</t>
  </si>
  <si>
    <t>348181132</t>
  </si>
  <si>
    <t>Montáž mostního zábradlí trvalého ze dřeva měkkého hoblovaného s výplní</t>
  </si>
  <si>
    <t>-1237259427</t>
  </si>
  <si>
    <t>6</t>
  </si>
  <si>
    <t>Úpravy povrchů, podlahy a osazování výplní</t>
  </si>
  <si>
    <t>628195011</t>
  </si>
  <si>
    <t>Očištění ocel konstrukcí od usazenin</t>
  </si>
  <si>
    <t>m2</t>
  </si>
  <si>
    <t>1883765839</t>
  </si>
  <si>
    <t>16*0,2*2*3*2</t>
  </si>
  <si>
    <t>628613511</t>
  </si>
  <si>
    <t>Ochranný nátěr OK mostů - základní a podkladní epoxidový, vrchní PU, tl. min 280 µm</t>
  </si>
  <si>
    <t>-1035043906</t>
  </si>
  <si>
    <t>38,4</t>
  </si>
  <si>
    <t>5</t>
  </si>
  <si>
    <t>R5</t>
  </si>
  <si>
    <t xml:space="preserve">Vyspravení povrchu betonu maltou cementovou </t>
  </si>
  <si>
    <t>-2127643220</t>
  </si>
  <si>
    <t>16*1,4+16*1</t>
  </si>
  <si>
    <t>9</t>
  </si>
  <si>
    <t>Ostatní konstrukce a práce, bourání</t>
  </si>
  <si>
    <t>962065711</t>
  </si>
  <si>
    <t>Bourání zábradlí dřevěného na mostě s výplní při vzdálenosti sloupků do 2,5 m</t>
  </si>
  <si>
    <t>811697047</t>
  </si>
  <si>
    <t>997</t>
  </si>
  <si>
    <t>Přesun sutě</t>
  </si>
  <si>
    <t>7</t>
  </si>
  <si>
    <t>997131511</t>
  </si>
  <si>
    <t>Odvoz na skládku demontovaných konstrukcí dřevěných do 1 km</t>
  </si>
  <si>
    <t>m3</t>
  </si>
  <si>
    <t>-69543385</t>
  </si>
  <si>
    <t>5,12</t>
  </si>
  <si>
    <t>8</t>
  </si>
  <si>
    <t>997131519</t>
  </si>
  <si>
    <t>Příplatek ZKD 1 km u odvozu na skládku demontovaných konstrukcí dřevěných</t>
  </si>
  <si>
    <t>1290003148</t>
  </si>
  <si>
    <t>997211612</t>
  </si>
  <si>
    <t>Nakládání vybouraných hmot na dopravní prostředky pro vodorovnou dopravu</t>
  </si>
  <si>
    <t>t</t>
  </si>
  <si>
    <t>-788851025</t>
  </si>
  <si>
    <t>998</t>
  </si>
  <si>
    <t>Přesun hmot</t>
  </si>
  <si>
    <t>10</t>
  </si>
  <si>
    <t>998218111</t>
  </si>
  <si>
    <t>Přesun hmot pro mosty dřevěné v do 10 m</t>
  </si>
  <si>
    <t>623607860</t>
  </si>
  <si>
    <t>11</t>
  </si>
  <si>
    <t>998218191</t>
  </si>
  <si>
    <t>Příplatek k přesunu hmot pro mosty dřevěné za zvětšený přesun do 1000 m</t>
  </si>
  <si>
    <t>1013639884</t>
  </si>
  <si>
    <t>PSV</t>
  </si>
  <si>
    <t>Práce a dodávky PSV</t>
  </si>
  <si>
    <t>766</t>
  </si>
  <si>
    <t>Konstrukce truhlářské</t>
  </si>
  <si>
    <t>76649210R</t>
  </si>
  <si>
    <t>Montáž obložení dřevěného</t>
  </si>
  <si>
    <t>16</t>
  </si>
  <si>
    <t>200107272</t>
  </si>
  <si>
    <t>180*0,15</t>
  </si>
  <si>
    <t>13</t>
  </si>
  <si>
    <t>M</t>
  </si>
  <si>
    <t>60516100</t>
  </si>
  <si>
    <t>řezivo smrkové sušené tl 30mm</t>
  </si>
  <si>
    <t>32</t>
  </si>
  <si>
    <t>-1059431416</t>
  </si>
  <si>
    <t>27*0,03</t>
  </si>
  <si>
    <t>14</t>
  </si>
  <si>
    <t>R1</t>
  </si>
  <si>
    <t>Drobný spojovací materiál</t>
  </si>
  <si>
    <t>kg</t>
  </si>
  <si>
    <t>-613209480</t>
  </si>
  <si>
    <t>8,97</t>
  </si>
  <si>
    <t>15</t>
  </si>
  <si>
    <t>R2</t>
  </si>
  <si>
    <t>Demontáž zarezlých dílců</t>
  </si>
  <si>
    <t>kpl.</t>
  </si>
  <si>
    <t>150870826</t>
  </si>
  <si>
    <t>R3</t>
  </si>
  <si>
    <t>Demontáž plotových dílců</t>
  </si>
  <si>
    <t>kpl</t>
  </si>
  <si>
    <t>-1997551781</t>
  </si>
  <si>
    <t>8*2</t>
  </si>
  <si>
    <t>17</t>
  </si>
  <si>
    <t>R4</t>
  </si>
  <si>
    <t>Plotové dílce zn/plast</t>
  </si>
  <si>
    <t>1139995131</t>
  </si>
  <si>
    <t>19*2</t>
  </si>
  <si>
    <t>783</t>
  </si>
  <si>
    <t>Dokončovací práce - nátěry</t>
  </si>
  <si>
    <t>18</t>
  </si>
  <si>
    <t>783103120</t>
  </si>
  <si>
    <t>Provedení dvojnásobného napouštěcího nátěru truhlářských konstrukcí</t>
  </si>
  <si>
    <t>-510971030</t>
  </si>
  <si>
    <t>76</t>
  </si>
  <si>
    <t>19</t>
  </si>
  <si>
    <t>24621110</t>
  </si>
  <si>
    <t>olej teakový na dřevo O1011</t>
  </si>
  <si>
    <t>litr</t>
  </si>
  <si>
    <t>-1471373161</t>
  </si>
  <si>
    <t>76*0,084 'Přepočtené koeficientem množství</t>
  </si>
  <si>
    <t>20</t>
  </si>
  <si>
    <t>783107100</t>
  </si>
  <si>
    <t>Provedení krycího jednonásobného nátěru truhlářských konstrukcí</t>
  </si>
  <si>
    <t>1211248176</t>
  </si>
  <si>
    <t>24620319</t>
  </si>
  <si>
    <t>hmota nátěrová olejová základní i vrchní univerzální odstín hnědý</t>
  </si>
  <si>
    <t>-1043411655</t>
  </si>
  <si>
    <t>76*0,15 'Přepočtené koeficientem množství</t>
  </si>
  <si>
    <t>22</t>
  </si>
  <si>
    <t>R</t>
  </si>
  <si>
    <t>Oprava mostu - dle zápisu z běžné prohlídky</t>
  </si>
  <si>
    <t>soubor</t>
  </si>
  <si>
    <t>1024</t>
  </si>
  <si>
    <t>2058964169</t>
  </si>
  <si>
    <t>Vyspárovat levou opěru u hladiny vody do výšky cca 0,5m</t>
  </si>
  <si>
    <t>Sanovat mírně podemletou levou opěru na vtoku v délce cca 1m</t>
  </si>
  <si>
    <t xml:space="preserve">Očistit kam. křídla na horních vodorovných plochách od mechu a drobné vegetace, u pravého křídla vyčistit spáry zdiva a dozdít vypadlý kámen na konci </t>
  </si>
  <si>
    <t xml:space="preserve">Vyčistit místo pod plastou troubou na levém křídle na výtoku od drobné vegetace </t>
  </si>
  <si>
    <t>Opravit ukončení chodníku na vtoku příčnými, svisle osazenými deskami</t>
  </si>
  <si>
    <t>Očistit místy vodor. plochu výtok římsy od lišejníků, opravit její olámanou hranu</t>
  </si>
  <si>
    <t>SO 02 - Oprava mostu a komunikace Modrava - zelená turistická</t>
  </si>
  <si>
    <t xml:space="preserve">    1 - Zemní práce</t>
  </si>
  <si>
    <t xml:space="preserve">    5 - Komunikace pozemní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</si>
  <si>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</si>
  <si>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</si>
  <si>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</si>
  <si>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Zemní práce</t>
  </si>
  <si>
    <t>113107342</t>
  </si>
  <si>
    <t>Odstranění podkladu živičného tl přes 50 do 100 mm strojně pl do 50 m2</t>
  </si>
  <si>
    <t>-210087129</t>
  </si>
  <si>
    <t>27,5*1,7 "chodník</t>
  </si>
  <si>
    <t>113154224</t>
  </si>
  <si>
    <t>Frézování živičného krytu tl 100 mm pruh š přes 0,5 do 1 m pl přes 500 do 1000 m2 bez překážek v trase</t>
  </si>
  <si>
    <t>-971149956</t>
  </si>
  <si>
    <t>42*6</t>
  </si>
  <si>
    <t>113202111</t>
  </si>
  <si>
    <t>Vytrhání obrub krajníků obrubníků stojatých</t>
  </si>
  <si>
    <t>1579645661</t>
  </si>
  <si>
    <t>27,5+1,7+1,7</t>
  </si>
  <si>
    <t>132251102</t>
  </si>
  <si>
    <t>Hloubení rýh nezapažených š do 800 mm v hornině třídy těžitelnosti I skupiny 3 objem do 50 m3 strojně</t>
  </si>
  <si>
    <t>1385812194</t>
  </si>
  <si>
    <t>(27,5+1,7+1,7)*0,5*0,3 "most</t>
  </si>
  <si>
    <t>(14,5*2)*0,5*0,3 "MK</t>
  </si>
  <si>
    <t>162451126</t>
  </si>
  <si>
    <t>Vodorovné přemístění přes 1 500 do 2000 m výkopku/sypaniny z horniny třídy těžitelnosti II skupiny 4 a 5</t>
  </si>
  <si>
    <t>79014062</t>
  </si>
  <si>
    <t>8,985</t>
  </si>
  <si>
    <t>171251201</t>
  </si>
  <si>
    <t>Uložení sypaniny na skládky nebo meziskládky</t>
  </si>
  <si>
    <t>-1035451575</t>
  </si>
  <si>
    <t>181951112</t>
  </si>
  <si>
    <t>Úprava pláně v hornině třídy těžitelnosti I skupiny 1 až 3 se zhutněním strojně</t>
  </si>
  <si>
    <t>243864932</t>
  </si>
  <si>
    <t>(27,5+1,7+1,7)*0,5+27,5*1,4 "most</t>
  </si>
  <si>
    <t>(14,5*2)*0,5 "MK</t>
  </si>
  <si>
    <t>Komunikace pozemní</t>
  </si>
  <si>
    <t>564831011</t>
  </si>
  <si>
    <t>Podklad ze štěrkodrtě ŠD plochy do 100 m2 tl 100 mm</t>
  </si>
  <si>
    <t>1550784432</t>
  </si>
  <si>
    <t>68,45</t>
  </si>
  <si>
    <t>569831111</t>
  </si>
  <si>
    <t>Zpevnění krajnic štěrkodrtí tl 100 mm</t>
  </si>
  <si>
    <t>-703296654</t>
  </si>
  <si>
    <t>(14,5*2)*0,5</t>
  </si>
  <si>
    <t>572141112</t>
  </si>
  <si>
    <t>Vyrovnání povrchu dosavadních krytů asfaltovým betonem ACO (AB) tl přes 40 do 60 mm</t>
  </si>
  <si>
    <t>1246225201</t>
  </si>
  <si>
    <t>27,5*1,7</t>
  </si>
  <si>
    <t>573231108</t>
  </si>
  <si>
    <t>Postřik živičný spojovací ze silniční emulze v množství 0,50 kg/m2</t>
  </si>
  <si>
    <t>932681475</t>
  </si>
  <si>
    <t>252</t>
  </si>
  <si>
    <t>577143111</t>
  </si>
  <si>
    <t>Asfaltový beton vrstva obrusná ACO 8 (ABJ) tl 50 mm š do 3 m z nemodifikovaného asfaltu</t>
  </si>
  <si>
    <t>530505160</t>
  </si>
  <si>
    <t>577144221</t>
  </si>
  <si>
    <t>Asfaltový beton vrstva obrusná ACO 11 (ABS) tř. II tl 50 mm š přes 3 m z nemodifikovaného asfaltu</t>
  </si>
  <si>
    <t>-1340644058</t>
  </si>
  <si>
    <t>599142111</t>
  </si>
  <si>
    <t>Úprava zálivky dilatačních nebo pracovních spár v cementobetonovém krytu hl do 40 mm š přes 20 do 40 mm</t>
  </si>
  <si>
    <t>229112827</t>
  </si>
  <si>
    <t>6+6+27,5+27,5</t>
  </si>
  <si>
    <t>916241213</t>
  </si>
  <si>
    <t>Osazení obrubníku kamenného stojatého s boční opěrou do lože z betonu prostého</t>
  </si>
  <si>
    <t>-1979342020</t>
  </si>
  <si>
    <t>(27,5+1,7+1,7) "most</t>
  </si>
  <si>
    <t>(14,5*2) "MK</t>
  </si>
  <si>
    <t>58380001</t>
  </si>
  <si>
    <t>krajník kamenný žulový silniční 130x200x300-800mm</t>
  </si>
  <si>
    <t>-667901690</t>
  </si>
  <si>
    <t>59,9*1,02 'Přepočtené koeficientem množství</t>
  </si>
  <si>
    <t>916991121</t>
  </si>
  <si>
    <t>Lože pod obrubníky, krajníky nebo obruby z dlažebních kostek z betonu prostého</t>
  </si>
  <si>
    <t>-475398477</t>
  </si>
  <si>
    <t>59,9*0,2*0,15</t>
  </si>
  <si>
    <t>919731122</t>
  </si>
  <si>
    <t>Zarovnání styčné plochy podkladu nebo krytu živičného tl přes 50 do 100 mm</t>
  </si>
  <si>
    <t>1831049424</t>
  </si>
  <si>
    <t>6+6</t>
  </si>
  <si>
    <t>919735112</t>
  </si>
  <si>
    <t>Řezání stávajícího živičného krytu hl přes 50 do 100 mm</t>
  </si>
  <si>
    <t>-898843880</t>
  </si>
  <si>
    <t>938908411</t>
  </si>
  <si>
    <t>Čištění vozovek splachováním vodou</t>
  </si>
  <si>
    <t>929327997</t>
  </si>
  <si>
    <t>997002511</t>
  </si>
  <si>
    <t>Vodorovné přemístění suti a vybouraných hmot bez naložení ale se složením a urovnáním do 1 km</t>
  </si>
  <si>
    <t>-1865828622</t>
  </si>
  <si>
    <t>997002519</t>
  </si>
  <si>
    <t>Příplatek ZKD 1 km přemístění suti a vybouraných hmot</t>
  </si>
  <si>
    <t>1310930326</t>
  </si>
  <si>
    <t>77,1*46</t>
  </si>
  <si>
    <t>23</t>
  </si>
  <si>
    <t>997013861</t>
  </si>
  <si>
    <t>Poplatek za uložení stavebního odpadu na recyklační skládce (skládkovné) z prostého betonu kód odpadu 17 01 01</t>
  </si>
  <si>
    <t>-2054727702</t>
  </si>
  <si>
    <t>6,335</t>
  </si>
  <si>
    <t>24</t>
  </si>
  <si>
    <t>997013875</t>
  </si>
  <si>
    <t>Poplatek za uložení stavebního odpadu na recyklační skládce (skládkovné) asfaltového bez obsahu dehtu zatříděného do Katalogu odpadů pod kódem 17 03 02</t>
  </si>
  <si>
    <t>1058845642</t>
  </si>
  <si>
    <t>77,1-6,335</t>
  </si>
  <si>
    <t>25</t>
  </si>
  <si>
    <t>998225111</t>
  </si>
  <si>
    <t>Přesun hmot pro pozemní komunikace s krytem z kamene, monolitickým betonovým nebo živičným</t>
  </si>
  <si>
    <t>1355677209</t>
  </si>
  <si>
    <t>26</t>
  </si>
  <si>
    <t>-1747230470</t>
  </si>
  <si>
    <t>Odříznout zkorodované rádlovací dráty</t>
  </si>
  <si>
    <t>Odstranit korodované zbytky výztuže z boků nosníků</t>
  </si>
  <si>
    <t>Odstranit náletové stromky na výtoku těsně u opěr a i na březích</t>
  </si>
  <si>
    <t>Povrch území pod mostem upravit a zmírnit sklon svahů navazujících na opěry, opravit podemleté betonové zpevnění u levé opěry</t>
  </si>
  <si>
    <t>Doplnit částečně odplavený těžký zához z lomového kamene u obou opěr</t>
  </si>
  <si>
    <t>VRN</t>
  </si>
  <si>
    <t>Vedlejší rozpočtové náklady</t>
  </si>
  <si>
    <t>VRN1</t>
  </si>
  <si>
    <t>Průzkumné, geodetické a projektové práce</t>
  </si>
  <si>
    <t>27</t>
  </si>
  <si>
    <t>012002000</t>
  </si>
  <si>
    <t>Geodetické práce</t>
  </si>
  <si>
    <t>…</t>
  </si>
  <si>
    <t>-1053934720</t>
  </si>
  <si>
    <t>zaměření v ose komunikace - 42m</t>
  </si>
  <si>
    <t>VRN3</t>
  </si>
  <si>
    <t>Zařízení staveniště</t>
  </si>
  <si>
    <t>28</t>
  </si>
  <si>
    <t>030001000</t>
  </si>
  <si>
    <t>1536197733</t>
  </si>
  <si>
    <t>zřízení a odstranění zařízení staveniště</t>
  </si>
  <si>
    <t>zpracování, projednání, osazení a demontáž dopravně inženýrského opatření</t>
  </si>
  <si>
    <t>vytýčení inženýrských sítí</t>
  </si>
  <si>
    <t xml:space="preserve">stanovení množství PAU ve vybouraných asfaltových směsích </t>
  </si>
  <si>
    <t>SO 03 - Oprava komunikace Filipova Huť - žlutá turistická</t>
  </si>
  <si>
    <t>Filipova Huť</t>
  </si>
  <si>
    <t xml:space="preserve">    8 - Trubní vedení</t>
  </si>
  <si>
    <t>113154124</t>
  </si>
  <si>
    <t>Frézování živičného krytu tl 100 mm pruh š přes 0,5 do 1 m pl do 500 m2 bez překážek v trase</t>
  </si>
  <si>
    <t>1334821491</t>
  </si>
  <si>
    <t>50*5 "MK před ev.č. 5</t>
  </si>
  <si>
    <t>8*2 "rozjezd u hlavní</t>
  </si>
  <si>
    <t>135*1 "rýha</t>
  </si>
  <si>
    <t>212785391</t>
  </si>
  <si>
    <t>14*0,5*0,3 "obruby ev.č. 5</t>
  </si>
  <si>
    <t>135*1*0,15 "rýha</t>
  </si>
  <si>
    <t>22,35</t>
  </si>
  <si>
    <t>14*0,5 "obruby</t>
  </si>
  <si>
    <t>73*2,5 "rozšíření</t>
  </si>
  <si>
    <t>14*0,5 "obruby ev.č. 5</t>
  </si>
  <si>
    <t>565135101</t>
  </si>
  <si>
    <t>Asfaltový beton vrstva podkladní ACP 16 (obalované kamenivo OKS) tl 50 mm š do 1,5 m</t>
  </si>
  <si>
    <t>-190607436</t>
  </si>
  <si>
    <t>(135*2)*0,5</t>
  </si>
  <si>
    <t>((7,9+6,5+4,2)/3*135)*1,02</t>
  </si>
  <si>
    <t>853,74</t>
  </si>
  <si>
    <t>(7,9+6,5+4,2)/3*135</t>
  </si>
  <si>
    <t>7,9+14+11+4,2</t>
  </si>
  <si>
    <t>Trubní vedení</t>
  </si>
  <si>
    <t>899132212</t>
  </si>
  <si>
    <t>Výšková úprava poklopu vodovodního samonivelačního nebo pevného šoupátkového</t>
  </si>
  <si>
    <t>kus</t>
  </si>
  <si>
    <t>-851294737</t>
  </si>
  <si>
    <t>916231213</t>
  </si>
  <si>
    <t>Osazení chodníkového obrubníku betonového stojatého s boční opěrou do lože z betonu prostého</t>
  </si>
  <si>
    <t>-1574324497</t>
  </si>
  <si>
    <t>14 "obruby ev.č. 5</t>
  </si>
  <si>
    <t>59217016</t>
  </si>
  <si>
    <t>obrubník betonový chodníkový 1000x80x250mm</t>
  </si>
  <si>
    <t>-1603887091</t>
  </si>
  <si>
    <t>14*1,02 'Přepočtené koeficientem množství</t>
  </si>
  <si>
    <t>14*0,2*0,15</t>
  </si>
  <si>
    <t>37,1</t>
  </si>
  <si>
    <t>938909611</t>
  </si>
  <si>
    <t>Odstranění nánosu na krajnicích tl do 100 mm</t>
  </si>
  <si>
    <t>1792838103</t>
  </si>
  <si>
    <t>121,047*46</t>
  </si>
  <si>
    <t>2,87</t>
  </si>
  <si>
    <t>121,047-2,87</t>
  </si>
  <si>
    <t>zaměření v ose komunikace - 135m</t>
  </si>
  <si>
    <t>SO 04 - Oprava komunikace Filipova Huť - zelená turistická</t>
  </si>
  <si>
    <t xml:space="preserve">    2 - Zakládání</t>
  </si>
  <si>
    <t>113107161</t>
  </si>
  <si>
    <t>Odstranění podkladu z kameniva drceného tl do 100 mm strojně pl přes 50 do 200 m2</t>
  </si>
  <si>
    <t>312071840</t>
  </si>
  <si>
    <t>20*3</t>
  </si>
  <si>
    <t>122452204</t>
  </si>
  <si>
    <t>Odkopávky a prokopávky nezapažené pro silnice a dálnice v hornině třídy těžitelnosti II objem do 500 m3 strojně</t>
  </si>
  <si>
    <t>2080780649</t>
  </si>
  <si>
    <t>80*1,5*1</t>
  </si>
  <si>
    <t>(5*0,5*0,3)*7 "svodnice</t>
  </si>
  <si>
    <t>100*0,5*0,5 "trativod</t>
  </si>
  <si>
    <t>120+30,25</t>
  </si>
  <si>
    <t>171151112</t>
  </si>
  <si>
    <t>Uložení sypaniny z hornin nesoudržných kamenitých do násypů zhutněných strojně</t>
  </si>
  <si>
    <t>-1492884587</t>
  </si>
  <si>
    <t>50*3,4*0,6</t>
  </si>
  <si>
    <t>58344229</t>
  </si>
  <si>
    <t>štěrkodrť frakce 0/125</t>
  </si>
  <si>
    <t>873824295</t>
  </si>
  <si>
    <t>51*2</t>
  </si>
  <si>
    <t>58344003</t>
  </si>
  <si>
    <t>kamenivo drcené hrubé frakce 63/125</t>
  </si>
  <si>
    <t>-357480222</t>
  </si>
  <si>
    <t>150,25</t>
  </si>
  <si>
    <t>181101131</t>
  </si>
  <si>
    <t>Úprava pozemku s rozpojením, přehrnutím, urovnáním a přehrnutím do 20 m zeminy skupiny 3</t>
  </si>
  <si>
    <t>733516255</t>
  </si>
  <si>
    <t>1508,6*0,15</t>
  </si>
  <si>
    <t>313*3,2 "ke křížku</t>
  </si>
  <si>
    <t>161*3,2 "od křížku ke křižovatce</t>
  </si>
  <si>
    <t>6*4 "rozjezd u křižovatky</t>
  </si>
  <si>
    <t>182151111</t>
  </si>
  <si>
    <t>Svahování v zářezech v hornině třídy těžitelnosti I skupiny 1 až 3 strojně</t>
  </si>
  <si>
    <t>1192918428</t>
  </si>
  <si>
    <t>80*1*2</t>
  </si>
  <si>
    <t>Zakládání</t>
  </si>
  <si>
    <t>211531111</t>
  </si>
  <si>
    <t>Výplň odvodňovacích žeber nebo trativodů kamenivem hrubým drceným frakce 16 až 63 mm</t>
  </si>
  <si>
    <t>-159021407</t>
  </si>
  <si>
    <t>100*0,5*0,5</t>
  </si>
  <si>
    <t>211971110</t>
  </si>
  <si>
    <t>Zřízení opláštění žeber nebo trativodů geotextilií v rýze nebo zářezu sklonu do 1:2</t>
  </si>
  <si>
    <t>1136811735</t>
  </si>
  <si>
    <t>100*2</t>
  </si>
  <si>
    <t>69311081</t>
  </si>
  <si>
    <t>geotextilie netkaná separační, ochranná, filtrační, drenážní PES 300g/m2</t>
  </si>
  <si>
    <t>209041463</t>
  </si>
  <si>
    <t>200*1,1845 'Přepočtené koeficientem množství</t>
  </si>
  <si>
    <t>212752102</t>
  </si>
  <si>
    <t>Trativod z drenážních trubek korugovaných PE-HD SN 4 perforace 360° včetně lože otevřený výkop DN 150 pro liniové stavby</t>
  </si>
  <si>
    <t>1661136839</t>
  </si>
  <si>
    <t>100</t>
  </si>
  <si>
    <t>564831111</t>
  </si>
  <si>
    <t>Podklad ze štěrkodrtě ŠD plochy přes 100 m2 tl 100 mm</t>
  </si>
  <si>
    <t>151066026</t>
  </si>
  <si>
    <t>564871116</t>
  </si>
  <si>
    <t>Podklad ze štěrkodrtě ŠD plochy přes 100 m2 tl. 300 mm</t>
  </si>
  <si>
    <t>-2034242538</t>
  </si>
  <si>
    <t>50*3,2</t>
  </si>
  <si>
    <t>566301111</t>
  </si>
  <si>
    <t>Úprava krytu z kameniva drceného pro nový kryt s doplněním kameniva drceného přes 0,04 do 0,06 m3/m2</t>
  </si>
  <si>
    <t>-1289570850</t>
  </si>
  <si>
    <t>1540,8</t>
  </si>
  <si>
    <t>(313+161)*2*0,25</t>
  </si>
  <si>
    <t>597361121</t>
  </si>
  <si>
    <t>Svodnice ocelová š 120 mm kotvená do betonu</t>
  </si>
  <si>
    <t>147533027</t>
  </si>
  <si>
    <t>7*5 "délka svodnice 5m</t>
  </si>
  <si>
    <t>938902113</t>
  </si>
  <si>
    <t>Čištění příkopů komunikací příkopovým rypadlem objem nánosu přes 0,3 do 0,5 m3/m</t>
  </si>
  <si>
    <t>-1283967845</t>
  </si>
  <si>
    <t>340</t>
  </si>
  <si>
    <t>1933795172</t>
  </si>
  <si>
    <t>150,222*1 "deponie obce Modrava</t>
  </si>
  <si>
    <t>997002611</t>
  </si>
  <si>
    <t>Nakládání suti a vybouraných hmot</t>
  </si>
  <si>
    <t>1702505015</t>
  </si>
  <si>
    <t>997006551</t>
  </si>
  <si>
    <t>Hrubé urovnání suti na skládce bez zhutnění</t>
  </si>
  <si>
    <t>-891900502</t>
  </si>
  <si>
    <t>zaměření v ose komunikace - 474m</t>
  </si>
  <si>
    <t>29</t>
  </si>
  <si>
    <t>SO 05 - Oprava NS Modrava - Filipova Huť</t>
  </si>
  <si>
    <t xml:space="preserve">    4 - Vodorovné konstrukce</t>
  </si>
  <si>
    <t>HZS - Hodinové zúčtovací sazby</t>
  </si>
  <si>
    <t>111111312</t>
  </si>
  <si>
    <t>Odstranění ruderálního porostu do 100 m2 naložení a odvoz do 20 km ve svahu přes 1:5 do 1:2</t>
  </si>
  <si>
    <t>-404530311</t>
  </si>
  <si>
    <t>150</t>
  </si>
  <si>
    <t>111151131</t>
  </si>
  <si>
    <t>Pokosení trávníku lučního pl do 1000 m2 s odvozem do 20 km v rovině a svahu do 1:5</t>
  </si>
  <si>
    <t>1253786651</t>
  </si>
  <si>
    <t>200</t>
  </si>
  <si>
    <t>184806112</t>
  </si>
  <si>
    <t>Řez stromů netrnitých průklestem D koruny přes 2 do 4 m</t>
  </si>
  <si>
    <t>201003304</t>
  </si>
  <si>
    <t>232321111</t>
  </si>
  <si>
    <t>Zaražení dřevěných pilot svisle D do 120 mm hl do 2 m</t>
  </si>
  <si>
    <t>1966400236</t>
  </si>
  <si>
    <t>60</t>
  </si>
  <si>
    <t>"především v místech instalace lávky - stabilizace svahu a lávky</t>
  </si>
  <si>
    <t>Vodorovné konstrukce</t>
  </si>
  <si>
    <t>41112101R</t>
  </si>
  <si>
    <t>Konstrukce z modřínových povalů v=140mm, dl. do 380cm (2 stranně hraněných)</t>
  </si>
  <si>
    <t>466990943</t>
  </si>
  <si>
    <t>65</t>
  </si>
  <si>
    <t>42195811R</t>
  </si>
  <si>
    <t>Lávka dřevěná z modřínových fošen tl. 50-60mm, dl. do 150cm kotvená ocelovými hřeby 120mm</t>
  </si>
  <si>
    <t>-1375800713</t>
  </si>
  <si>
    <t>46795112R</t>
  </si>
  <si>
    <t>Vyrovnávací práh dřevěný modřínový, jednoduchý z kulatiny D do 29cm</t>
  </si>
  <si>
    <t>-1360826321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</si>
  <si>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</si>
  <si>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</si>
  <si>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</si>
  <si>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</si>
  <si>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</si>
  <si>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</si>
  <si>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686952138</t>
  </si>
  <si>
    <t>20*6</t>
  </si>
  <si>
    <t>přesun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</si>
</sst>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7" t="s">
        <v>5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6" t="s">
        <v>14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9"/>
      <c r="BE5" s="21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7" t="s">
        <v>17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9"/>
      <c r="BE6" s="21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8" t="s">
        <v>30</v>
      </c>
      <c r="AR8" s="19"/>
      <c r="BE8" s="214"/>
      <c r="BS8" s="16" t="s">
        <v>6</v>
      </c>
    </row>
    <row r="9" spans="1:74" ht="14.45" customHeight="1">
      <c r="B9" s="19"/>
      <c r="AR9" s="19"/>
      <c r="BE9" s="214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1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28</v>
      </c>
      <c r="AR11" s="19"/>
      <c r="BE11" s="214"/>
      <c r="BS11" s="16" t="s">
        <v>6</v>
      </c>
    </row>
    <row r="12" spans="1:74" ht="6.95" customHeight="1">
      <c r="B12" s="19"/>
      <c r="AR12" s="19"/>
      <c r="BE12" s="214"/>
      <c r="BS12" s="16" t="s">
        <v>6</v>
      </c>
    </row>
    <row r="13" spans="1:74" ht="12" customHeight="1">
      <c r="B13" s="19"/>
      <c r="D13" s="26" t="s">
        <v>29</v>
      </c>
      <c r="AK13" s="26" t="s">
        <v>24</v>
      </c>
      <c r="AN13" s="28" t="s">
        <v>30</v>
      </c>
      <c r="AR13" s="19"/>
      <c r="BE13" s="214"/>
      <c r="BS13" s="16" t="s">
        <v>6</v>
      </c>
    </row>
    <row r="14" spans="1:74" ht="12.75">
      <c r="B14" s="19"/>
      <c r="E14" s="218" t="s">
        <v>30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6" t="s">
        <v>27</v>
      </c>
      <c r="AN14" s="28" t="s">
        <v>30</v>
      </c>
      <c r="AR14" s="19"/>
      <c r="BE14" s="214"/>
      <c r="BS14" s="16" t="s">
        <v>6</v>
      </c>
    </row>
    <row r="15" spans="1:74" ht="6.95" customHeight="1">
      <c r="B15" s="19"/>
      <c r="AR15" s="19"/>
      <c r="BE15" s="214"/>
      <c r="BS15" s="16" t="s">
        <v>3</v>
      </c>
    </row>
    <row r="16" spans="1:74" ht="12" customHeight="1">
      <c r="B16" s="19"/>
      <c r="D16" s="26" t="s">
        <v>31</v>
      </c>
      <c r="AK16" s="26" t="s">
        <v>24</v>
      </c>
      <c r="AN16" s="24" t="s">
        <v>1</v>
      </c>
      <c r="AR16" s="19"/>
      <c r="BE16" s="214"/>
      <c r="BS16" s="16" t="s">
        <v>3</v>
      </c>
    </row>
    <row r="17" spans="2:71" ht="18.399999999999999" customHeight="1">
      <c r="B17" s="19"/>
      <c r="E17" s="24" t="s">
        <v>32</v>
      </c>
      <c r="AK17" s="26" t="s">
        <v>27</v>
      </c>
      <c r="AN17" s="24" t="s">
        <v>1</v>
      </c>
      <c r="AR17" s="19"/>
      <c r="BE17" s="214"/>
      <c r="BS17" s="16" t="s">
        <v>33</v>
      </c>
    </row>
    <row r="18" spans="2:71" ht="6.95" customHeight="1">
      <c r="B18" s="19"/>
      <c r="AR18" s="19"/>
      <c r="BE18" s="214"/>
      <c r="BS18" s="16" t="s">
        <v>6</v>
      </c>
    </row>
    <row r="19" spans="2:71" ht="12" customHeight="1">
      <c r="B19" s="19"/>
      <c r="D19" s="26" t="s">
        <v>34</v>
      </c>
      <c r="AK19" s="26" t="s">
        <v>24</v>
      </c>
      <c r="AN19" s="24" t="s">
        <v>1</v>
      </c>
      <c r="AR19" s="19"/>
      <c r="BE19" s="214"/>
      <c r="BS19" s="16" t="s">
        <v>6</v>
      </c>
    </row>
    <row r="20" spans="2:71" ht="18.399999999999999" customHeight="1">
      <c r="B20" s="19"/>
      <c r="E20" s="24" t="s">
        <v>32</v>
      </c>
      <c r="AK20" s="26" t="s">
        <v>27</v>
      </c>
      <c r="AN20" s="24" t="s">
        <v>1</v>
      </c>
      <c r="AR20" s="19"/>
      <c r="BE20" s="214"/>
      <c r="BS20" s="16" t="s">
        <v>33</v>
      </c>
    </row>
    <row r="21" spans="2:71" ht="6.95" customHeight="1">
      <c r="B21" s="19"/>
      <c r="AR21" s="19"/>
      <c r="BE21" s="214"/>
    </row>
    <row r="22" spans="2:71" ht="12" customHeight="1">
      <c r="B22" s="19"/>
      <c r="D22" s="26" t="s">
        <v>35</v>
      </c>
      <c r="AR22" s="19"/>
      <c r="BE22" s="214"/>
    </row>
    <row r="23" spans="2:71" ht="16.5" customHeight="1">
      <c r="B23" s="19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9"/>
      <c r="BE23" s="214"/>
    </row>
    <row r="24" spans="2:71" ht="6.95" customHeight="1">
      <c r="B24" s="19"/>
      <c r="AR24" s="19"/>
      <c r="BE24" s="21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4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4">
        <f>ROUND(AG94,2)</f>
        <v>0</v>
      </c>
      <c r="AL26" s="205"/>
      <c r="AM26" s="205"/>
      <c r="AN26" s="205"/>
      <c r="AO26" s="205"/>
      <c r="AR26" s="31"/>
      <c r="BE26" s="214"/>
    </row>
    <row r="27" spans="2:71" s="1" customFormat="1" ht="6.95" customHeight="1">
      <c r="B27" s="31"/>
      <c r="AR27" s="31"/>
      <c r="BE27" s="214"/>
    </row>
    <row r="28" spans="2:71" s="1" customFormat="1" ht="12.75">
      <c r="B28" s="31"/>
      <c r="L28" s="206" t="s">
        <v>37</v>
      </c>
      <c r="M28" s="206"/>
      <c r="N28" s="206"/>
      <c r="O28" s="206"/>
      <c r="P28" s="206"/>
      <c r="W28" s="206" t="s">
        <v>38</v>
      </c>
      <c r="X28" s="206"/>
      <c r="Y28" s="206"/>
      <c r="Z28" s="206"/>
      <c r="AA28" s="206"/>
      <c r="AB28" s="206"/>
      <c r="AC28" s="206"/>
      <c r="AD28" s="206"/>
      <c r="AE28" s="206"/>
      <c r="AK28" s="206" t="s">
        <v>39</v>
      </c>
      <c r="AL28" s="206"/>
      <c r="AM28" s="206"/>
      <c r="AN28" s="206"/>
      <c r="AO28" s="206"/>
      <c r="AR28" s="31"/>
      <c r="BE28" s="214"/>
    </row>
    <row r="29" spans="2:71" s="2" customFormat="1" ht="14.45" customHeight="1">
      <c r="B29" s="35"/>
      <c r="D29" s="26" t="s">
        <v>40</v>
      </c>
      <c r="F29" s="26" t="s">
        <v>41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5"/>
      <c r="BE29" s="215"/>
    </row>
    <row r="30" spans="2:71" s="2" customFormat="1" ht="14.45" customHeight="1">
      <c r="B30" s="35"/>
      <c r="F30" s="26" t="s">
        <v>42</v>
      </c>
      <c r="L30" s="200">
        <v>0.12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5"/>
      <c r="BE30" s="215"/>
    </row>
    <row r="31" spans="2:71" s="2" customFormat="1" ht="14.45" hidden="1" customHeight="1">
      <c r="B31" s="35"/>
      <c r="F31" s="26" t="s">
        <v>43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5"/>
      <c r="BE31" s="215"/>
    </row>
    <row r="32" spans="2:71" s="2" customFormat="1" ht="14.45" hidden="1" customHeight="1">
      <c r="B32" s="35"/>
      <c r="F32" s="26" t="s">
        <v>44</v>
      </c>
      <c r="L32" s="200">
        <v>0.12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5"/>
      <c r="BE32" s="215"/>
    </row>
    <row r="33" spans="2:57" s="2" customFormat="1" ht="14.45" hidden="1" customHeight="1">
      <c r="B33" s="35"/>
      <c r="F33" s="26" t="s">
        <v>45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5"/>
      <c r="BE33" s="215"/>
    </row>
    <row r="34" spans="2:57" s="1" customFormat="1" ht="6.95" customHeight="1">
      <c r="B34" s="31"/>
      <c r="AR34" s="31"/>
      <c r="BE34" s="214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2" t="s">
        <v>48</v>
      </c>
      <c r="Y35" s="210"/>
      <c r="Z35" s="210"/>
      <c r="AA35" s="210"/>
      <c r="AB35" s="210"/>
      <c r="AC35" s="38"/>
      <c r="AD35" s="38"/>
      <c r="AE35" s="38"/>
      <c r="AF35" s="38"/>
      <c r="AG35" s="38"/>
      <c r="AH35" s="38"/>
      <c r="AI35" s="38"/>
      <c r="AJ35" s="38"/>
      <c r="AK35" s="209">
        <f>SUM(AK26:AK33)</f>
        <v>0</v>
      </c>
      <c r="AL35" s="210"/>
      <c r="AM35" s="210"/>
      <c r="AN35" s="210"/>
      <c r="AO35" s="211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2024004</v>
      </c>
      <c r="AR84" s="47"/>
    </row>
    <row r="85" spans="1:91" s="4" customFormat="1" ht="36.950000000000003" customHeight="1">
      <c r="B85" s="48"/>
      <c r="C85" s="49" t="s">
        <v>16</v>
      </c>
      <c r="L85" s="201" t="str">
        <f>K6</f>
        <v>Modrava - Infrastruktura obce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Modrava</v>
      </c>
      <c r="AI87" s="26" t="s">
        <v>22</v>
      </c>
      <c r="AM87" s="203" t="str">
        <f>IF(AN8= "","",AN8)</f>
        <v>Vyplň údaj</v>
      </c>
      <c r="AN87" s="20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Obec Modrava</v>
      </c>
      <c r="AI89" s="26" t="s">
        <v>31</v>
      </c>
      <c r="AM89" s="186" t="str">
        <f>IF(E17="","",E17)</f>
        <v xml:space="preserve"> </v>
      </c>
      <c r="AN89" s="187"/>
      <c r="AO89" s="187"/>
      <c r="AP89" s="187"/>
      <c r="AR89" s="31"/>
      <c r="AS89" s="182" t="s">
        <v>56</v>
      </c>
      <c r="AT89" s="18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29</v>
      </c>
      <c r="L90" s="3" t="str">
        <f>IF(E14= "Vyplň údaj","",E14)</f>
        <v/>
      </c>
      <c r="AI90" s="26" t="s">
        <v>34</v>
      </c>
      <c r="AM90" s="186" t="str">
        <f>IF(E20="","",E20)</f>
        <v xml:space="preserve"> </v>
      </c>
      <c r="AN90" s="187"/>
      <c r="AO90" s="187"/>
      <c r="AP90" s="187"/>
      <c r="AR90" s="31"/>
      <c r="AS90" s="184"/>
      <c r="AT90" s="185"/>
      <c r="BD90" s="55"/>
    </row>
    <row r="91" spans="1:91" s="1" customFormat="1" ht="10.9" customHeight="1">
      <c r="B91" s="31"/>
      <c r="AR91" s="31"/>
      <c r="AS91" s="184"/>
      <c r="AT91" s="185"/>
      <c r="BD91" s="55"/>
    </row>
    <row r="92" spans="1:91" s="1" customFormat="1" ht="29.25" customHeight="1">
      <c r="B92" s="31"/>
      <c r="C92" s="188" t="s">
        <v>57</v>
      </c>
      <c r="D92" s="189"/>
      <c r="E92" s="189"/>
      <c r="F92" s="189"/>
      <c r="G92" s="189"/>
      <c r="H92" s="56"/>
      <c r="I92" s="191" t="s">
        <v>58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0" t="s">
        <v>59</v>
      </c>
      <c r="AH92" s="189"/>
      <c r="AI92" s="189"/>
      <c r="AJ92" s="189"/>
      <c r="AK92" s="189"/>
      <c r="AL92" s="189"/>
      <c r="AM92" s="189"/>
      <c r="AN92" s="191" t="s">
        <v>60</v>
      </c>
      <c r="AO92" s="189"/>
      <c r="AP92" s="192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6">
        <f>ROUND(SUM(AG95:AG99),2)</f>
        <v>0</v>
      </c>
      <c r="AH94" s="196"/>
      <c r="AI94" s="196"/>
      <c r="AJ94" s="196"/>
      <c r="AK94" s="196"/>
      <c r="AL94" s="196"/>
      <c r="AM94" s="196"/>
      <c r="AN94" s="197">
        <f t="shared" ref="AN94:AN99" si="0">SUM(AG94,AT94)</f>
        <v>0</v>
      </c>
      <c r="AO94" s="197"/>
      <c r="AP94" s="197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24.75" customHeight="1">
      <c r="A95" s="73" t="s">
        <v>80</v>
      </c>
      <c r="B95" s="74"/>
      <c r="C95" s="75"/>
      <c r="D95" s="193" t="s">
        <v>81</v>
      </c>
      <c r="E95" s="193"/>
      <c r="F95" s="193"/>
      <c r="G95" s="193"/>
      <c r="H95" s="193"/>
      <c r="I95" s="76"/>
      <c r="J95" s="193" t="s">
        <v>82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4">
        <f>'SO 01 - Oprava mostu Modr...'!J30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77" t="s">
        <v>83</v>
      </c>
      <c r="AR95" s="74"/>
      <c r="AS95" s="78">
        <v>0</v>
      </c>
      <c r="AT95" s="79">
        <f t="shared" si="1"/>
        <v>0</v>
      </c>
      <c r="AU95" s="80">
        <f>'SO 01 - Oprava mostu Modr...'!P125</f>
        <v>0</v>
      </c>
      <c r="AV95" s="79">
        <f>'SO 01 - Oprava mostu Modr...'!J33</f>
        <v>0</v>
      </c>
      <c r="AW95" s="79">
        <f>'SO 01 - Oprava mostu Modr...'!J34</f>
        <v>0</v>
      </c>
      <c r="AX95" s="79">
        <f>'SO 01 - Oprava mostu Modr...'!J35</f>
        <v>0</v>
      </c>
      <c r="AY95" s="79">
        <f>'SO 01 - Oprava mostu Modr...'!J36</f>
        <v>0</v>
      </c>
      <c r="AZ95" s="79">
        <f>'SO 01 - Oprava mostu Modr...'!F33</f>
        <v>0</v>
      </c>
      <c r="BA95" s="79">
        <f>'SO 01 - Oprava mostu Modr...'!F34</f>
        <v>0</v>
      </c>
      <c r="BB95" s="79">
        <f>'SO 01 - Oprava mostu Modr...'!F35</f>
        <v>0</v>
      </c>
      <c r="BC95" s="79">
        <f>'SO 01 - Oprava mostu Modr...'!F36</f>
        <v>0</v>
      </c>
      <c r="BD95" s="81">
        <f>'SO 01 - Oprava mostu Modr...'!F37</f>
        <v>0</v>
      </c>
      <c r="BT95" s="82" t="s">
        <v>84</v>
      </c>
      <c r="BV95" s="82" t="s">
        <v>78</v>
      </c>
      <c r="BW95" s="82" t="s">
        <v>85</v>
      </c>
      <c r="BX95" s="82" t="s">
        <v>4</v>
      </c>
      <c r="CL95" s="82" t="s">
        <v>1</v>
      </c>
      <c r="CM95" s="82" t="s">
        <v>86</v>
      </c>
    </row>
    <row r="96" spans="1:91" s="6" customFormat="1" ht="24.75" customHeight="1">
      <c r="A96" s="73" t="s">
        <v>80</v>
      </c>
      <c r="B96" s="74"/>
      <c r="C96" s="75"/>
      <c r="D96" s="193" t="s">
        <v>87</v>
      </c>
      <c r="E96" s="193"/>
      <c r="F96" s="193"/>
      <c r="G96" s="193"/>
      <c r="H96" s="193"/>
      <c r="I96" s="76"/>
      <c r="J96" s="193" t="s">
        <v>88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4">
        <f>'SO 02 - Oprava mostu a ko...'!J30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77" t="s">
        <v>83</v>
      </c>
      <c r="AR96" s="74"/>
      <c r="AS96" s="78">
        <v>0</v>
      </c>
      <c r="AT96" s="79">
        <f t="shared" si="1"/>
        <v>0</v>
      </c>
      <c r="AU96" s="80">
        <f>'SO 02 - Oprava mostu a ko...'!P125</f>
        <v>0</v>
      </c>
      <c r="AV96" s="79">
        <f>'SO 02 - Oprava mostu a ko...'!J33</f>
        <v>0</v>
      </c>
      <c r="AW96" s="79">
        <f>'SO 02 - Oprava mostu a ko...'!J34</f>
        <v>0</v>
      </c>
      <c r="AX96" s="79">
        <f>'SO 02 - Oprava mostu a ko...'!J35</f>
        <v>0</v>
      </c>
      <c r="AY96" s="79">
        <f>'SO 02 - Oprava mostu a ko...'!J36</f>
        <v>0</v>
      </c>
      <c r="AZ96" s="79">
        <f>'SO 02 - Oprava mostu a ko...'!F33</f>
        <v>0</v>
      </c>
      <c r="BA96" s="79">
        <f>'SO 02 - Oprava mostu a ko...'!F34</f>
        <v>0</v>
      </c>
      <c r="BB96" s="79">
        <f>'SO 02 - Oprava mostu a ko...'!F35</f>
        <v>0</v>
      </c>
      <c r="BC96" s="79">
        <f>'SO 02 - Oprava mostu a ko...'!F36</f>
        <v>0</v>
      </c>
      <c r="BD96" s="81">
        <f>'SO 02 - Oprava mostu a ko...'!F37</f>
        <v>0</v>
      </c>
      <c r="BT96" s="82" t="s">
        <v>84</v>
      </c>
      <c r="BV96" s="82" t="s">
        <v>78</v>
      </c>
      <c r="BW96" s="82" t="s">
        <v>89</v>
      </c>
      <c r="BX96" s="82" t="s">
        <v>4</v>
      </c>
      <c r="CL96" s="82" t="s">
        <v>1</v>
      </c>
      <c r="CM96" s="82" t="s">
        <v>86</v>
      </c>
    </row>
    <row r="97" spans="1:91" s="6" customFormat="1" ht="24.75" customHeight="1">
      <c r="A97" s="73" t="s">
        <v>80</v>
      </c>
      <c r="B97" s="74"/>
      <c r="C97" s="75"/>
      <c r="D97" s="193" t="s">
        <v>90</v>
      </c>
      <c r="E97" s="193"/>
      <c r="F97" s="193"/>
      <c r="G97" s="193"/>
      <c r="H97" s="193"/>
      <c r="I97" s="76"/>
      <c r="J97" s="193" t="s">
        <v>91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4">
        <f>'SO 03 - Oprava komunikace...'!J30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77" t="s">
        <v>83</v>
      </c>
      <c r="AR97" s="74"/>
      <c r="AS97" s="78">
        <v>0</v>
      </c>
      <c r="AT97" s="79">
        <f t="shared" si="1"/>
        <v>0</v>
      </c>
      <c r="AU97" s="80">
        <f>'SO 03 - Oprava komunikace...'!P126</f>
        <v>0</v>
      </c>
      <c r="AV97" s="79">
        <f>'SO 03 - Oprava komunikace...'!J33</f>
        <v>0</v>
      </c>
      <c r="AW97" s="79">
        <f>'SO 03 - Oprava komunikace...'!J34</f>
        <v>0</v>
      </c>
      <c r="AX97" s="79">
        <f>'SO 03 - Oprava komunikace...'!J35</f>
        <v>0</v>
      </c>
      <c r="AY97" s="79">
        <f>'SO 03 - Oprava komunikace...'!J36</f>
        <v>0</v>
      </c>
      <c r="AZ97" s="79">
        <f>'SO 03 - Oprava komunikace...'!F33</f>
        <v>0</v>
      </c>
      <c r="BA97" s="79">
        <f>'SO 03 - Oprava komunikace...'!F34</f>
        <v>0</v>
      </c>
      <c r="BB97" s="79">
        <f>'SO 03 - Oprava komunikace...'!F35</f>
        <v>0</v>
      </c>
      <c r="BC97" s="79">
        <f>'SO 03 - Oprava komunikace...'!F36</f>
        <v>0</v>
      </c>
      <c r="BD97" s="81">
        <f>'SO 03 - Oprava komunikace...'!F37</f>
        <v>0</v>
      </c>
      <c r="BT97" s="82" t="s">
        <v>84</v>
      </c>
      <c r="BV97" s="82" t="s">
        <v>78</v>
      </c>
      <c r="BW97" s="82" t="s">
        <v>92</v>
      </c>
      <c r="BX97" s="82" t="s">
        <v>4</v>
      </c>
      <c r="CL97" s="82" t="s">
        <v>1</v>
      </c>
      <c r="CM97" s="82" t="s">
        <v>86</v>
      </c>
    </row>
    <row r="98" spans="1:91" s="6" customFormat="1" ht="24.75" customHeight="1">
      <c r="A98" s="73" t="s">
        <v>80</v>
      </c>
      <c r="B98" s="74"/>
      <c r="C98" s="75"/>
      <c r="D98" s="193" t="s">
        <v>93</v>
      </c>
      <c r="E98" s="193"/>
      <c r="F98" s="193"/>
      <c r="G98" s="193"/>
      <c r="H98" s="193"/>
      <c r="I98" s="76"/>
      <c r="J98" s="193" t="s">
        <v>94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4">
        <f>'SO 04 - Oprava komunikace...'!J30</f>
        <v>0</v>
      </c>
      <c r="AH98" s="195"/>
      <c r="AI98" s="195"/>
      <c r="AJ98" s="195"/>
      <c r="AK98" s="195"/>
      <c r="AL98" s="195"/>
      <c r="AM98" s="195"/>
      <c r="AN98" s="194">
        <f t="shared" si="0"/>
        <v>0</v>
      </c>
      <c r="AO98" s="195"/>
      <c r="AP98" s="195"/>
      <c r="AQ98" s="77" t="s">
        <v>83</v>
      </c>
      <c r="AR98" s="74"/>
      <c r="AS98" s="78">
        <v>0</v>
      </c>
      <c r="AT98" s="79">
        <f t="shared" si="1"/>
        <v>0</v>
      </c>
      <c r="AU98" s="80">
        <f>'SO 04 - Oprava komunikace...'!P126</f>
        <v>0</v>
      </c>
      <c r="AV98" s="79">
        <f>'SO 04 - Oprava komunikace...'!J33</f>
        <v>0</v>
      </c>
      <c r="AW98" s="79">
        <f>'SO 04 - Oprava komunikace...'!J34</f>
        <v>0</v>
      </c>
      <c r="AX98" s="79">
        <f>'SO 04 - Oprava komunikace...'!J35</f>
        <v>0</v>
      </c>
      <c r="AY98" s="79">
        <f>'SO 04 - Oprava komunikace...'!J36</f>
        <v>0</v>
      </c>
      <c r="AZ98" s="79">
        <f>'SO 04 - Oprava komunikace...'!F33</f>
        <v>0</v>
      </c>
      <c r="BA98" s="79">
        <f>'SO 04 - Oprava komunikace...'!F34</f>
        <v>0</v>
      </c>
      <c r="BB98" s="79">
        <f>'SO 04 - Oprava komunikace...'!F35</f>
        <v>0</v>
      </c>
      <c r="BC98" s="79">
        <f>'SO 04 - Oprava komunikace...'!F36</f>
        <v>0</v>
      </c>
      <c r="BD98" s="81">
        <f>'SO 04 - Oprava komunikace...'!F37</f>
        <v>0</v>
      </c>
      <c r="BT98" s="82" t="s">
        <v>84</v>
      </c>
      <c r="BV98" s="82" t="s">
        <v>78</v>
      </c>
      <c r="BW98" s="82" t="s">
        <v>95</v>
      </c>
      <c r="BX98" s="82" t="s">
        <v>4</v>
      </c>
      <c r="CL98" s="82" t="s">
        <v>1</v>
      </c>
      <c r="CM98" s="82" t="s">
        <v>86</v>
      </c>
    </row>
    <row r="99" spans="1:91" s="6" customFormat="1" ht="16.5" customHeight="1">
      <c r="A99" s="73" t="s">
        <v>80</v>
      </c>
      <c r="B99" s="74"/>
      <c r="C99" s="75"/>
      <c r="D99" s="193" t="s">
        <v>96</v>
      </c>
      <c r="E99" s="193"/>
      <c r="F99" s="193"/>
      <c r="G99" s="193"/>
      <c r="H99" s="193"/>
      <c r="I99" s="76"/>
      <c r="J99" s="193" t="s">
        <v>97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4">
        <f>'SO 05 - Oprava NS Modrava...'!J30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77" t="s">
        <v>83</v>
      </c>
      <c r="AR99" s="74"/>
      <c r="AS99" s="83">
        <v>0</v>
      </c>
      <c r="AT99" s="84">
        <f t="shared" si="1"/>
        <v>0</v>
      </c>
      <c r="AU99" s="85">
        <f>'SO 05 - Oprava NS Modrava...'!P121</f>
        <v>0</v>
      </c>
      <c r="AV99" s="84">
        <f>'SO 05 - Oprava NS Modrava...'!J33</f>
        <v>0</v>
      </c>
      <c r="AW99" s="84">
        <f>'SO 05 - Oprava NS Modrava...'!J34</f>
        <v>0</v>
      </c>
      <c r="AX99" s="84">
        <f>'SO 05 - Oprava NS Modrava...'!J35</f>
        <v>0</v>
      </c>
      <c r="AY99" s="84">
        <f>'SO 05 - Oprava NS Modrava...'!J36</f>
        <v>0</v>
      </c>
      <c r="AZ99" s="84">
        <f>'SO 05 - Oprava NS Modrava...'!F33</f>
        <v>0</v>
      </c>
      <c r="BA99" s="84">
        <f>'SO 05 - Oprava NS Modrava...'!F34</f>
        <v>0</v>
      </c>
      <c r="BB99" s="84">
        <f>'SO 05 - Oprava NS Modrava...'!F35</f>
        <v>0</v>
      </c>
      <c r="BC99" s="84">
        <f>'SO 05 - Oprava NS Modrava...'!F36</f>
        <v>0</v>
      </c>
      <c r="BD99" s="86">
        <f>'SO 05 - Oprava NS Modrava...'!F37</f>
        <v>0</v>
      </c>
      <c r="BT99" s="82" t="s">
        <v>84</v>
      </c>
      <c r="BV99" s="82" t="s">
        <v>78</v>
      </c>
      <c r="BW99" s="82" t="s">
        <v>98</v>
      </c>
      <c r="BX99" s="82" t="s">
        <v>4</v>
      </c>
      <c r="CL99" s="82" t="s">
        <v>1</v>
      </c>
      <c r="CM99" s="82" t="s">
        <v>86</v>
      </c>
    </row>
    <row r="100" spans="1:91" s="1" customFormat="1" ht="30" customHeight="1">
      <c r="B100" s="31"/>
      <c r="AR100" s="31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SO 01 - Oprava mostu Modr...'!C2" display="/" xr:uid="{00000000-0004-0000-0000-000000000000}"/>
    <hyperlink ref="A96" location="'SO 02 - Oprava mostu a ko...'!C2" display="/" xr:uid="{00000000-0004-0000-0000-000001000000}"/>
    <hyperlink ref="A97" location="'SO 03 - Oprava komunikace...'!C2" display="/" xr:uid="{00000000-0004-0000-0000-000002000000}"/>
    <hyperlink ref="A98" location="'SO 04 - Oprava komunikace...'!C2" display="/" xr:uid="{00000000-0004-0000-0000-000003000000}"/>
    <hyperlink ref="A99" location="'SO 05 - Oprava NS Modrava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85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hidden="1" customHeight="1">
      <c r="B4" s="19"/>
      <c r="D4" s="20" t="s">
        <v>99</v>
      </c>
      <c r="L4" s="19"/>
      <c r="M4" s="87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22" t="str">
        <f>'Rekapitulace stavby'!K6</f>
        <v>Modrava - Infrastruktura obce</v>
      </c>
      <c r="F7" s="223"/>
      <c r="G7" s="223"/>
      <c r="H7" s="223"/>
      <c r="L7" s="19"/>
    </row>
    <row r="8" spans="2:46" s="1" customFormat="1" ht="12" hidden="1" customHeight="1">
      <c r="B8" s="31"/>
      <c r="D8" s="26" t="s">
        <v>100</v>
      </c>
      <c r="L8" s="31"/>
    </row>
    <row r="9" spans="2:46" s="1" customFormat="1" ht="16.5" hidden="1" customHeight="1">
      <c r="B9" s="31"/>
      <c r="E9" s="201" t="s">
        <v>101</v>
      </c>
      <c r="F9" s="221"/>
      <c r="G9" s="221"/>
      <c r="H9" s="221"/>
      <c r="L9" s="31"/>
    </row>
    <row r="10" spans="2:46" s="1" customFormat="1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hidden="1" customHeight="1">
      <c r="B15" s="31"/>
      <c r="E15" s="24" t="s">
        <v>26</v>
      </c>
      <c r="I15" s="26" t="s">
        <v>27</v>
      </c>
      <c r="J15" s="24" t="s">
        <v>28</v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29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4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31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34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35</v>
      </c>
      <c r="L26" s="31"/>
    </row>
    <row r="27" spans="2:12" s="7" customFormat="1" ht="16.5" hidden="1" customHeight="1">
      <c r="B27" s="88"/>
      <c r="E27" s="220" t="s">
        <v>1</v>
      </c>
      <c r="F27" s="220"/>
      <c r="G27" s="220"/>
      <c r="H27" s="220"/>
      <c r="L27" s="88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9" t="s">
        <v>36</v>
      </c>
      <c r="J30" s="65">
        <f>ROUND(J125,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hidden="1" customHeight="1">
      <c r="B33" s="31"/>
      <c r="D33" s="54" t="s">
        <v>40</v>
      </c>
      <c r="E33" s="26" t="s">
        <v>41</v>
      </c>
      <c r="F33" s="90">
        <f>ROUND((SUM(BE125:BE199)),  2)</f>
        <v>0</v>
      </c>
      <c r="I33" s="91">
        <v>0.21</v>
      </c>
      <c r="J33" s="90">
        <f>ROUND(((SUM(BE125:BE199))*I33),  2)</f>
        <v>0</v>
      </c>
      <c r="L33" s="31"/>
    </row>
    <row r="34" spans="2:12" s="1" customFormat="1" ht="14.45" hidden="1" customHeight="1">
      <c r="B34" s="31"/>
      <c r="E34" s="26" t="s">
        <v>42</v>
      </c>
      <c r="F34" s="90">
        <f>ROUND((SUM(BF125:BF199)),  2)</f>
        <v>0</v>
      </c>
      <c r="I34" s="91">
        <v>0.12</v>
      </c>
      <c r="J34" s="90">
        <f>ROUND(((SUM(BF125:BF199))*I34),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ROUND((SUM(BG125:BG199)),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ROUND((SUM(BH125:BH199)),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ROUND((SUM(BI125:BI199)),  2)</f>
        <v>0</v>
      </c>
      <c r="I37" s="91">
        <v>0</v>
      </c>
      <c r="J37" s="90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idden="1"/>
    <row r="79" spans="2:12" hidden="1"/>
    <row r="80" spans="2:12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102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2" t="str">
        <f>E7</f>
        <v>Modrava - Infrastruktura obce</v>
      </c>
      <c r="F85" s="223"/>
      <c r="G85" s="223"/>
      <c r="H85" s="223"/>
      <c r="L85" s="31"/>
    </row>
    <row r="86" spans="2:47" s="1" customFormat="1" ht="12" hidden="1" customHeight="1">
      <c r="B86" s="31"/>
      <c r="C86" s="26" t="s">
        <v>100</v>
      </c>
      <c r="L86" s="31"/>
    </row>
    <row r="87" spans="2:47" s="1" customFormat="1" ht="16.5" hidden="1" customHeight="1">
      <c r="B87" s="31"/>
      <c r="E87" s="201" t="str">
        <f>E9</f>
        <v>SO 01 - Oprava mostu Modrava - červená turistická</v>
      </c>
      <c r="F87" s="221"/>
      <c r="G87" s="221"/>
      <c r="H87" s="221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>Modrava</v>
      </c>
      <c r="I89" s="26" t="s">
        <v>22</v>
      </c>
      <c r="J89" s="51" t="str">
        <f>IF(J12="","",J12)</f>
        <v>Vyplň údaj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23</v>
      </c>
      <c r="F91" s="24" t="str">
        <f>E15</f>
        <v>Obec Modrava</v>
      </c>
      <c r="I91" s="26" t="s">
        <v>31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103</v>
      </c>
      <c r="D94" s="92"/>
      <c r="E94" s="92"/>
      <c r="F94" s="92"/>
      <c r="G94" s="92"/>
      <c r="H94" s="92"/>
      <c r="I94" s="92"/>
      <c r="J94" s="101" t="s">
        <v>104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105</v>
      </c>
      <c r="J96" s="65">
        <f>J125</f>
        <v>0</v>
      </c>
      <c r="L96" s="31"/>
      <c r="AU96" s="16" t="s">
        <v>106</v>
      </c>
    </row>
    <row r="97" spans="2:12" s="8" customFormat="1" ht="24.95" hidden="1" customHeight="1">
      <c r="B97" s="103"/>
      <c r="D97" s="104" t="s">
        <v>107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hidden="1" customHeight="1">
      <c r="B98" s="107"/>
      <c r="D98" s="108" t="s">
        <v>108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hidden="1" customHeight="1">
      <c r="B99" s="107"/>
      <c r="D99" s="108" t="s">
        <v>109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19.899999999999999" hidden="1" customHeight="1">
      <c r="B100" s="107"/>
      <c r="D100" s="108" t="s">
        <v>110</v>
      </c>
      <c r="E100" s="109"/>
      <c r="F100" s="109"/>
      <c r="G100" s="109"/>
      <c r="H100" s="109"/>
      <c r="I100" s="109"/>
      <c r="J100" s="110">
        <f>J144</f>
        <v>0</v>
      </c>
      <c r="L100" s="107"/>
    </row>
    <row r="101" spans="2:12" s="9" customFormat="1" ht="19.899999999999999" hidden="1" customHeight="1">
      <c r="B101" s="107"/>
      <c r="D101" s="108" t="s">
        <v>111</v>
      </c>
      <c r="E101" s="109"/>
      <c r="F101" s="109"/>
      <c r="G101" s="109"/>
      <c r="H101" s="109"/>
      <c r="I101" s="109"/>
      <c r="J101" s="110">
        <f>J148</f>
        <v>0</v>
      </c>
      <c r="L101" s="107"/>
    </row>
    <row r="102" spans="2:12" s="9" customFormat="1" ht="19.899999999999999" hidden="1" customHeight="1">
      <c r="B102" s="107"/>
      <c r="D102" s="108" t="s">
        <v>112</v>
      </c>
      <c r="E102" s="109"/>
      <c r="F102" s="109"/>
      <c r="G102" s="109"/>
      <c r="H102" s="109"/>
      <c r="I102" s="109"/>
      <c r="J102" s="110">
        <f>J158</f>
        <v>0</v>
      </c>
      <c r="L102" s="107"/>
    </row>
    <row r="103" spans="2:12" s="8" customFormat="1" ht="24.95" hidden="1" customHeight="1">
      <c r="B103" s="103"/>
      <c r="D103" s="104" t="s">
        <v>113</v>
      </c>
      <c r="E103" s="105"/>
      <c r="F103" s="105"/>
      <c r="G103" s="105"/>
      <c r="H103" s="105"/>
      <c r="I103" s="105"/>
      <c r="J103" s="106">
        <f>J161</f>
        <v>0</v>
      </c>
      <c r="L103" s="103"/>
    </row>
    <row r="104" spans="2:12" s="9" customFormat="1" ht="19.899999999999999" hidden="1" customHeight="1">
      <c r="B104" s="107"/>
      <c r="D104" s="108" t="s">
        <v>114</v>
      </c>
      <c r="E104" s="109"/>
      <c r="F104" s="109"/>
      <c r="G104" s="109"/>
      <c r="H104" s="109"/>
      <c r="I104" s="109"/>
      <c r="J104" s="110">
        <f>J162</f>
        <v>0</v>
      </c>
      <c r="L104" s="107"/>
    </row>
    <row r="105" spans="2:12" s="9" customFormat="1" ht="19.899999999999999" hidden="1" customHeight="1">
      <c r="B105" s="107"/>
      <c r="D105" s="108" t="s">
        <v>115</v>
      </c>
      <c r="E105" s="109"/>
      <c r="F105" s="109"/>
      <c r="G105" s="109"/>
      <c r="H105" s="109"/>
      <c r="I105" s="109"/>
      <c r="J105" s="110">
        <f>J181</f>
        <v>0</v>
      </c>
      <c r="L105" s="107"/>
    </row>
    <row r="106" spans="2:12" s="1" customFormat="1" ht="21.75" hidden="1" customHeight="1">
      <c r="B106" s="31"/>
      <c r="L106" s="31"/>
    </row>
    <row r="107" spans="2:12" s="1" customFormat="1" ht="6.95" hidden="1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08" spans="2:12" hidden="1"/>
    <row r="109" spans="2:12" hidden="1"/>
    <row r="110" spans="2:12" hidden="1"/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116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22" t="str">
        <f>E7</f>
        <v>Modrava - Infrastruktura obce</v>
      </c>
      <c r="F115" s="223"/>
      <c r="G115" s="223"/>
      <c r="H115" s="223"/>
      <c r="L115" s="31"/>
    </row>
    <row r="116" spans="2:65" s="1" customFormat="1" ht="12" customHeight="1">
      <c r="B116" s="31"/>
      <c r="C116" s="26" t="s">
        <v>100</v>
      </c>
      <c r="L116" s="31"/>
    </row>
    <row r="117" spans="2:65" s="1" customFormat="1" ht="16.5" customHeight="1">
      <c r="B117" s="31"/>
      <c r="E117" s="201" t="str">
        <f>E9</f>
        <v>SO 01 - Oprava mostu Modrava - červená turistická</v>
      </c>
      <c r="F117" s="221"/>
      <c r="G117" s="221"/>
      <c r="H117" s="221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>Modrava</v>
      </c>
      <c r="I119" s="26" t="s">
        <v>22</v>
      </c>
      <c r="J119" s="51" t="str">
        <f>IF(J12="","",J12)</f>
        <v>Vyplň údaj</v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6" t="s">
        <v>23</v>
      </c>
      <c r="F121" s="24" t="str">
        <f>E15</f>
        <v>Obec Modrava</v>
      </c>
      <c r="I121" s="26" t="s">
        <v>31</v>
      </c>
      <c r="J121" s="29" t="str">
        <f>E21</f>
        <v xml:space="preserve"> </v>
      </c>
      <c r="L121" s="31"/>
    </row>
    <row r="122" spans="2:65" s="1" customFormat="1" ht="15.2" customHeight="1">
      <c r="B122" s="31"/>
      <c r="C122" s="26" t="s">
        <v>29</v>
      </c>
      <c r="F122" s="24" t="str">
        <f>IF(E18="","",E18)</f>
        <v>Vyplň údaj</v>
      </c>
      <c r="I122" s="26" t="s">
        <v>34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117</v>
      </c>
      <c r="D124" s="113" t="s">
        <v>61</v>
      </c>
      <c r="E124" s="113" t="s">
        <v>57</v>
      </c>
      <c r="F124" s="113" t="s">
        <v>58</v>
      </c>
      <c r="G124" s="113" t="s">
        <v>118</v>
      </c>
      <c r="H124" s="113" t="s">
        <v>119</v>
      </c>
      <c r="I124" s="113" t="s">
        <v>120</v>
      </c>
      <c r="J124" s="113" t="s">
        <v>104</v>
      </c>
      <c r="K124" s="114" t="s">
        <v>121</v>
      </c>
      <c r="L124" s="111"/>
      <c r="M124" s="58" t="s">
        <v>1</v>
      </c>
      <c r="N124" s="59" t="s">
        <v>40</v>
      </c>
      <c r="O124" s="59" t="s">
        <v>122</v>
      </c>
      <c r="P124" s="59" t="s">
        <v>123</v>
      </c>
      <c r="Q124" s="59" t="s">
        <v>124</v>
      </c>
      <c r="R124" s="59" t="s">
        <v>125</v>
      </c>
      <c r="S124" s="59" t="s">
        <v>126</v>
      </c>
      <c r="T124" s="60" t="s">
        <v>127</v>
      </c>
    </row>
    <row r="125" spans="2:65" s="1" customFormat="1" ht="22.9" customHeight="1">
      <c r="B125" s="31"/>
      <c r="C125" s="63" t="s">
        <v>128</v>
      </c>
      <c r="J125" s="115">
        <f>BK125</f>
        <v>0</v>
      </c>
      <c r="L125" s="31"/>
      <c r="M125" s="61"/>
      <c r="N125" s="52"/>
      <c r="O125" s="52"/>
      <c r="P125" s="116">
        <f>P126+P161</f>
        <v>0</v>
      </c>
      <c r="Q125" s="52"/>
      <c r="R125" s="116">
        <f>R126+R161</f>
        <v>6.8382548000000005</v>
      </c>
      <c r="S125" s="52"/>
      <c r="T125" s="117">
        <f>T126+T161</f>
        <v>5.12</v>
      </c>
      <c r="AT125" s="16" t="s">
        <v>75</v>
      </c>
      <c r="AU125" s="16" t="s">
        <v>106</v>
      </c>
      <c r="BK125" s="118">
        <f>BK126+BK161</f>
        <v>0</v>
      </c>
    </row>
    <row r="126" spans="2:65" s="11" customFormat="1" ht="25.9" customHeight="1">
      <c r="B126" s="119"/>
      <c r="D126" s="120" t="s">
        <v>75</v>
      </c>
      <c r="E126" s="121" t="s">
        <v>129</v>
      </c>
      <c r="F126" s="121" t="s">
        <v>130</v>
      </c>
      <c r="I126" s="122"/>
      <c r="J126" s="123">
        <f>BK126</f>
        <v>0</v>
      </c>
      <c r="L126" s="119"/>
      <c r="M126" s="124"/>
      <c r="P126" s="125">
        <f>P127+P134+P144+P148+P158</f>
        <v>0</v>
      </c>
      <c r="R126" s="125">
        <f>R127+R134+R144+R148+R158</f>
        <v>6.3927040000000002</v>
      </c>
      <c r="T126" s="126">
        <f>T127+T134+T144+T148+T158</f>
        <v>5.12</v>
      </c>
      <c r="AR126" s="120" t="s">
        <v>84</v>
      </c>
      <c r="AT126" s="127" t="s">
        <v>75</v>
      </c>
      <c r="AU126" s="127" t="s">
        <v>76</v>
      </c>
      <c r="AY126" s="120" t="s">
        <v>131</v>
      </c>
      <c r="BK126" s="128">
        <f>BK127+BK134+BK144+BK148+BK158</f>
        <v>0</v>
      </c>
    </row>
    <row r="127" spans="2:65" s="11" customFormat="1" ht="22.9" customHeight="1">
      <c r="B127" s="119"/>
      <c r="D127" s="120" t="s">
        <v>75</v>
      </c>
      <c r="E127" s="129" t="s">
        <v>132</v>
      </c>
      <c r="F127" s="129" t="s">
        <v>133</v>
      </c>
      <c r="I127" s="122"/>
      <c r="J127" s="130">
        <f>BK127</f>
        <v>0</v>
      </c>
      <c r="L127" s="119"/>
      <c r="M127" s="124"/>
      <c r="P127" s="125">
        <f>SUM(P128:P133)</f>
        <v>0</v>
      </c>
      <c r="R127" s="125">
        <f>SUM(R128:R133)</f>
        <v>5.4630400000000003</v>
      </c>
      <c r="T127" s="126">
        <f>SUM(T128:T133)</f>
        <v>0</v>
      </c>
      <c r="AR127" s="120" t="s">
        <v>84</v>
      </c>
      <c r="AT127" s="127" t="s">
        <v>75</v>
      </c>
      <c r="AU127" s="127" t="s">
        <v>84</v>
      </c>
      <c r="AY127" s="120" t="s">
        <v>131</v>
      </c>
      <c r="BK127" s="128">
        <f>SUM(BK128:BK133)</f>
        <v>0</v>
      </c>
    </row>
    <row r="128" spans="2:65" s="1" customFormat="1" ht="24.2" customHeight="1">
      <c r="B128" s="131"/>
      <c r="C128" s="132" t="s">
        <v>84</v>
      </c>
      <c r="D128" s="132" t="s">
        <v>134</v>
      </c>
      <c r="E128" s="133" t="s">
        <v>135</v>
      </c>
      <c r="F128" s="134" t="s">
        <v>136</v>
      </c>
      <c r="G128" s="135" t="s">
        <v>137</v>
      </c>
      <c r="H128" s="136">
        <v>32</v>
      </c>
      <c r="I128" s="137"/>
      <c r="J128" s="138">
        <f>ROUND(I128*H128,2)</f>
        <v>0</v>
      </c>
      <c r="K128" s="134" t="s">
        <v>138</v>
      </c>
      <c r="L128" s="31"/>
      <c r="M128" s="139" t="s">
        <v>1</v>
      </c>
      <c r="N128" s="140" t="s">
        <v>41</v>
      </c>
      <c r="P128" s="141">
        <f>O128*H128</f>
        <v>0</v>
      </c>
      <c r="Q128" s="141">
        <v>0.17016000000000001</v>
      </c>
      <c r="R128" s="141">
        <f>Q128*H128</f>
        <v>5.4451200000000002</v>
      </c>
      <c r="S128" s="141">
        <v>0</v>
      </c>
      <c r="T128" s="142">
        <f>S128*H128</f>
        <v>0</v>
      </c>
      <c r="AR128" s="143" t="s">
        <v>139</v>
      </c>
      <c r="AT128" s="143" t="s">
        <v>134</v>
      </c>
      <c r="AU128" s="143" t="s">
        <v>86</v>
      </c>
      <c r="AY128" s="16" t="s">
        <v>131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84</v>
      </c>
      <c r="BK128" s="144">
        <f>ROUND(I128*H128,2)</f>
        <v>0</v>
      </c>
      <c r="BL128" s="16" t="s">
        <v>139</v>
      </c>
      <c r="BM128" s="143" t="s">
        <v>140</v>
      </c>
    </row>
    <row r="129" spans="2:65" s="12" customFormat="1">
      <c r="B129" s="145"/>
      <c r="D129" s="146" t="s">
        <v>141</v>
      </c>
      <c r="E129" s="147" t="s">
        <v>1</v>
      </c>
      <c r="F129" s="148" t="s">
        <v>142</v>
      </c>
      <c r="H129" s="149">
        <v>32</v>
      </c>
      <c r="I129" s="150"/>
      <c r="L129" s="145"/>
      <c r="M129" s="151"/>
      <c r="T129" s="152"/>
      <c r="AT129" s="147" t="s">
        <v>141</v>
      </c>
      <c r="AU129" s="147" t="s">
        <v>86</v>
      </c>
      <c r="AV129" s="12" t="s">
        <v>86</v>
      </c>
      <c r="AW129" s="12" t="s">
        <v>33</v>
      </c>
      <c r="AX129" s="12" t="s">
        <v>76</v>
      </c>
      <c r="AY129" s="147" t="s">
        <v>131</v>
      </c>
    </row>
    <row r="130" spans="2:65" s="13" customFormat="1">
      <c r="B130" s="153"/>
      <c r="D130" s="146" t="s">
        <v>141</v>
      </c>
      <c r="E130" s="154" t="s">
        <v>1</v>
      </c>
      <c r="F130" s="155" t="s">
        <v>143</v>
      </c>
      <c r="H130" s="156">
        <v>32</v>
      </c>
      <c r="I130" s="157"/>
      <c r="L130" s="153"/>
      <c r="M130" s="158"/>
      <c r="T130" s="159"/>
      <c r="AT130" s="154" t="s">
        <v>141</v>
      </c>
      <c r="AU130" s="154" t="s">
        <v>86</v>
      </c>
      <c r="AV130" s="13" t="s">
        <v>139</v>
      </c>
      <c r="AW130" s="13" t="s">
        <v>33</v>
      </c>
      <c r="AX130" s="13" t="s">
        <v>84</v>
      </c>
      <c r="AY130" s="154" t="s">
        <v>131</v>
      </c>
    </row>
    <row r="131" spans="2:65" s="1" customFormat="1" ht="24.2" customHeight="1">
      <c r="B131" s="131"/>
      <c r="C131" s="132" t="s">
        <v>86</v>
      </c>
      <c r="D131" s="132" t="s">
        <v>134</v>
      </c>
      <c r="E131" s="133" t="s">
        <v>144</v>
      </c>
      <c r="F131" s="134" t="s">
        <v>145</v>
      </c>
      <c r="G131" s="135" t="s">
        <v>137</v>
      </c>
      <c r="H131" s="136">
        <v>32</v>
      </c>
      <c r="I131" s="137"/>
      <c r="J131" s="138">
        <f>ROUND(I131*H131,2)</f>
        <v>0</v>
      </c>
      <c r="K131" s="134" t="s">
        <v>138</v>
      </c>
      <c r="L131" s="31"/>
      <c r="M131" s="139" t="s">
        <v>1</v>
      </c>
      <c r="N131" s="140" t="s">
        <v>41</v>
      </c>
      <c r="P131" s="141">
        <f>O131*H131</f>
        <v>0</v>
      </c>
      <c r="Q131" s="141">
        <v>5.5999999999999995E-4</v>
      </c>
      <c r="R131" s="141">
        <f>Q131*H131</f>
        <v>1.7919999999999998E-2</v>
      </c>
      <c r="S131" s="141">
        <v>0</v>
      </c>
      <c r="T131" s="142">
        <f>S131*H131</f>
        <v>0</v>
      </c>
      <c r="AR131" s="143" t="s">
        <v>139</v>
      </c>
      <c r="AT131" s="143" t="s">
        <v>134</v>
      </c>
      <c r="AU131" s="143" t="s">
        <v>86</v>
      </c>
      <c r="AY131" s="16" t="s">
        <v>131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84</v>
      </c>
      <c r="BK131" s="144">
        <f>ROUND(I131*H131,2)</f>
        <v>0</v>
      </c>
      <c r="BL131" s="16" t="s">
        <v>139</v>
      </c>
      <c r="BM131" s="143" t="s">
        <v>146</v>
      </c>
    </row>
    <row r="132" spans="2:65" s="12" customFormat="1">
      <c r="B132" s="145"/>
      <c r="D132" s="146" t="s">
        <v>141</v>
      </c>
      <c r="E132" s="147" t="s">
        <v>1</v>
      </c>
      <c r="F132" s="148" t="s">
        <v>142</v>
      </c>
      <c r="H132" s="149">
        <v>32</v>
      </c>
      <c r="I132" s="150"/>
      <c r="L132" s="145"/>
      <c r="M132" s="151"/>
      <c r="T132" s="152"/>
      <c r="AT132" s="147" t="s">
        <v>141</v>
      </c>
      <c r="AU132" s="147" t="s">
        <v>86</v>
      </c>
      <c r="AV132" s="12" t="s">
        <v>86</v>
      </c>
      <c r="AW132" s="12" t="s">
        <v>33</v>
      </c>
      <c r="AX132" s="12" t="s">
        <v>76</v>
      </c>
      <c r="AY132" s="147" t="s">
        <v>131</v>
      </c>
    </row>
    <row r="133" spans="2:65" s="13" customFormat="1">
      <c r="B133" s="153"/>
      <c r="D133" s="146" t="s">
        <v>141</v>
      </c>
      <c r="E133" s="154" t="s">
        <v>1</v>
      </c>
      <c r="F133" s="155" t="s">
        <v>143</v>
      </c>
      <c r="H133" s="156">
        <v>32</v>
      </c>
      <c r="I133" s="157"/>
      <c r="L133" s="153"/>
      <c r="M133" s="158"/>
      <c r="T133" s="159"/>
      <c r="AT133" s="154" t="s">
        <v>141</v>
      </c>
      <c r="AU133" s="154" t="s">
        <v>86</v>
      </c>
      <c r="AV133" s="13" t="s">
        <v>139</v>
      </c>
      <c r="AW133" s="13" t="s">
        <v>33</v>
      </c>
      <c r="AX133" s="13" t="s">
        <v>84</v>
      </c>
      <c r="AY133" s="154" t="s">
        <v>131</v>
      </c>
    </row>
    <row r="134" spans="2:65" s="11" customFormat="1" ht="22.9" customHeight="1">
      <c r="B134" s="119"/>
      <c r="D134" s="120" t="s">
        <v>75</v>
      </c>
      <c r="E134" s="129" t="s">
        <v>147</v>
      </c>
      <c r="F134" s="129" t="s">
        <v>148</v>
      </c>
      <c r="I134" s="122"/>
      <c r="J134" s="130">
        <f>BK134</f>
        <v>0</v>
      </c>
      <c r="L134" s="119"/>
      <c r="M134" s="124"/>
      <c r="P134" s="125">
        <f>SUM(P135:P143)</f>
        <v>0</v>
      </c>
      <c r="R134" s="125">
        <f>SUM(R135:R143)</f>
        <v>0.92966399999999993</v>
      </c>
      <c r="T134" s="126">
        <f>SUM(T135:T143)</f>
        <v>0</v>
      </c>
      <c r="AR134" s="120" t="s">
        <v>84</v>
      </c>
      <c r="AT134" s="127" t="s">
        <v>75</v>
      </c>
      <c r="AU134" s="127" t="s">
        <v>84</v>
      </c>
      <c r="AY134" s="120" t="s">
        <v>131</v>
      </c>
      <c r="BK134" s="128">
        <f>SUM(BK135:BK143)</f>
        <v>0</v>
      </c>
    </row>
    <row r="135" spans="2:65" s="1" customFormat="1" ht="16.5" customHeight="1">
      <c r="B135" s="131"/>
      <c r="C135" s="132" t="s">
        <v>132</v>
      </c>
      <c r="D135" s="132" t="s">
        <v>134</v>
      </c>
      <c r="E135" s="133" t="s">
        <v>149</v>
      </c>
      <c r="F135" s="134" t="s">
        <v>150</v>
      </c>
      <c r="G135" s="135" t="s">
        <v>151</v>
      </c>
      <c r="H135" s="136">
        <v>38.4</v>
      </c>
      <c r="I135" s="137"/>
      <c r="J135" s="138">
        <f>ROUND(I135*H135,2)</f>
        <v>0</v>
      </c>
      <c r="K135" s="134" t="s">
        <v>138</v>
      </c>
      <c r="L135" s="31"/>
      <c r="M135" s="139" t="s">
        <v>1</v>
      </c>
      <c r="N135" s="140" t="s">
        <v>41</v>
      </c>
      <c r="P135" s="141">
        <f>O135*H135</f>
        <v>0</v>
      </c>
      <c r="Q135" s="141">
        <v>1.6000000000000001E-4</v>
      </c>
      <c r="R135" s="141">
        <f>Q135*H135</f>
        <v>6.1440000000000002E-3</v>
      </c>
      <c r="S135" s="141">
        <v>0</v>
      </c>
      <c r="T135" s="142">
        <f>S135*H135</f>
        <v>0</v>
      </c>
      <c r="AR135" s="143" t="s">
        <v>139</v>
      </c>
      <c r="AT135" s="143" t="s">
        <v>134</v>
      </c>
      <c r="AU135" s="143" t="s">
        <v>86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84</v>
      </c>
      <c r="BK135" s="144">
        <f>ROUND(I135*H135,2)</f>
        <v>0</v>
      </c>
      <c r="BL135" s="16" t="s">
        <v>139</v>
      </c>
      <c r="BM135" s="143" t="s">
        <v>152</v>
      </c>
    </row>
    <row r="136" spans="2:65" s="12" customFormat="1">
      <c r="B136" s="145"/>
      <c r="D136" s="146" t="s">
        <v>141</v>
      </c>
      <c r="E136" s="147" t="s">
        <v>1</v>
      </c>
      <c r="F136" s="148" t="s">
        <v>153</v>
      </c>
      <c r="H136" s="149">
        <v>38.4</v>
      </c>
      <c r="I136" s="150"/>
      <c r="L136" s="145"/>
      <c r="M136" s="151"/>
      <c r="T136" s="152"/>
      <c r="AT136" s="147" t="s">
        <v>141</v>
      </c>
      <c r="AU136" s="147" t="s">
        <v>86</v>
      </c>
      <c r="AV136" s="12" t="s">
        <v>86</v>
      </c>
      <c r="AW136" s="12" t="s">
        <v>33</v>
      </c>
      <c r="AX136" s="12" t="s">
        <v>76</v>
      </c>
      <c r="AY136" s="147" t="s">
        <v>131</v>
      </c>
    </row>
    <row r="137" spans="2:65" s="13" customFormat="1">
      <c r="B137" s="153"/>
      <c r="D137" s="146" t="s">
        <v>141</v>
      </c>
      <c r="E137" s="154" t="s">
        <v>1</v>
      </c>
      <c r="F137" s="155" t="s">
        <v>143</v>
      </c>
      <c r="H137" s="156">
        <v>38.4</v>
      </c>
      <c r="I137" s="157"/>
      <c r="L137" s="153"/>
      <c r="M137" s="158"/>
      <c r="T137" s="159"/>
      <c r="AT137" s="154" t="s">
        <v>141</v>
      </c>
      <c r="AU137" s="154" t="s">
        <v>86</v>
      </c>
      <c r="AV137" s="13" t="s">
        <v>139</v>
      </c>
      <c r="AW137" s="13" t="s">
        <v>33</v>
      </c>
      <c r="AX137" s="13" t="s">
        <v>84</v>
      </c>
      <c r="AY137" s="154" t="s">
        <v>131</v>
      </c>
    </row>
    <row r="138" spans="2:65" s="1" customFormat="1" ht="24.2" customHeight="1">
      <c r="B138" s="131"/>
      <c r="C138" s="132" t="s">
        <v>139</v>
      </c>
      <c r="D138" s="132" t="s">
        <v>134</v>
      </c>
      <c r="E138" s="133" t="s">
        <v>154</v>
      </c>
      <c r="F138" s="134" t="s">
        <v>155</v>
      </c>
      <c r="G138" s="135" t="s">
        <v>151</v>
      </c>
      <c r="H138" s="136">
        <v>38.4</v>
      </c>
      <c r="I138" s="137"/>
      <c r="J138" s="138">
        <f>ROUND(I138*H138,2)</f>
        <v>0</v>
      </c>
      <c r="K138" s="134" t="s">
        <v>138</v>
      </c>
      <c r="L138" s="31"/>
      <c r="M138" s="139" t="s">
        <v>1</v>
      </c>
      <c r="N138" s="140" t="s">
        <v>41</v>
      </c>
      <c r="P138" s="141">
        <f>O138*H138</f>
        <v>0</v>
      </c>
      <c r="Q138" s="141">
        <v>1.1100000000000001E-3</v>
      </c>
      <c r="R138" s="141">
        <f>Q138*H138</f>
        <v>4.2624000000000002E-2</v>
      </c>
      <c r="S138" s="141">
        <v>0</v>
      </c>
      <c r="T138" s="142">
        <f>S138*H138</f>
        <v>0</v>
      </c>
      <c r="AR138" s="143" t="s">
        <v>139</v>
      </c>
      <c r="AT138" s="143" t="s">
        <v>134</v>
      </c>
      <c r="AU138" s="143" t="s">
        <v>86</v>
      </c>
      <c r="AY138" s="16" t="s">
        <v>131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84</v>
      </c>
      <c r="BK138" s="144">
        <f>ROUND(I138*H138,2)</f>
        <v>0</v>
      </c>
      <c r="BL138" s="16" t="s">
        <v>139</v>
      </c>
      <c r="BM138" s="143" t="s">
        <v>156</v>
      </c>
    </row>
    <row r="139" spans="2:65" s="12" customFormat="1">
      <c r="B139" s="145"/>
      <c r="D139" s="146" t="s">
        <v>141</v>
      </c>
      <c r="E139" s="147" t="s">
        <v>1</v>
      </c>
      <c r="F139" s="148" t="s">
        <v>157</v>
      </c>
      <c r="H139" s="149">
        <v>38.4</v>
      </c>
      <c r="I139" s="150"/>
      <c r="L139" s="145"/>
      <c r="M139" s="151"/>
      <c r="T139" s="152"/>
      <c r="AT139" s="147" t="s">
        <v>141</v>
      </c>
      <c r="AU139" s="147" t="s">
        <v>86</v>
      </c>
      <c r="AV139" s="12" t="s">
        <v>86</v>
      </c>
      <c r="AW139" s="12" t="s">
        <v>33</v>
      </c>
      <c r="AX139" s="12" t="s">
        <v>76</v>
      </c>
      <c r="AY139" s="147" t="s">
        <v>131</v>
      </c>
    </row>
    <row r="140" spans="2:65" s="13" customFormat="1">
      <c r="B140" s="153"/>
      <c r="D140" s="146" t="s">
        <v>141</v>
      </c>
      <c r="E140" s="154" t="s">
        <v>1</v>
      </c>
      <c r="F140" s="155" t="s">
        <v>143</v>
      </c>
      <c r="H140" s="156">
        <v>38.4</v>
      </c>
      <c r="I140" s="157"/>
      <c r="L140" s="153"/>
      <c r="M140" s="158"/>
      <c r="T140" s="159"/>
      <c r="AT140" s="154" t="s">
        <v>141</v>
      </c>
      <c r="AU140" s="154" t="s">
        <v>86</v>
      </c>
      <c r="AV140" s="13" t="s">
        <v>139</v>
      </c>
      <c r="AW140" s="13" t="s">
        <v>33</v>
      </c>
      <c r="AX140" s="13" t="s">
        <v>84</v>
      </c>
      <c r="AY140" s="154" t="s">
        <v>131</v>
      </c>
    </row>
    <row r="141" spans="2:65" s="1" customFormat="1" ht="16.5" customHeight="1">
      <c r="B141" s="131"/>
      <c r="C141" s="132" t="s">
        <v>158</v>
      </c>
      <c r="D141" s="132" t="s">
        <v>134</v>
      </c>
      <c r="E141" s="133" t="s">
        <v>159</v>
      </c>
      <c r="F141" s="134" t="s">
        <v>160</v>
      </c>
      <c r="G141" s="135" t="s">
        <v>151</v>
      </c>
      <c r="H141" s="136">
        <v>38.4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41</v>
      </c>
      <c r="P141" s="141">
        <f>O141*H141</f>
        <v>0</v>
      </c>
      <c r="Q141" s="141">
        <v>2.2939999999999999E-2</v>
      </c>
      <c r="R141" s="141">
        <f>Q141*H141</f>
        <v>0.8808959999999999</v>
      </c>
      <c r="S141" s="141">
        <v>0</v>
      </c>
      <c r="T141" s="142">
        <f>S141*H141</f>
        <v>0</v>
      </c>
      <c r="AR141" s="143" t="s">
        <v>139</v>
      </c>
      <c r="AT141" s="143" t="s">
        <v>134</v>
      </c>
      <c r="AU141" s="143" t="s">
        <v>86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84</v>
      </c>
      <c r="BK141" s="144">
        <f>ROUND(I141*H141,2)</f>
        <v>0</v>
      </c>
      <c r="BL141" s="16" t="s">
        <v>139</v>
      </c>
      <c r="BM141" s="143" t="s">
        <v>161</v>
      </c>
    </row>
    <row r="142" spans="2:65" s="12" customFormat="1">
      <c r="B142" s="145"/>
      <c r="D142" s="146" t="s">
        <v>141</v>
      </c>
      <c r="E142" s="147" t="s">
        <v>1</v>
      </c>
      <c r="F142" s="148" t="s">
        <v>162</v>
      </c>
      <c r="H142" s="149">
        <v>38.4</v>
      </c>
      <c r="I142" s="150"/>
      <c r="L142" s="145"/>
      <c r="M142" s="151"/>
      <c r="T142" s="152"/>
      <c r="AT142" s="147" t="s">
        <v>141</v>
      </c>
      <c r="AU142" s="147" t="s">
        <v>86</v>
      </c>
      <c r="AV142" s="12" t="s">
        <v>86</v>
      </c>
      <c r="AW142" s="12" t="s">
        <v>33</v>
      </c>
      <c r="AX142" s="12" t="s">
        <v>76</v>
      </c>
      <c r="AY142" s="147" t="s">
        <v>131</v>
      </c>
    </row>
    <row r="143" spans="2:65" s="13" customFormat="1">
      <c r="B143" s="153"/>
      <c r="D143" s="146" t="s">
        <v>141</v>
      </c>
      <c r="E143" s="154" t="s">
        <v>1</v>
      </c>
      <c r="F143" s="155" t="s">
        <v>143</v>
      </c>
      <c r="H143" s="156">
        <v>38.4</v>
      </c>
      <c r="I143" s="157"/>
      <c r="L143" s="153"/>
      <c r="M143" s="158"/>
      <c r="T143" s="159"/>
      <c r="AT143" s="154" t="s">
        <v>141</v>
      </c>
      <c r="AU143" s="154" t="s">
        <v>86</v>
      </c>
      <c r="AV143" s="13" t="s">
        <v>139</v>
      </c>
      <c r="AW143" s="13" t="s">
        <v>33</v>
      </c>
      <c r="AX143" s="13" t="s">
        <v>84</v>
      </c>
      <c r="AY143" s="154" t="s">
        <v>131</v>
      </c>
    </row>
    <row r="144" spans="2:65" s="11" customFormat="1" ht="22.9" customHeight="1">
      <c r="B144" s="119"/>
      <c r="D144" s="120" t="s">
        <v>75</v>
      </c>
      <c r="E144" s="129" t="s">
        <v>163</v>
      </c>
      <c r="F144" s="129" t="s">
        <v>164</v>
      </c>
      <c r="I144" s="122"/>
      <c r="J144" s="130">
        <f>BK144</f>
        <v>0</v>
      </c>
      <c r="L144" s="119"/>
      <c r="M144" s="124"/>
      <c r="P144" s="125">
        <f>SUM(P145:P147)</f>
        <v>0</v>
      </c>
      <c r="R144" s="125">
        <f>SUM(R145:R147)</f>
        <v>0</v>
      </c>
      <c r="T144" s="126">
        <f>SUM(T145:T147)</f>
        <v>5.12</v>
      </c>
      <c r="AR144" s="120" t="s">
        <v>84</v>
      </c>
      <c r="AT144" s="127" t="s">
        <v>75</v>
      </c>
      <c r="AU144" s="127" t="s">
        <v>84</v>
      </c>
      <c r="AY144" s="120" t="s">
        <v>131</v>
      </c>
      <c r="BK144" s="128">
        <f>SUM(BK145:BK147)</f>
        <v>0</v>
      </c>
    </row>
    <row r="145" spans="2:65" s="1" customFormat="1" ht="24.2" customHeight="1">
      <c r="B145" s="131"/>
      <c r="C145" s="132" t="s">
        <v>147</v>
      </c>
      <c r="D145" s="132" t="s">
        <v>134</v>
      </c>
      <c r="E145" s="133" t="s">
        <v>165</v>
      </c>
      <c r="F145" s="134" t="s">
        <v>166</v>
      </c>
      <c r="G145" s="135" t="s">
        <v>137</v>
      </c>
      <c r="H145" s="136">
        <v>32</v>
      </c>
      <c r="I145" s="137"/>
      <c r="J145" s="138">
        <f>ROUND(I145*H145,2)</f>
        <v>0</v>
      </c>
      <c r="K145" s="134" t="s">
        <v>138</v>
      </c>
      <c r="L145" s="31"/>
      <c r="M145" s="139" t="s">
        <v>1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0.16</v>
      </c>
      <c r="T145" s="142">
        <f>S145*H145</f>
        <v>5.12</v>
      </c>
      <c r="AR145" s="143" t="s">
        <v>139</v>
      </c>
      <c r="AT145" s="143" t="s">
        <v>134</v>
      </c>
      <c r="AU145" s="143" t="s">
        <v>86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84</v>
      </c>
      <c r="BK145" s="144">
        <f>ROUND(I145*H145,2)</f>
        <v>0</v>
      </c>
      <c r="BL145" s="16" t="s">
        <v>139</v>
      </c>
      <c r="BM145" s="143" t="s">
        <v>167</v>
      </c>
    </row>
    <row r="146" spans="2:65" s="12" customFormat="1">
      <c r="B146" s="145"/>
      <c r="D146" s="146" t="s">
        <v>141</v>
      </c>
      <c r="E146" s="147" t="s">
        <v>1</v>
      </c>
      <c r="F146" s="148" t="s">
        <v>142</v>
      </c>
      <c r="H146" s="149">
        <v>32</v>
      </c>
      <c r="I146" s="150"/>
      <c r="L146" s="145"/>
      <c r="M146" s="151"/>
      <c r="T146" s="152"/>
      <c r="AT146" s="147" t="s">
        <v>141</v>
      </c>
      <c r="AU146" s="147" t="s">
        <v>86</v>
      </c>
      <c r="AV146" s="12" t="s">
        <v>86</v>
      </c>
      <c r="AW146" s="12" t="s">
        <v>33</v>
      </c>
      <c r="AX146" s="12" t="s">
        <v>76</v>
      </c>
      <c r="AY146" s="147" t="s">
        <v>131</v>
      </c>
    </row>
    <row r="147" spans="2:65" s="13" customFormat="1">
      <c r="B147" s="153"/>
      <c r="D147" s="146" t="s">
        <v>141</v>
      </c>
      <c r="E147" s="154" t="s">
        <v>1</v>
      </c>
      <c r="F147" s="155" t="s">
        <v>143</v>
      </c>
      <c r="H147" s="156">
        <v>32</v>
      </c>
      <c r="I147" s="157"/>
      <c r="L147" s="153"/>
      <c r="M147" s="158"/>
      <c r="T147" s="159"/>
      <c r="AT147" s="154" t="s">
        <v>141</v>
      </c>
      <c r="AU147" s="154" t="s">
        <v>86</v>
      </c>
      <c r="AV147" s="13" t="s">
        <v>139</v>
      </c>
      <c r="AW147" s="13" t="s">
        <v>33</v>
      </c>
      <c r="AX147" s="13" t="s">
        <v>84</v>
      </c>
      <c r="AY147" s="154" t="s">
        <v>131</v>
      </c>
    </row>
    <row r="148" spans="2:65" s="11" customFormat="1" ht="22.9" customHeight="1">
      <c r="B148" s="119"/>
      <c r="D148" s="120" t="s">
        <v>75</v>
      </c>
      <c r="E148" s="129" t="s">
        <v>168</v>
      </c>
      <c r="F148" s="129" t="s">
        <v>169</v>
      </c>
      <c r="I148" s="122"/>
      <c r="J148" s="130">
        <f>BK148</f>
        <v>0</v>
      </c>
      <c r="L148" s="119"/>
      <c r="M148" s="124"/>
      <c r="P148" s="125">
        <f>SUM(P149:P157)</f>
        <v>0</v>
      </c>
      <c r="R148" s="125">
        <f>SUM(R149:R157)</f>
        <v>0</v>
      </c>
      <c r="T148" s="126">
        <f>SUM(T149:T157)</f>
        <v>0</v>
      </c>
      <c r="AR148" s="120" t="s">
        <v>84</v>
      </c>
      <c r="AT148" s="127" t="s">
        <v>75</v>
      </c>
      <c r="AU148" s="127" t="s">
        <v>84</v>
      </c>
      <c r="AY148" s="120" t="s">
        <v>131</v>
      </c>
      <c r="BK148" s="128">
        <f>SUM(BK149:BK157)</f>
        <v>0</v>
      </c>
    </row>
    <row r="149" spans="2:65" s="1" customFormat="1" ht="24.2" customHeight="1">
      <c r="B149" s="131"/>
      <c r="C149" s="132" t="s">
        <v>170</v>
      </c>
      <c r="D149" s="132" t="s">
        <v>134</v>
      </c>
      <c r="E149" s="133" t="s">
        <v>171</v>
      </c>
      <c r="F149" s="134" t="s">
        <v>172</v>
      </c>
      <c r="G149" s="135" t="s">
        <v>173</v>
      </c>
      <c r="H149" s="136">
        <v>5.12</v>
      </c>
      <c r="I149" s="137"/>
      <c r="J149" s="138">
        <f>ROUND(I149*H149,2)</f>
        <v>0</v>
      </c>
      <c r="K149" s="134" t="s">
        <v>138</v>
      </c>
      <c r="L149" s="31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139</v>
      </c>
      <c r="AT149" s="143" t="s">
        <v>134</v>
      </c>
      <c r="AU149" s="143" t="s">
        <v>86</v>
      </c>
      <c r="AY149" s="16" t="s">
        <v>131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84</v>
      </c>
      <c r="BK149" s="144">
        <f>ROUND(I149*H149,2)</f>
        <v>0</v>
      </c>
      <c r="BL149" s="16" t="s">
        <v>139</v>
      </c>
      <c r="BM149" s="143" t="s">
        <v>174</v>
      </c>
    </row>
    <row r="150" spans="2:65" s="12" customFormat="1">
      <c r="B150" s="145"/>
      <c r="D150" s="146" t="s">
        <v>141</v>
      </c>
      <c r="E150" s="147" t="s">
        <v>1</v>
      </c>
      <c r="F150" s="148" t="s">
        <v>175</v>
      </c>
      <c r="H150" s="149">
        <v>5.12</v>
      </c>
      <c r="I150" s="150"/>
      <c r="L150" s="145"/>
      <c r="M150" s="151"/>
      <c r="T150" s="152"/>
      <c r="AT150" s="147" t="s">
        <v>141</v>
      </c>
      <c r="AU150" s="147" t="s">
        <v>86</v>
      </c>
      <c r="AV150" s="12" t="s">
        <v>86</v>
      </c>
      <c r="AW150" s="12" t="s">
        <v>33</v>
      </c>
      <c r="AX150" s="12" t="s">
        <v>76</v>
      </c>
      <c r="AY150" s="147" t="s">
        <v>131</v>
      </c>
    </row>
    <row r="151" spans="2:65" s="13" customFormat="1">
      <c r="B151" s="153"/>
      <c r="D151" s="146" t="s">
        <v>141</v>
      </c>
      <c r="E151" s="154" t="s">
        <v>1</v>
      </c>
      <c r="F151" s="155" t="s">
        <v>143</v>
      </c>
      <c r="H151" s="156">
        <v>5.12</v>
      </c>
      <c r="I151" s="157"/>
      <c r="L151" s="153"/>
      <c r="M151" s="158"/>
      <c r="T151" s="159"/>
      <c r="AT151" s="154" t="s">
        <v>141</v>
      </c>
      <c r="AU151" s="154" t="s">
        <v>86</v>
      </c>
      <c r="AV151" s="13" t="s">
        <v>139</v>
      </c>
      <c r="AW151" s="13" t="s">
        <v>33</v>
      </c>
      <c r="AX151" s="13" t="s">
        <v>84</v>
      </c>
      <c r="AY151" s="154" t="s">
        <v>131</v>
      </c>
    </row>
    <row r="152" spans="2:65" s="1" customFormat="1" ht="24.2" customHeight="1">
      <c r="B152" s="131"/>
      <c r="C152" s="132" t="s">
        <v>176</v>
      </c>
      <c r="D152" s="132" t="s">
        <v>134</v>
      </c>
      <c r="E152" s="133" t="s">
        <v>177</v>
      </c>
      <c r="F152" s="134" t="s">
        <v>178</v>
      </c>
      <c r="G152" s="135" t="s">
        <v>173</v>
      </c>
      <c r="H152" s="136">
        <v>5.12</v>
      </c>
      <c r="I152" s="137"/>
      <c r="J152" s="138">
        <f>ROUND(I152*H152,2)</f>
        <v>0</v>
      </c>
      <c r="K152" s="134" t="s">
        <v>138</v>
      </c>
      <c r="L152" s="31"/>
      <c r="M152" s="139" t="s">
        <v>1</v>
      </c>
      <c r="N152" s="140" t="s">
        <v>41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139</v>
      </c>
      <c r="AT152" s="143" t="s">
        <v>134</v>
      </c>
      <c r="AU152" s="143" t="s">
        <v>86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84</v>
      </c>
      <c r="BK152" s="144">
        <f>ROUND(I152*H152,2)</f>
        <v>0</v>
      </c>
      <c r="BL152" s="16" t="s">
        <v>139</v>
      </c>
      <c r="BM152" s="143" t="s">
        <v>179</v>
      </c>
    </row>
    <row r="153" spans="2:65" s="12" customFormat="1">
      <c r="B153" s="145"/>
      <c r="D153" s="146" t="s">
        <v>141</v>
      </c>
      <c r="E153" s="147" t="s">
        <v>1</v>
      </c>
      <c r="F153" s="148" t="s">
        <v>175</v>
      </c>
      <c r="H153" s="149">
        <v>5.12</v>
      </c>
      <c r="I153" s="150"/>
      <c r="L153" s="145"/>
      <c r="M153" s="151"/>
      <c r="T153" s="152"/>
      <c r="AT153" s="147" t="s">
        <v>141</v>
      </c>
      <c r="AU153" s="147" t="s">
        <v>86</v>
      </c>
      <c r="AV153" s="12" t="s">
        <v>86</v>
      </c>
      <c r="AW153" s="12" t="s">
        <v>33</v>
      </c>
      <c r="AX153" s="12" t="s">
        <v>76</v>
      </c>
      <c r="AY153" s="147" t="s">
        <v>131</v>
      </c>
    </row>
    <row r="154" spans="2:65" s="13" customFormat="1">
      <c r="B154" s="153"/>
      <c r="D154" s="146" t="s">
        <v>141</v>
      </c>
      <c r="E154" s="154" t="s">
        <v>1</v>
      </c>
      <c r="F154" s="155" t="s">
        <v>143</v>
      </c>
      <c r="H154" s="156">
        <v>5.12</v>
      </c>
      <c r="I154" s="157"/>
      <c r="L154" s="153"/>
      <c r="M154" s="158"/>
      <c r="T154" s="159"/>
      <c r="AT154" s="154" t="s">
        <v>141</v>
      </c>
      <c r="AU154" s="154" t="s">
        <v>86</v>
      </c>
      <c r="AV154" s="13" t="s">
        <v>139</v>
      </c>
      <c r="AW154" s="13" t="s">
        <v>33</v>
      </c>
      <c r="AX154" s="13" t="s">
        <v>84</v>
      </c>
      <c r="AY154" s="154" t="s">
        <v>131</v>
      </c>
    </row>
    <row r="155" spans="2:65" s="1" customFormat="1" ht="24.2" customHeight="1">
      <c r="B155" s="131"/>
      <c r="C155" s="132" t="s">
        <v>163</v>
      </c>
      <c r="D155" s="132" t="s">
        <v>134</v>
      </c>
      <c r="E155" s="133" t="s">
        <v>180</v>
      </c>
      <c r="F155" s="134" t="s">
        <v>181</v>
      </c>
      <c r="G155" s="135" t="s">
        <v>182</v>
      </c>
      <c r="H155" s="136">
        <v>5.12</v>
      </c>
      <c r="I155" s="137"/>
      <c r="J155" s="138">
        <f>ROUND(I155*H155,2)</f>
        <v>0</v>
      </c>
      <c r="K155" s="134" t="s">
        <v>138</v>
      </c>
      <c r="L155" s="31"/>
      <c r="M155" s="139" t="s">
        <v>1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139</v>
      </c>
      <c r="AT155" s="143" t="s">
        <v>134</v>
      </c>
      <c r="AU155" s="143" t="s">
        <v>86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84</v>
      </c>
      <c r="BK155" s="144">
        <f>ROUND(I155*H155,2)</f>
        <v>0</v>
      </c>
      <c r="BL155" s="16" t="s">
        <v>139</v>
      </c>
      <c r="BM155" s="143" t="s">
        <v>183</v>
      </c>
    </row>
    <row r="156" spans="2:65" s="12" customFormat="1">
      <c r="B156" s="145"/>
      <c r="D156" s="146" t="s">
        <v>141</v>
      </c>
      <c r="E156" s="147" t="s">
        <v>1</v>
      </c>
      <c r="F156" s="148" t="s">
        <v>175</v>
      </c>
      <c r="H156" s="149">
        <v>5.12</v>
      </c>
      <c r="I156" s="150"/>
      <c r="L156" s="145"/>
      <c r="M156" s="151"/>
      <c r="T156" s="152"/>
      <c r="AT156" s="147" t="s">
        <v>141</v>
      </c>
      <c r="AU156" s="147" t="s">
        <v>86</v>
      </c>
      <c r="AV156" s="12" t="s">
        <v>86</v>
      </c>
      <c r="AW156" s="12" t="s">
        <v>33</v>
      </c>
      <c r="AX156" s="12" t="s">
        <v>76</v>
      </c>
      <c r="AY156" s="147" t="s">
        <v>131</v>
      </c>
    </row>
    <row r="157" spans="2:65" s="13" customFormat="1">
      <c r="B157" s="153"/>
      <c r="D157" s="146" t="s">
        <v>141</v>
      </c>
      <c r="E157" s="154" t="s">
        <v>1</v>
      </c>
      <c r="F157" s="155" t="s">
        <v>143</v>
      </c>
      <c r="H157" s="156">
        <v>5.12</v>
      </c>
      <c r="I157" s="157"/>
      <c r="L157" s="153"/>
      <c r="M157" s="158"/>
      <c r="T157" s="159"/>
      <c r="AT157" s="154" t="s">
        <v>141</v>
      </c>
      <c r="AU157" s="154" t="s">
        <v>86</v>
      </c>
      <c r="AV157" s="13" t="s">
        <v>139</v>
      </c>
      <c r="AW157" s="13" t="s">
        <v>33</v>
      </c>
      <c r="AX157" s="13" t="s">
        <v>84</v>
      </c>
      <c r="AY157" s="154" t="s">
        <v>131</v>
      </c>
    </row>
    <row r="158" spans="2:65" s="11" customFormat="1" ht="22.9" customHeight="1">
      <c r="B158" s="119"/>
      <c r="D158" s="120" t="s">
        <v>75</v>
      </c>
      <c r="E158" s="129" t="s">
        <v>184</v>
      </c>
      <c r="F158" s="129" t="s">
        <v>185</v>
      </c>
      <c r="I158" s="122"/>
      <c r="J158" s="130">
        <f>BK158</f>
        <v>0</v>
      </c>
      <c r="L158" s="119"/>
      <c r="M158" s="124"/>
      <c r="P158" s="125">
        <f>SUM(P159:P160)</f>
        <v>0</v>
      </c>
      <c r="R158" s="125">
        <f>SUM(R159:R160)</f>
        <v>0</v>
      </c>
      <c r="T158" s="126">
        <f>SUM(T159:T160)</f>
        <v>0</v>
      </c>
      <c r="AR158" s="120" t="s">
        <v>84</v>
      </c>
      <c r="AT158" s="127" t="s">
        <v>75</v>
      </c>
      <c r="AU158" s="127" t="s">
        <v>84</v>
      </c>
      <c r="AY158" s="120" t="s">
        <v>131</v>
      </c>
      <c r="BK158" s="128">
        <f>SUM(BK159:BK160)</f>
        <v>0</v>
      </c>
    </row>
    <row r="159" spans="2:65" s="1" customFormat="1" ht="16.5" customHeight="1">
      <c r="B159" s="131"/>
      <c r="C159" s="132" t="s">
        <v>186</v>
      </c>
      <c r="D159" s="132" t="s">
        <v>134</v>
      </c>
      <c r="E159" s="133" t="s">
        <v>187</v>
      </c>
      <c r="F159" s="134" t="s">
        <v>188</v>
      </c>
      <c r="G159" s="135" t="s">
        <v>182</v>
      </c>
      <c r="H159" s="136">
        <v>6.4020000000000001</v>
      </c>
      <c r="I159" s="137"/>
      <c r="J159" s="138">
        <f>ROUND(I159*H159,2)</f>
        <v>0</v>
      </c>
      <c r="K159" s="134" t="s">
        <v>138</v>
      </c>
      <c r="L159" s="31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139</v>
      </c>
      <c r="AT159" s="143" t="s">
        <v>134</v>
      </c>
      <c r="AU159" s="143" t="s">
        <v>86</v>
      </c>
      <c r="AY159" s="16" t="s">
        <v>131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84</v>
      </c>
      <c r="BK159" s="144">
        <f>ROUND(I159*H159,2)</f>
        <v>0</v>
      </c>
      <c r="BL159" s="16" t="s">
        <v>139</v>
      </c>
      <c r="BM159" s="143" t="s">
        <v>189</v>
      </c>
    </row>
    <row r="160" spans="2:65" s="1" customFormat="1" ht="24.2" customHeight="1">
      <c r="B160" s="131"/>
      <c r="C160" s="132" t="s">
        <v>190</v>
      </c>
      <c r="D160" s="132" t="s">
        <v>134</v>
      </c>
      <c r="E160" s="133" t="s">
        <v>191</v>
      </c>
      <c r="F160" s="134" t="s">
        <v>192</v>
      </c>
      <c r="G160" s="135" t="s">
        <v>182</v>
      </c>
      <c r="H160" s="136">
        <v>6.4020000000000001</v>
      </c>
      <c r="I160" s="137"/>
      <c r="J160" s="138">
        <f>ROUND(I160*H160,2)</f>
        <v>0</v>
      </c>
      <c r="K160" s="134" t="s">
        <v>138</v>
      </c>
      <c r="L160" s="31"/>
      <c r="M160" s="139" t="s">
        <v>1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139</v>
      </c>
      <c r="AT160" s="143" t="s">
        <v>134</v>
      </c>
      <c r="AU160" s="143" t="s">
        <v>86</v>
      </c>
      <c r="AY160" s="16" t="s">
        <v>131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84</v>
      </c>
      <c r="BK160" s="144">
        <f>ROUND(I160*H160,2)</f>
        <v>0</v>
      </c>
      <c r="BL160" s="16" t="s">
        <v>139</v>
      </c>
      <c r="BM160" s="143" t="s">
        <v>193</v>
      </c>
    </row>
    <row r="161" spans="2:65" s="11" customFormat="1" ht="25.9" customHeight="1">
      <c r="B161" s="119"/>
      <c r="D161" s="120" t="s">
        <v>75</v>
      </c>
      <c r="E161" s="121" t="s">
        <v>194</v>
      </c>
      <c r="F161" s="121" t="s">
        <v>195</v>
      </c>
      <c r="I161" s="122"/>
      <c r="J161" s="123">
        <f>BK161</f>
        <v>0</v>
      </c>
      <c r="L161" s="119"/>
      <c r="M161" s="124"/>
      <c r="P161" s="125">
        <f>P162+P181</f>
        <v>0</v>
      </c>
      <c r="R161" s="125">
        <f>R162+R181</f>
        <v>0.44555080000000002</v>
      </c>
      <c r="T161" s="126">
        <f>T162+T181</f>
        <v>0</v>
      </c>
      <c r="AR161" s="120" t="s">
        <v>86</v>
      </c>
      <c r="AT161" s="127" t="s">
        <v>75</v>
      </c>
      <c r="AU161" s="127" t="s">
        <v>76</v>
      </c>
      <c r="AY161" s="120" t="s">
        <v>131</v>
      </c>
      <c r="BK161" s="128">
        <f>BK162+BK181</f>
        <v>0</v>
      </c>
    </row>
    <row r="162" spans="2:65" s="11" customFormat="1" ht="22.9" customHeight="1">
      <c r="B162" s="119"/>
      <c r="D162" s="120" t="s">
        <v>75</v>
      </c>
      <c r="E162" s="129" t="s">
        <v>196</v>
      </c>
      <c r="F162" s="129" t="s">
        <v>197</v>
      </c>
      <c r="I162" s="122"/>
      <c r="J162" s="130">
        <f>BK162</f>
        <v>0</v>
      </c>
      <c r="L162" s="119"/>
      <c r="M162" s="124"/>
      <c r="P162" s="125">
        <f>SUM(P163:P180)</f>
        <v>0</v>
      </c>
      <c r="R162" s="125">
        <f>SUM(R163:R180)</f>
        <v>0.42649000000000004</v>
      </c>
      <c r="T162" s="126">
        <f>SUM(T163:T180)</f>
        <v>0</v>
      </c>
      <c r="AR162" s="120" t="s">
        <v>86</v>
      </c>
      <c r="AT162" s="127" t="s">
        <v>75</v>
      </c>
      <c r="AU162" s="127" t="s">
        <v>84</v>
      </c>
      <c r="AY162" s="120" t="s">
        <v>131</v>
      </c>
      <c r="BK162" s="128">
        <f>SUM(BK163:BK180)</f>
        <v>0</v>
      </c>
    </row>
    <row r="163" spans="2:65" s="1" customFormat="1" ht="16.5" customHeight="1">
      <c r="B163" s="131"/>
      <c r="C163" s="132" t="s">
        <v>8</v>
      </c>
      <c r="D163" s="132" t="s">
        <v>134</v>
      </c>
      <c r="E163" s="133" t="s">
        <v>198</v>
      </c>
      <c r="F163" s="134" t="s">
        <v>199</v>
      </c>
      <c r="G163" s="135" t="s">
        <v>151</v>
      </c>
      <c r="H163" s="136">
        <v>27</v>
      </c>
      <c r="I163" s="137"/>
      <c r="J163" s="138">
        <f>ROUND(I163*H163,2)</f>
        <v>0</v>
      </c>
      <c r="K163" s="134" t="s">
        <v>1</v>
      </c>
      <c r="L163" s="31"/>
      <c r="M163" s="139" t="s">
        <v>1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200</v>
      </c>
      <c r="AT163" s="143" t="s">
        <v>134</v>
      </c>
      <c r="AU163" s="143" t="s">
        <v>86</v>
      </c>
      <c r="AY163" s="16" t="s">
        <v>131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84</v>
      </c>
      <c r="BK163" s="144">
        <f>ROUND(I163*H163,2)</f>
        <v>0</v>
      </c>
      <c r="BL163" s="16" t="s">
        <v>200</v>
      </c>
      <c r="BM163" s="143" t="s">
        <v>201</v>
      </c>
    </row>
    <row r="164" spans="2:65" s="12" customFormat="1">
      <c r="B164" s="145"/>
      <c r="D164" s="146" t="s">
        <v>141</v>
      </c>
      <c r="E164" s="147" t="s">
        <v>1</v>
      </c>
      <c r="F164" s="148" t="s">
        <v>202</v>
      </c>
      <c r="H164" s="149">
        <v>27</v>
      </c>
      <c r="I164" s="150"/>
      <c r="L164" s="145"/>
      <c r="M164" s="151"/>
      <c r="T164" s="152"/>
      <c r="AT164" s="147" t="s">
        <v>141</v>
      </c>
      <c r="AU164" s="147" t="s">
        <v>86</v>
      </c>
      <c r="AV164" s="12" t="s">
        <v>86</v>
      </c>
      <c r="AW164" s="12" t="s">
        <v>33</v>
      </c>
      <c r="AX164" s="12" t="s">
        <v>76</v>
      </c>
      <c r="AY164" s="147" t="s">
        <v>131</v>
      </c>
    </row>
    <row r="165" spans="2:65" s="13" customFormat="1">
      <c r="B165" s="153"/>
      <c r="D165" s="146" t="s">
        <v>141</v>
      </c>
      <c r="E165" s="154" t="s">
        <v>1</v>
      </c>
      <c r="F165" s="155" t="s">
        <v>143</v>
      </c>
      <c r="H165" s="156">
        <v>27</v>
      </c>
      <c r="I165" s="157"/>
      <c r="L165" s="153"/>
      <c r="M165" s="158"/>
      <c r="T165" s="159"/>
      <c r="AT165" s="154" t="s">
        <v>141</v>
      </c>
      <c r="AU165" s="154" t="s">
        <v>86</v>
      </c>
      <c r="AV165" s="13" t="s">
        <v>139</v>
      </c>
      <c r="AW165" s="13" t="s">
        <v>33</v>
      </c>
      <c r="AX165" s="13" t="s">
        <v>84</v>
      </c>
      <c r="AY165" s="154" t="s">
        <v>131</v>
      </c>
    </row>
    <row r="166" spans="2:65" s="1" customFormat="1" ht="16.5" customHeight="1">
      <c r="B166" s="131"/>
      <c r="C166" s="160" t="s">
        <v>203</v>
      </c>
      <c r="D166" s="160" t="s">
        <v>204</v>
      </c>
      <c r="E166" s="161" t="s">
        <v>205</v>
      </c>
      <c r="F166" s="162" t="s">
        <v>206</v>
      </c>
      <c r="G166" s="163" t="s">
        <v>173</v>
      </c>
      <c r="H166" s="164">
        <v>0.81</v>
      </c>
      <c r="I166" s="165"/>
      <c r="J166" s="166">
        <f>ROUND(I166*H166,2)</f>
        <v>0</v>
      </c>
      <c r="K166" s="162" t="s">
        <v>138</v>
      </c>
      <c r="L166" s="167"/>
      <c r="M166" s="168" t="s">
        <v>1</v>
      </c>
      <c r="N166" s="169" t="s">
        <v>41</v>
      </c>
      <c r="P166" s="141">
        <f>O166*H166</f>
        <v>0</v>
      </c>
      <c r="Q166" s="141">
        <v>0.5</v>
      </c>
      <c r="R166" s="141">
        <f>Q166*H166</f>
        <v>0.40500000000000003</v>
      </c>
      <c r="S166" s="141">
        <v>0</v>
      </c>
      <c r="T166" s="142">
        <f>S166*H166</f>
        <v>0</v>
      </c>
      <c r="AR166" s="143" t="s">
        <v>207</v>
      </c>
      <c r="AT166" s="143" t="s">
        <v>204</v>
      </c>
      <c r="AU166" s="143" t="s">
        <v>86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84</v>
      </c>
      <c r="BK166" s="144">
        <f>ROUND(I166*H166,2)</f>
        <v>0</v>
      </c>
      <c r="BL166" s="16" t="s">
        <v>200</v>
      </c>
      <c r="BM166" s="143" t="s">
        <v>208</v>
      </c>
    </row>
    <row r="167" spans="2:65" s="12" customFormat="1">
      <c r="B167" s="145"/>
      <c r="D167" s="146" t="s">
        <v>141</v>
      </c>
      <c r="E167" s="147" t="s">
        <v>1</v>
      </c>
      <c r="F167" s="148" t="s">
        <v>209</v>
      </c>
      <c r="H167" s="149">
        <v>0.81</v>
      </c>
      <c r="I167" s="150"/>
      <c r="L167" s="145"/>
      <c r="M167" s="151"/>
      <c r="T167" s="152"/>
      <c r="AT167" s="147" t="s">
        <v>141</v>
      </c>
      <c r="AU167" s="147" t="s">
        <v>86</v>
      </c>
      <c r="AV167" s="12" t="s">
        <v>86</v>
      </c>
      <c r="AW167" s="12" t="s">
        <v>33</v>
      </c>
      <c r="AX167" s="12" t="s">
        <v>76</v>
      </c>
      <c r="AY167" s="147" t="s">
        <v>131</v>
      </c>
    </row>
    <row r="168" spans="2:65" s="13" customFormat="1">
      <c r="B168" s="153"/>
      <c r="D168" s="146" t="s">
        <v>141</v>
      </c>
      <c r="E168" s="154" t="s">
        <v>1</v>
      </c>
      <c r="F168" s="155" t="s">
        <v>143</v>
      </c>
      <c r="H168" s="156">
        <v>0.81</v>
      </c>
      <c r="I168" s="157"/>
      <c r="L168" s="153"/>
      <c r="M168" s="158"/>
      <c r="T168" s="159"/>
      <c r="AT168" s="154" t="s">
        <v>141</v>
      </c>
      <c r="AU168" s="154" t="s">
        <v>86</v>
      </c>
      <c r="AV168" s="13" t="s">
        <v>139</v>
      </c>
      <c r="AW168" s="13" t="s">
        <v>33</v>
      </c>
      <c r="AX168" s="13" t="s">
        <v>84</v>
      </c>
      <c r="AY168" s="154" t="s">
        <v>131</v>
      </c>
    </row>
    <row r="169" spans="2:65" s="1" customFormat="1" ht="16.5" customHeight="1">
      <c r="B169" s="131"/>
      <c r="C169" s="160" t="s">
        <v>210</v>
      </c>
      <c r="D169" s="160" t="s">
        <v>204</v>
      </c>
      <c r="E169" s="161" t="s">
        <v>211</v>
      </c>
      <c r="F169" s="162" t="s">
        <v>212</v>
      </c>
      <c r="G169" s="163" t="s">
        <v>213</v>
      </c>
      <c r="H169" s="164">
        <v>8.9700000000000006</v>
      </c>
      <c r="I169" s="165"/>
      <c r="J169" s="166">
        <f>ROUND(I169*H169,2)</f>
        <v>0</v>
      </c>
      <c r="K169" s="162" t="s">
        <v>1</v>
      </c>
      <c r="L169" s="167"/>
      <c r="M169" s="168" t="s">
        <v>1</v>
      </c>
      <c r="N169" s="169" t="s">
        <v>41</v>
      </c>
      <c r="P169" s="141">
        <f>O169*H169</f>
        <v>0</v>
      </c>
      <c r="Q169" s="141">
        <v>1E-3</v>
      </c>
      <c r="R169" s="141">
        <f>Q169*H169</f>
        <v>8.9700000000000005E-3</v>
      </c>
      <c r="S169" s="141">
        <v>0</v>
      </c>
      <c r="T169" s="142">
        <f>S169*H169</f>
        <v>0</v>
      </c>
      <c r="AR169" s="143" t="s">
        <v>176</v>
      </c>
      <c r="AT169" s="143" t="s">
        <v>204</v>
      </c>
      <c r="AU169" s="143" t="s">
        <v>86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84</v>
      </c>
      <c r="BK169" s="144">
        <f>ROUND(I169*H169,2)</f>
        <v>0</v>
      </c>
      <c r="BL169" s="16" t="s">
        <v>139</v>
      </c>
      <c r="BM169" s="143" t="s">
        <v>214</v>
      </c>
    </row>
    <row r="170" spans="2:65" s="12" customFormat="1">
      <c r="B170" s="145"/>
      <c r="D170" s="146" t="s">
        <v>141</v>
      </c>
      <c r="E170" s="147" t="s">
        <v>1</v>
      </c>
      <c r="F170" s="148" t="s">
        <v>215</v>
      </c>
      <c r="H170" s="149">
        <v>8.9700000000000006</v>
      </c>
      <c r="I170" s="150"/>
      <c r="L170" s="145"/>
      <c r="M170" s="151"/>
      <c r="T170" s="152"/>
      <c r="AT170" s="147" t="s">
        <v>141</v>
      </c>
      <c r="AU170" s="147" t="s">
        <v>86</v>
      </c>
      <c r="AV170" s="12" t="s">
        <v>86</v>
      </c>
      <c r="AW170" s="12" t="s">
        <v>33</v>
      </c>
      <c r="AX170" s="12" t="s">
        <v>76</v>
      </c>
      <c r="AY170" s="147" t="s">
        <v>131</v>
      </c>
    </row>
    <row r="171" spans="2:65" s="13" customFormat="1">
      <c r="B171" s="153"/>
      <c r="D171" s="146" t="s">
        <v>141</v>
      </c>
      <c r="E171" s="154" t="s">
        <v>1</v>
      </c>
      <c r="F171" s="155" t="s">
        <v>143</v>
      </c>
      <c r="H171" s="156">
        <v>8.9700000000000006</v>
      </c>
      <c r="I171" s="157"/>
      <c r="L171" s="153"/>
      <c r="M171" s="158"/>
      <c r="T171" s="159"/>
      <c r="AT171" s="154" t="s">
        <v>141</v>
      </c>
      <c r="AU171" s="154" t="s">
        <v>86</v>
      </c>
      <c r="AV171" s="13" t="s">
        <v>139</v>
      </c>
      <c r="AW171" s="13" t="s">
        <v>33</v>
      </c>
      <c r="AX171" s="13" t="s">
        <v>84</v>
      </c>
      <c r="AY171" s="154" t="s">
        <v>131</v>
      </c>
    </row>
    <row r="172" spans="2:65" s="1" customFormat="1" ht="16.5" customHeight="1">
      <c r="B172" s="131"/>
      <c r="C172" s="132" t="s">
        <v>216</v>
      </c>
      <c r="D172" s="132" t="s">
        <v>134</v>
      </c>
      <c r="E172" s="133" t="s">
        <v>217</v>
      </c>
      <c r="F172" s="134" t="s">
        <v>218</v>
      </c>
      <c r="G172" s="135" t="s">
        <v>219</v>
      </c>
      <c r="H172" s="136">
        <v>1</v>
      </c>
      <c r="I172" s="137"/>
      <c r="J172" s="138">
        <f>ROUND(I172*H172,2)</f>
        <v>0</v>
      </c>
      <c r="K172" s="134" t="s">
        <v>1</v>
      </c>
      <c r="L172" s="31"/>
      <c r="M172" s="139" t="s">
        <v>1</v>
      </c>
      <c r="N172" s="140" t="s">
        <v>41</v>
      </c>
      <c r="P172" s="141">
        <f>O172*H172</f>
        <v>0</v>
      </c>
      <c r="Q172" s="141">
        <v>2.5999999999999998E-4</v>
      </c>
      <c r="R172" s="141">
        <f>Q172*H172</f>
        <v>2.5999999999999998E-4</v>
      </c>
      <c r="S172" s="141">
        <v>0</v>
      </c>
      <c r="T172" s="142">
        <f>S172*H172</f>
        <v>0</v>
      </c>
      <c r="AR172" s="143" t="s">
        <v>200</v>
      </c>
      <c r="AT172" s="143" t="s">
        <v>134</v>
      </c>
      <c r="AU172" s="143" t="s">
        <v>86</v>
      </c>
      <c r="AY172" s="16" t="s">
        <v>131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84</v>
      </c>
      <c r="BK172" s="144">
        <f>ROUND(I172*H172,2)</f>
        <v>0</v>
      </c>
      <c r="BL172" s="16" t="s">
        <v>200</v>
      </c>
      <c r="BM172" s="143" t="s">
        <v>220</v>
      </c>
    </row>
    <row r="173" spans="2:65" s="12" customFormat="1">
      <c r="B173" s="145"/>
      <c r="D173" s="146" t="s">
        <v>141</v>
      </c>
      <c r="E173" s="147" t="s">
        <v>1</v>
      </c>
      <c r="F173" s="148" t="s">
        <v>84</v>
      </c>
      <c r="H173" s="149">
        <v>1</v>
      </c>
      <c r="I173" s="150"/>
      <c r="L173" s="145"/>
      <c r="M173" s="151"/>
      <c r="T173" s="152"/>
      <c r="AT173" s="147" t="s">
        <v>141</v>
      </c>
      <c r="AU173" s="147" t="s">
        <v>86</v>
      </c>
      <c r="AV173" s="12" t="s">
        <v>86</v>
      </c>
      <c r="AW173" s="12" t="s">
        <v>33</v>
      </c>
      <c r="AX173" s="12" t="s">
        <v>76</v>
      </c>
      <c r="AY173" s="147" t="s">
        <v>131</v>
      </c>
    </row>
    <row r="174" spans="2:65" s="13" customFormat="1">
      <c r="B174" s="153"/>
      <c r="D174" s="146" t="s">
        <v>141</v>
      </c>
      <c r="E174" s="154" t="s">
        <v>1</v>
      </c>
      <c r="F174" s="155" t="s">
        <v>143</v>
      </c>
      <c r="H174" s="156">
        <v>1</v>
      </c>
      <c r="I174" s="157"/>
      <c r="L174" s="153"/>
      <c r="M174" s="158"/>
      <c r="T174" s="159"/>
      <c r="AT174" s="154" t="s">
        <v>141</v>
      </c>
      <c r="AU174" s="154" t="s">
        <v>86</v>
      </c>
      <c r="AV174" s="13" t="s">
        <v>139</v>
      </c>
      <c r="AW174" s="13" t="s">
        <v>33</v>
      </c>
      <c r="AX174" s="13" t="s">
        <v>84</v>
      </c>
      <c r="AY174" s="154" t="s">
        <v>131</v>
      </c>
    </row>
    <row r="175" spans="2:65" s="1" customFormat="1" ht="16.5" customHeight="1">
      <c r="B175" s="131"/>
      <c r="C175" s="132" t="s">
        <v>200</v>
      </c>
      <c r="D175" s="132" t="s">
        <v>134</v>
      </c>
      <c r="E175" s="133" t="s">
        <v>221</v>
      </c>
      <c r="F175" s="134" t="s">
        <v>222</v>
      </c>
      <c r="G175" s="135" t="s">
        <v>223</v>
      </c>
      <c r="H175" s="136">
        <v>16</v>
      </c>
      <c r="I175" s="137"/>
      <c r="J175" s="138">
        <f>ROUND(I175*H175,2)</f>
        <v>0</v>
      </c>
      <c r="K175" s="134" t="s">
        <v>1</v>
      </c>
      <c r="L175" s="31"/>
      <c r="M175" s="139" t="s">
        <v>1</v>
      </c>
      <c r="N175" s="140" t="s">
        <v>41</v>
      </c>
      <c r="P175" s="141">
        <f>O175*H175</f>
        <v>0</v>
      </c>
      <c r="Q175" s="141">
        <v>2.2000000000000001E-4</v>
      </c>
      <c r="R175" s="141">
        <f>Q175*H175</f>
        <v>3.5200000000000001E-3</v>
      </c>
      <c r="S175" s="141">
        <v>0</v>
      </c>
      <c r="T175" s="142">
        <f>S175*H175</f>
        <v>0</v>
      </c>
      <c r="AR175" s="143" t="s">
        <v>200</v>
      </c>
      <c r="AT175" s="143" t="s">
        <v>134</v>
      </c>
      <c r="AU175" s="143" t="s">
        <v>86</v>
      </c>
      <c r="AY175" s="16" t="s">
        <v>131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84</v>
      </c>
      <c r="BK175" s="144">
        <f>ROUND(I175*H175,2)</f>
        <v>0</v>
      </c>
      <c r="BL175" s="16" t="s">
        <v>200</v>
      </c>
      <c r="BM175" s="143" t="s">
        <v>224</v>
      </c>
    </row>
    <row r="176" spans="2:65" s="12" customFormat="1">
      <c r="B176" s="145"/>
      <c r="D176" s="146" t="s">
        <v>141</v>
      </c>
      <c r="E176" s="147" t="s">
        <v>1</v>
      </c>
      <c r="F176" s="148" t="s">
        <v>225</v>
      </c>
      <c r="H176" s="149">
        <v>16</v>
      </c>
      <c r="I176" s="150"/>
      <c r="L176" s="145"/>
      <c r="M176" s="151"/>
      <c r="T176" s="152"/>
      <c r="AT176" s="147" t="s">
        <v>141</v>
      </c>
      <c r="AU176" s="147" t="s">
        <v>86</v>
      </c>
      <c r="AV176" s="12" t="s">
        <v>86</v>
      </c>
      <c r="AW176" s="12" t="s">
        <v>33</v>
      </c>
      <c r="AX176" s="12" t="s">
        <v>76</v>
      </c>
      <c r="AY176" s="147" t="s">
        <v>131</v>
      </c>
    </row>
    <row r="177" spans="2:65" s="13" customFormat="1">
      <c r="B177" s="153"/>
      <c r="D177" s="146" t="s">
        <v>141</v>
      </c>
      <c r="E177" s="154" t="s">
        <v>1</v>
      </c>
      <c r="F177" s="155" t="s">
        <v>143</v>
      </c>
      <c r="H177" s="156">
        <v>16</v>
      </c>
      <c r="I177" s="157"/>
      <c r="L177" s="153"/>
      <c r="M177" s="158"/>
      <c r="T177" s="159"/>
      <c r="AT177" s="154" t="s">
        <v>141</v>
      </c>
      <c r="AU177" s="154" t="s">
        <v>86</v>
      </c>
      <c r="AV177" s="13" t="s">
        <v>139</v>
      </c>
      <c r="AW177" s="13" t="s">
        <v>33</v>
      </c>
      <c r="AX177" s="13" t="s">
        <v>84</v>
      </c>
      <c r="AY177" s="154" t="s">
        <v>131</v>
      </c>
    </row>
    <row r="178" spans="2:65" s="1" customFormat="1" ht="16.5" customHeight="1">
      <c r="B178" s="131"/>
      <c r="C178" s="132" t="s">
        <v>226</v>
      </c>
      <c r="D178" s="132" t="s">
        <v>134</v>
      </c>
      <c r="E178" s="133" t="s">
        <v>227</v>
      </c>
      <c r="F178" s="134" t="s">
        <v>228</v>
      </c>
      <c r="G178" s="135" t="s">
        <v>151</v>
      </c>
      <c r="H178" s="136">
        <v>38</v>
      </c>
      <c r="I178" s="137"/>
      <c r="J178" s="138">
        <f>ROUND(I178*H178,2)</f>
        <v>0</v>
      </c>
      <c r="K178" s="134" t="s">
        <v>1</v>
      </c>
      <c r="L178" s="31"/>
      <c r="M178" s="139" t="s">
        <v>1</v>
      </c>
      <c r="N178" s="140" t="s">
        <v>41</v>
      </c>
      <c r="P178" s="141">
        <f>O178*H178</f>
        <v>0</v>
      </c>
      <c r="Q178" s="141">
        <v>2.3000000000000001E-4</v>
      </c>
      <c r="R178" s="141">
        <f>Q178*H178</f>
        <v>8.7399999999999995E-3</v>
      </c>
      <c r="S178" s="141">
        <v>0</v>
      </c>
      <c r="T178" s="142">
        <f>S178*H178</f>
        <v>0</v>
      </c>
      <c r="AR178" s="143" t="s">
        <v>200</v>
      </c>
      <c r="AT178" s="143" t="s">
        <v>134</v>
      </c>
      <c r="AU178" s="143" t="s">
        <v>86</v>
      </c>
      <c r="AY178" s="16" t="s">
        <v>131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84</v>
      </c>
      <c r="BK178" s="144">
        <f>ROUND(I178*H178,2)</f>
        <v>0</v>
      </c>
      <c r="BL178" s="16" t="s">
        <v>200</v>
      </c>
      <c r="BM178" s="143" t="s">
        <v>229</v>
      </c>
    </row>
    <row r="179" spans="2:65" s="12" customFormat="1">
      <c r="B179" s="145"/>
      <c r="D179" s="146" t="s">
        <v>141</v>
      </c>
      <c r="E179" s="147" t="s">
        <v>1</v>
      </c>
      <c r="F179" s="148" t="s">
        <v>230</v>
      </c>
      <c r="H179" s="149">
        <v>38</v>
      </c>
      <c r="I179" s="150"/>
      <c r="L179" s="145"/>
      <c r="M179" s="151"/>
      <c r="T179" s="152"/>
      <c r="AT179" s="147" t="s">
        <v>141</v>
      </c>
      <c r="AU179" s="147" t="s">
        <v>86</v>
      </c>
      <c r="AV179" s="12" t="s">
        <v>86</v>
      </c>
      <c r="AW179" s="12" t="s">
        <v>33</v>
      </c>
      <c r="AX179" s="12" t="s">
        <v>76</v>
      </c>
      <c r="AY179" s="147" t="s">
        <v>131</v>
      </c>
    </row>
    <row r="180" spans="2:65" s="13" customFormat="1">
      <c r="B180" s="153"/>
      <c r="D180" s="146" t="s">
        <v>141</v>
      </c>
      <c r="E180" s="154" t="s">
        <v>1</v>
      </c>
      <c r="F180" s="155" t="s">
        <v>143</v>
      </c>
      <c r="H180" s="156">
        <v>38</v>
      </c>
      <c r="I180" s="157"/>
      <c r="L180" s="153"/>
      <c r="M180" s="158"/>
      <c r="T180" s="159"/>
      <c r="AT180" s="154" t="s">
        <v>141</v>
      </c>
      <c r="AU180" s="154" t="s">
        <v>86</v>
      </c>
      <c r="AV180" s="13" t="s">
        <v>139</v>
      </c>
      <c r="AW180" s="13" t="s">
        <v>33</v>
      </c>
      <c r="AX180" s="13" t="s">
        <v>84</v>
      </c>
      <c r="AY180" s="154" t="s">
        <v>131</v>
      </c>
    </row>
    <row r="181" spans="2:65" s="11" customFormat="1" ht="22.9" customHeight="1">
      <c r="B181" s="119"/>
      <c r="D181" s="120" t="s">
        <v>75</v>
      </c>
      <c r="E181" s="129" t="s">
        <v>231</v>
      </c>
      <c r="F181" s="129" t="s">
        <v>232</v>
      </c>
      <c r="I181" s="122"/>
      <c r="J181" s="130">
        <f>BK181</f>
        <v>0</v>
      </c>
      <c r="L181" s="119"/>
      <c r="M181" s="124"/>
      <c r="P181" s="125">
        <f>SUM(P182:P199)</f>
        <v>0</v>
      </c>
      <c r="R181" s="125">
        <f>SUM(R182:R199)</f>
        <v>1.9060799999999999E-2</v>
      </c>
      <c r="T181" s="126">
        <f>SUM(T182:T199)</f>
        <v>0</v>
      </c>
      <c r="AR181" s="120" t="s">
        <v>86</v>
      </c>
      <c r="AT181" s="127" t="s">
        <v>75</v>
      </c>
      <c r="AU181" s="127" t="s">
        <v>84</v>
      </c>
      <c r="AY181" s="120" t="s">
        <v>131</v>
      </c>
      <c r="BK181" s="128">
        <f>SUM(BK182:BK199)</f>
        <v>0</v>
      </c>
    </row>
    <row r="182" spans="2:65" s="1" customFormat="1" ht="24.2" customHeight="1">
      <c r="B182" s="131"/>
      <c r="C182" s="132" t="s">
        <v>233</v>
      </c>
      <c r="D182" s="132" t="s">
        <v>134</v>
      </c>
      <c r="E182" s="133" t="s">
        <v>234</v>
      </c>
      <c r="F182" s="134" t="s">
        <v>235</v>
      </c>
      <c r="G182" s="135" t="s">
        <v>151</v>
      </c>
      <c r="H182" s="136">
        <v>76</v>
      </c>
      <c r="I182" s="137"/>
      <c r="J182" s="138">
        <f>ROUND(I182*H182,2)</f>
        <v>0</v>
      </c>
      <c r="K182" s="134" t="s">
        <v>138</v>
      </c>
      <c r="L182" s="31"/>
      <c r="M182" s="139" t="s">
        <v>1</v>
      </c>
      <c r="N182" s="140" t="s">
        <v>41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200</v>
      </c>
      <c r="AT182" s="143" t="s">
        <v>134</v>
      </c>
      <c r="AU182" s="143" t="s">
        <v>86</v>
      </c>
      <c r="AY182" s="16" t="s">
        <v>131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84</v>
      </c>
      <c r="BK182" s="144">
        <f>ROUND(I182*H182,2)</f>
        <v>0</v>
      </c>
      <c r="BL182" s="16" t="s">
        <v>200</v>
      </c>
      <c r="BM182" s="143" t="s">
        <v>236</v>
      </c>
    </row>
    <row r="183" spans="2:65" s="12" customFormat="1">
      <c r="B183" s="145"/>
      <c r="D183" s="146" t="s">
        <v>141</v>
      </c>
      <c r="E183" s="147" t="s">
        <v>1</v>
      </c>
      <c r="F183" s="148" t="s">
        <v>237</v>
      </c>
      <c r="H183" s="149">
        <v>76</v>
      </c>
      <c r="I183" s="150"/>
      <c r="L183" s="145"/>
      <c r="M183" s="151"/>
      <c r="T183" s="152"/>
      <c r="AT183" s="147" t="s">
        <v>141</v>
      </c>
      <c r="AU183" s="147" t="s">
        <v>86</v>
      </c>
      <c r="AV183" s="12" t="s">
        <v>86</v>
      </c>
      <c r="AW183" s="12" t="s">
        <v>33</v>
      </c>
      <c r="AX183" s="12" t="s">
        <v>76</v>
      </c>
      <c r="AY183" s="147" t="s">
        <v>131</v>
      </c>
    </row>
    <row r="184" spans="2:65" s="13" customFormat="1">
      <c r="B184" s="153"/>
      <c r="D184" s="146" t="s">
        <v>141</v>
      </c>
      <c r="E184" s="154" t="s">
        <v>1</v>
      </c>
      <c r="F184" s="155" t="s">
        <v>143</v>
      </c>
      <c r="H184" s="156">
        <v>76</v>
      </c>
      <c r="I184" s="157"/>
      <c r="L184" s="153"/>
      <c r="M184" s="158"/>
      <c r="T184" s="159"/>
      <c r="AT184" s="154" t="s">
        <v>141</v>
      </c>
      <c r="AU184" s="154" t="s">
        <v>86</v>
      </c>
      <c r="AV184" s="13" t="s">
        <v>139</v>
      </c>
      <c r="AW184" s="13" t="s">
        <v>33</v>
      </c>
      <c r="AX184" s="13" t="s">
        <v>84</v>
      </c>
      <c r="AY184" s="154" t="s">
        <v>131</v>
      </c>
    </row>
    <row r="185" spans="2:65" s="1" customFormat="1" ht="16.5" customHeight="1">
      <c r="B185" s="131"/>
      <c r="C185" s="160" t="s">
        <v>238</v>
      </c>
      <c r="D185" s="160" t="s">
        <v>204</v>
      </c>
      <c r="E185" s="161" t="s">
        <v>239</v>
      </c>
      <c r="F185" s="162" t="s">
        <v>240</v>
      </c>
      <c r="G185" s="163" t="s">
        <v>241</v>
      </c>
      <c r="H185" s="164">
        <v>6.3840000000000003</v>
      </c>
      <c r="I185" s="165"/>
      <c r="J185" s="166">
        <f>ROUND(I185*H185,2)</f>
        <v>0</v>
      </c>
      <c r="K185" s="162" t="s">
        <v>138</v>
      </c>
      <c r="L185" s="167"/>
      <c r="M185" s="168" t="s">
        <v>1</v>
      </c>
      <c r="N185" s="169" t="s">
        <v>41</v>
      </c>
      <c r="P185" s="141">
        <f>O185*H185</f>
        <v>0</v>
      </c>
      <c r="Q185" s="141">
        <v>1.1999999999999999E-3</v>
      </c>
      <c r="R185" s="141">
        <f>Q185*H185</f>
        <v>7.6607999999999997E-3</v>
      </c>
      <c r="S185" s="141">
        <v>0</v>
      </c>
      <c r="T185" s="142">
        <f>S185*H185</f>
        <v>0</v>
      </c>
      <c r="AR185" s="143" t="s">
        <v>207</v>
      </c>
      <c r="AT185" s="143" t="s">
        <v>204</v>
      </c>
      <c r="AU185" s="143" t="s">
        <v>86</v>
      </c>
      <c r="AY185" s="16" t="s">
        <v>131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84</v>
      </c>
      <c r="BK185" s="144">
        <f>ROUND(I185*H185,2)</f>
        <v>0</v>
      </c>
      <c r="BL185" s="16" t="s">
        <v>200</v>
      </c>
      <c r="BM185" s="143" t="s">
        <v>242</v>
      </c>
    </row>
    <row r="186" spans="2:65" s="12" customFormat="1">
      <c r="B186" s="145"/>
      <c r="D186" s="146" t="s">
        <v>141</v>
      </c>
      <c r="F186" s="148" t="s">
        <v>243</v>
      </c>
      <c r="H186" s="149">
        <v>6.3840000000000003</v>
      </c>
      <c r="I186" s="150"/>
      <c r="L186" s="145"/>
      <c r="M186" s="151"/>
      <c r="T186" s="152"/>
      <c r="AT186" s="147" t="s">
        <v>141</v>
      </c>
      <c r="AU186" s="147" t="s">
        <v>86</v>
      </c>
      <c r="AV186" s="12" t="s">
        <v>86</v>
      </c>
      <c r="AW186" s="12" t="s">
        <v>3</v>
      </c>
      <c r="AX186" s="12" t="s">
        <v>84</v>
      </c>
      <c r="AY186" s="147" t="s">
        <v>131</v>
      </c>
    </row>
    <row r="187" spans="2:65" s="1" customFormat="1" ht="24.2" customHeight="1">
      <c r="B187" s="131"/>
      <c r="C187" s="132" t="s">
        <v>244</v>
      </c>
      <c r="D187" s="132" t="s">
        <v>134</v>
      </c>
      <c r="E187" s="133" t="s">
        <v>245</v>
      </c>
      <c r="F187" s="134" t="s">
        <v>246</v>
      </c>
      <c r="G187" s="135" t="s">
        <v>151</v>
      </c>
      <c r="H187" s="136">
        <v>76</v>
      </c>
      <c r="I187" s="137"/>
      <c r="J187" s="138">
        <f>ROUND(I187*H187,2)</f>
        <v>0</v>
      </c>
      <c r="K187" s="134" t="s">
        <v>138</v>
      </c>
      <c r="L187" s="31"/>
      <c r="M187" s="139" t="s">
        <v>1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200</v>
      </c>
      <c r="AT187" s="143" t="s">
        <v>134</v>
      </c>
      <c r="AU187" s="143" t="s">
        <v>86</v>
      </c>
      <c r="AY187" s="16" t="s">
        <v>131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84</v>
      </c>
      <c r="BK187" s="144">
        <f>ROUND(I187*H187,2)</f>
        <v>0</v>
      </c>
      <c r="BL187" s="16" t="s">
        <v>200</v>
      </c>
      <c r="BM187" s="143" t="s">
        <v>247</v>
      </c>
    </row>
    <row r="188" spans="2:65" s="12" customFormat="1">
      <c r="B188" s="145"/>
      <c r="D188" s="146" t="s">
        <v>141</v>
      </c>
      <c r="E188" s="147" t="s">
        <v>1</v>
      </c>
      <c r="F188" s="148" t="s">
        <v>237</v>
      </c>
      <c r="H188" s="149">
        <v>76</v>
      </c>
      <c r="I188" s="150"/>
      <c r="L188" s="145"/>
      <c r="M188" s="151"/>
      <c r="T188" s="152"/>
      <c r="AT188" s="147" t="s">
        <v>141</v>
      </c>
      <c r="AU188" s="147" t="s">
        <v>86</v>
      </c>
      <c r="AV188" s="12" t="s">
        <v>86</v>
      </c>
      <c r="AW188" s="12" t="s">
        <v>33</v>
      </c>
      <c r="AX188" s="12" t="s">
        <v>76</v>
      </c>
      <c r="AY188" s="147" t="s">
        <v>131</v>
      </c>
    </row>
    <row r="189" spans="2:65" s="13" customFormat="1">
      <c r="B189" s="153"/>
      <c r="D189" s="146" t="s">
        <v>141</v>
      </c>
      <c r="E189" s="154" t="s">
        <v>1</v>
      </c>
      <c r="F189" s="155" t="s">
        <v>143</v>
      </c>
      <c r="H189" s="156">
        <v>76</v>
      </c>
      <c r="I189" s="157"/>
      <c r="L189" s="153"/>
      <c r="M189" s="158"/>
      <c r="T189" s="159"/>
      <c r="AT189" s="154" t="s">
        <v>141</v>
      </c>
      <c r="AU189" s="154" t="s">
        <v>86</v>
      </c>
      <c r="AV189" s="13" t="s">
        <v>139</v>
      </c>
      <c r="AW189" s="13" t="s">
        <v>33</v>
      </c>
      <c r="AX189" s="13" t="s">
        <v>84</v>
      </c>
      <c r="AY189" s="154" t="s">
        <v>131</v>
      </c>
    </row>
    <row r="190" spans="2:65" s="1" customFormat="1" ht="24.2" customHeight="1">
      <c r="B190" s="131"/>
      <c r="C190" s="160" t="s">
        <v>7</v>
      </c>
      <c r="D190" s="160" t="s">
        <v>204</v>
      </c>
      <c r="E190" s="161" t="s">
        <v>248</v>
      </c>
      <c r="F190" s="162" t="s">
        <v>249</v>
      </c>
      <c r="G190" s="163" t="s">
        <v>213</v>
      </c>
      <c r="H190" s="164">
        <v>11.4</v>
      </c>
      <c r="I190" s="165"/>
      <c r="J190" s="166">
        <f>ROUND(I190*H190,2)</f>
        <v>0</v>
      </c>
      <c r="K190" s="162" t="s">
        <v>138</v>
      </c>
      <c r="L190" s="167"/>
      <c r="M190" s="168" t="s">
        <v>1</v>
      </c>
      <c r="N190" s="169" t="s">
        <v>41</v>
      </c>
      <c r="P190" s="141">
        <f>O190*H190</f>
        <v>0</v>
      </c>
      <c r="Q190" s="141">
        <v>1E-3</v>
      </c>
      <c r="R190" s="141">
        <f>Q190*H190</f>
        <v>1.14E-2</v>
      </c>
      <c r="S190" s="141">
        <v>0</v>
      </c>
      <c r="T190" s="142">
        <f>S190*H190</f>
        <v>0</v>
      </c>
      <c r="AR190" s="143" t="s">
        <v>207</v>
      </c>
      <c r="AT190" s="143" t="s">
        <v>204</v>
      </c>
      <c r="AU190" s="143" t="s">
        <v>86</v>
      </c>
      <c r="AY190" s="16" t="s">
        <v>131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84</v>
      </c>
      <c r="BK190" s="144">
        <f>ROUND(I190*H190,2)</f>
        <v>0</v>
      </c>
      <c r="BL190" s="16" t="s">
        <v>200</v>
      </c>
      <c r="BM190" s="143" t="s">
        <v>250</v>
      </c>
    </row>
    <row r="191" spans="2:65" s="12" customFormat="1">
      <c r="B191" s="145"/>
      <c r="D191" s="146" t="s">
        <v>141</v>
      </c>
      <c r="F191" s="148" t="s">
        <v>251</v>
      </c>
      <c r="H191" s="149">
        <v>11.4</v>
      </c>
      <c r="I191" s="150"/>
      <c r="L191" s="145"/>
      <c r="M191" s="151"/>
      <c r="T191" s="152"/>
      <c r="AT191" s="147" t="s">
        <v>141</v>
      </c>
      <c r="AU191" s="147" t="s">
        <v>86</v>
      </c>
      <c r="AV191" s="12" t="s">
        <v>86</v>
      </c>
      <c r="AW191" s="12" t="s">
        <v>3</v>
      </c>
      <c r="AX191" s="12" t="s">
        <v>84</v>
      </c>
      <c r="AY191" s="147" t="s">
        <v>131</v>
      </c>
    </row>
    <row r="192" spans="2:65" s="1" customFormat="1" ht="16.5" customHeight="1">
      <c r="B192" s="131"/>
      <c r="C192" s="132" t="s">
        <v>252</v>
      </c>
      <c r="D192" s="132" t="s">
        <v>134</v>
      </c>
      <c r="E192" s="133" t="s">
        <v>253</v>
      </c>
      <c r="F192" s="134" t="s">
        <v>254</v>
      </c>
      <c r="G192" s="135" t="s">
        <v>255</v>
      </c>
      <c r="H192" s="136">
        <v>1</v>
      </c>
      <c r="I192" s="137"/>
      <c r="J192" s="138">
        <f>ROUND(I192*H192,2)</f>
        <v>0</v>
      </c>
      <c r="K192" s="134" t="s">
        <v>1</v>
      </c>
      <c r="L192" s="31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256</v>
      </c>
      <c r="AT192" s="143" t="s">
        <v>134</v>
      </c>
      <c r="AU192" s="143" t="s">
        <v>86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84</v>
      </c>
      <c r="BK192" s="144">
        <f>ROUND(I192*H192,2)</f>
        <v>0</v>
      </c>
      <c r="BL192" s="16" t="s">
        <v>256</v>
      </c>
      <c r="BM192" s="143" t="s">
        <v>257</v>
      </c>
    </row>
    <row r="193" spans="2:51" s="12" customFormat="1">
      <c r="B193" s="145"/>
      <c r="D193" s="146" t="s">
        <v>141</v>
      </c>
      <c r="E193" s="147" t="s">
        <v>1</v>
      </c>
      <c r="F193" s="148" t="s">
        <v>84</v>
      </c>
      <c r="H193" s="149">
        <v>1</v>
      </c>
      <c r="I193" s="150"/>
      <c r="L193" s="145"/>
      <c r="M193" s="151"/>
      <c r="T193" s="152"/>
      <c r="AT193" s="147" t="s">
        <v>141</v>
      </c>
      <c r="AU193" s="147" t="s">
        <v>86</v>
      </c>
      <c r="AV193" s="12" t="s">
        <v>86</v>
      </c>
      <c r="AW193" s="12" t="s">
        <v>33</v>
      </c>
      <c r="AX193" s="12" t="s">
        <v>84</v>
      </c>
      <c r="AY193" s="147" t="s">
        <v>131</v>
      </c>
    </row>
    <row r="194" spans="2:51" s="14" customFormat="1">
      <c r="B194" s="170"/>
      <c r="D194" s="146" t="s">
        <v>141</v>
      </c>
      <c r="E194" s="171" t="s">
        <v>1</v>
      </c>
      <c r="F194" s="172" t="s">
        <v>258</v>
      </c>
      <c r="H194" s="171" t="s">
        <v>1</v>
      </c>
      <c r="I194" s="173"/>
      <c r="L194" s="170"/>
      <c r="M194" s="174"/>
      <c r="T194" s="175"/>
      <c r="AT194" s="171" t="s">
        <v>141</v>
      </c>
      <c r="AU194" s="171" t="s">
        <v>86</v>
      </c>
      <c r="AV194" s="14" t="s">
        <v>84</v>
      </c>
      <c r="AW194" s="14" t="s">
        <v>33</v>
      </c>
      <c r="AX194" s="14" t="s">
        <v>76</v>
      </c>
      <c r="AY194" s="171" t="s">
        <v>131</v>
      </c>
    </row>
    <row r="195" spans="2:51" s="14" customFormat="1" ht="22.5">
      <c r="B195" s="170"/>
      <c r="D195" s="146" t="s">
        <v>141</v>
      </c>
      <c r="E195" s="171" t="s">
        <v>1</v>
      </c>
      <c r="F195" s="172" t="s">
        <v>259</v>
      </c>
      <c r="H195" s="171" t="s">
        <v>1</v>
      </c>
      <c r="I195" s="173"/>
      <c r="L195" s="170"/>
      <c r="M195" s="174"/>
      <c r="T195" s="175"/>
      <c r="AT195" s="171" t="s">
        <v>141</v>
      </c>
      <c r="AU195" s="171" t="s">
        <v>86</v>
      </c>
      <c r="AV195" s="14" t="s">
        <v>84</v>
      </c>
      <c r="AW195" s="14" t="s">
        <v>33</v>
      </c>
      <c r="AX195" s="14" t="s">
        <v>76</v>
      </c>
      <c r="AY195" s="171" t="s">
        <v>131</v>
      </c>
    </row>
    <row r="196" spans="2:51" s="14" customFormat="1" ht="33.75">
      <c r="B196" s="170"/>
      <c r="D196" s="146" t="s">
        <v>141</v>
      </c>
      <c r="E196" s="171" t="s">
        <v>1</v>
      </c>
      <c r="F196" s="172" t="s">
        <v>260</v>
      </c>
      <c r="H196" s="171" t="s">
        <v>1</v>
      </c>
      <c r="I196" s="173"/>
      <c r="L196" s="170"/>
      <c r="M196" s="174"/>
      <c r="T196" s="175"/>
      <c r="AT196" s="171" t="s">
        <v>141</v>
      </c>
      <c r="AU196" s="171" t="s">
        <v>86</v>
      </c>
      <c r="AV196" s="14" t="s">
        <v>84</v>
      </c>
      <c r="AW196" s="14" t="s">
        <v>33</v>
      </c>
      <c r="AX196" s="14" t="s">
        <v>76</v>
      </c>
      <c r="AY196" s="171" t="s">
        <v>131</v>
      </c>
    </row>
    <row r="197" spans="2:51" s="14" customFormat="1" ht="22.5">
      <c r="B197" s="170"/>
      <c r="D197" s="146" t="s">
        <v>141</v>
      </c>
      <c r="E197" s="171" t="s">
        <v>1</v>
      </c>
      <c r="F197" s="172" t="s">
        <v>261</v>
      </c>
      <c r="H197" s="171" t="s">
        <v>1</v>
      </c>
      <c r="I197" s="173"/>
      <c r="L197" s="170"/>
      <c r="M197" s="174"/>
      <c r="T197" s="175"/>
      <c r="AT197" s="171" t="s">
        <v>141</v>
      </c>
      <c r="AU197" s="171" t="s">
        <v>86</v>
      </c>
      <c r="AV197" s="14" t="s">
        <v>84</v>
      </c>
      <c r="AW197" s="14" t="s">
        <v>33</v>
      </c>
      <c r="AX197" s="14" t="s">
        <v>76</v>
      </c>
      <c r="AY197" s="171" t="s">
        <v>131</v>
      </c>
    </row>
    <row r="198" spans="2:51" s="14" customFormat="1" ht="22.5">
      <c r="B198" s="170"/>
      <c r="D198" s="146" t="s">
        <v>141</v>
      </c>
      <c r="E198" s="171" t="s">
        <v>1</v>
      </c>
      <c r="F198" s="172" t="s">
        <v>262</v>
      </c>
      <c r="H198" s="171" t="s">
        <v>1</v>
      </c>
      <c r="I198" s="173"/>
      <c r="L198" s="170"/>
      <c r="M198" s="174"/>
      <c r="T198" s="175"/>
      <c r="AT198" s="171" t="s">
        <v>141</v>
      </c>
      <c r="AU198" s="171" t="s">
        <v>86</v>
      </c>
      <c r="AV198" s="14" t="s">
        <v>84</v>
      </c>
      <c r="AW198" s="14" t="s">
        <v>33</v>
      </c>
      <c r="AX198" s="14" t="s">
        <v>76</v>
      </c>
      <c r="AY198" s="171" t="s">
        <v>131</v>
      </c>
    </row>
    <row r="199" spans="2:51" s="14" customFormat="1" ht="22.5">
      <c r="B199" s="170"/>
      <c r="D199" s="146" t="s">
        <v>141</v>
      </c>
      <c r="E199" s="171" t="s">
        <v>1</v>
      </c>
      <c r="F199" s="172" t="s">
        <v>263</v>
      </c>
      <c r="H199" s="171" t="s">
        <v>1</v>
      </c>
      <c r="I199" s="173"/>
      <c r="L199" s="170"/>
      <c r="M199" s="176"/>
      <c r="N199" s="177"/>
      <c r="O199" s="177"/>
      <c r="P199" s="177"/>
      <c r="Q199" s="177"/>
      <c r="R199" s="177"/>
      <c r="S199" s="177"/>
      <c r="T199" s="178"/>
      <c r="AT199" s="171" t="s">
        <v>141</v>
      </c>
      <c r="AU199" s="171" t="s">
        <v>86</v>
      </c>
      <c r="AV199" s="14" t="s">
        <v>84</v>
      </c>
      <c r="AW199" s="14" t="s">
        <v>33</v>
      </c>
      <c r="AX199" s="14" t="s">
        <v>76</v>
      </c>
      <c r="AY199" s="171" t="s">
        <v>131</v>
      </c>
    </row>
    <row r="200" spans="2:51" s="1" customFormat="1" ht="6.95" customHeight="1">
      <c r="B200" s="43"/>
      <c r="C200" s="44"/>
      <c r="D200" s="44"/>
      <c r="E200" s="44"/>
      <c r="F200" s="44"/>
      <c r="G200" s="44"/>
      <c r="H200" s="44"/>
      <c r="I200" s="44"/>
      <c r="J200" s="44"/>
      <c r="K200" s="44"/>
      <c r="L200" s="31"/>
    </row>
  </sheetData>
  <autoFilter ref="C124:K19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89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hidden="1" customHeight="1">
      <c r="B4" s="19"/>
      <c r="D4" s="20" t="s">
        <v>99</v>
      </c>
      <c r="L4" s="19"/>
      <c r="M4" s="87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22" t="str">
        <f>'Rekapitulace stavby'!K6</f>
        <v>Modrava - Infrastruktura obce</v>
      </c>
      <c r="F7" s="223"/>
      <c r="G7" s="223"/>
      <c r="H7" s="223"/>
      <c r="L7" s="19"/>
    </row>
    <row r="8" spans="2:46" s="1" customFormat="1" ht="12" hidden="1" customHeight="1">
      <c r="B8" s="31"/>
      <c r="D8" s="26" t="s">
        <v>100</v>
      </c>
      <c r="L8" s="31"/>
    </row>
    <row r="9" spans="2:46" s="1" customFormat="1" ht="30" hidden="1" customHeight="1">
      <c r="B9" s="31"/>
      <c r="E9" s="201" t="s">
        <v>264</v>
      </c>
      <c r="F9" s="221"/>
      <c r="G9" s="221"/>
      <c r="H9" s="221"/>
      <c r="L9" s="31"/>
    </row>
    <row r="10" spans="2:46" s="1" customFormat="1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hidden="1" customHeight="1">
      <c r="B15" s="31"/>
      <c r="E15" s="24" t="s">
        <v>26</v>
      </c>
      <c r="I15" s="26" t="s">
        <v>27</v>
      </c>
      <c r="J15" s="24" t="s">
        <v>28</v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29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4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31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34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35</v>
      </c>
      <c r="L26" s="31"/>
    </row>
    <row r="27" spans="2:12" s="7" customFormat="1" ht="16.5" hidden="1" customHeight="1">
      <c r="B27" s="88"/>
      <c r="E27" s="220" t="s">
        <v>1</v>
      </c>
      <c r="F27" s="220"/>
      <c r="G27" s="220"/>
      <c r="H27" s="220"/>
      <c r="L27" s="88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9" t="s">
        <v>36</v>
      </c>
      <c r="J30" s="65">
        <f>ROUND(J125,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hidden="1" customHeight="1">
      <c r="B33" s="31"/>
      <c r="D33" s="54" t="s">
        <v>40</v>
      </c>
      <c r="E33" s="26" t="s">
        <v>41</v>
      </c>
      <c r="F33" s="90">
        <f>ROUND((SUM(BE125:BE226)),  2)</f>
        <v>0</v>
      </c>
      <c r="I33" s="91">
        <v>0.21</v>
      </c>
      <c r="J33" s="90">
        <f>ROUND(((SUM(BE125:BE226))*I33),  2)</f>
        <v>0</v>
      </c>
      <c r="L33" s="31"/>
    </row>
    <row r="34" spans="2:12" s="1" customFormat="1" ht="14.45" hidden="1" customHeight="1">
      <c r="B34" s="31"/>
      <c r="E34" s="26" t="s">
        <v>42</v>
      </c>
      <c r="F34" s="90">
        <f>ROUND((SUM(BF125:BF226)),  2)</f>
        <v>0</v>
      </c>
      <c r="I34" s="91">
        <v>0.12</v>
      </c>
      <c r="J34" s="90">
        <f>ROUND(((SUM(BF125:BF226))*I34),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ROUND((SUM(BG125:BG226)),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ROUND((SUM(BH125:BH226)),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ROUND((SUM(BI125:BI226)),  2)</f>
        <v>0</v>
      </c>
      <c r="I37" s="91">
        <v>0</v>
      </c>
      <c r="J37" s="90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idden="1"/>
    <row r="79" spans="2:12" hidden="1"/>
    <row r="80" spans="2:12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102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2" t="str">
        <f>E7</f>
        <v>Modrava - Infrastruktura obce</v>
      </c>
      <c r="F85" s="223"/>
      <c r="G85" s="223"/>
      <c r="H85" s="223"/>
      <c r="L85" s="31"/>
    </row>
    <row r="86" spans="2:47" s="1" customFormat="1" ht="12" hidden="1" customHeight="1">
      <c r="B86" s="31"/>
      <c r="C86" s="26" t="s">
        <v>100</v>
      </c>
      <c r="L86" s="31"/>
    </row>
    <row r="87" spans="2:47" s="1" customFormat="1" ht="30" hidden="1" customHeight="1">
      <c r="B87" s="31"/>
      <c r="E87" s="201" t="str">
        <f>E9</f>
        <v>SO 02 - Oprava mostu a komunikace Modrava - zelená turistická</v>
      </c>
      <c r="F87" s="221"/>
      <c r="G87" s="221"/>
      <c r="H87" s="221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>Modrava</v>
      </c>
      <c r="I89" s="26" t="s">
        <v>22</v>
      </c>
      <c r="J89" s="51" t="str">
        <f>IF(J12="","",J12)</f>
        <v>Vyplň údaj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23</v>
      </c>
      <c r="F91" s="24" t="str">
        <f>E15</f>
        <v>Obec Modrava</v>
      </c>
      <c r="I91" s="26" t="s">
        <v>31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103</v>
      </c>
      <c r="D94" s="92"/>
      <c r="E94" s="92"/>
      <c r="F94" s="92"/>
      <c r="G94" s="92"/>
      <c r="H94" s="92"/>
      <c r="I94" s="92"/>
      <c r="J94" s="101" t="s">
        <v>104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105</v>
      </c>
      <c r="J96" s="65">
        <f>J125</f>
        <v>0</v>
      </c>
      <c r="L96" s="31"/>
      <c r="AU96" s="16" t="s">
        <v>106</v>
      </c>
    </row>
    <row r="97" spans="2:12" s="8" customFormat="1" ht="24.95" hidden="1" customHeight="1">
      <c r="B97" s="103"/>
      <c r="D97" s="104" t="s">
        <v>107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hidden="1" customHeight="1">
      <c r="B98" s="107"/>
      <c r="D98" s="108" t="s">
        <v>265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hidden="1" customHeight="1">
      <c r="B99" s="107"/>
      <c r="D99" s="108" t="s">
        <v>266</v>
      </c>
      <c r="E99" s="109"/>
      <c r="F99" s="109"/>
      <c r="G99" s="109"/>
      <c r="H99" s="109"/>
      <c r="I99" s="109"/>
      <c r="J99" s="110">
        <f>J151</f>
        <v>0</v>
      </c>
      <c r="L99" s="107"/>
    </row>
    <row r="100" spans="2:12" s="9" customFormat="1" ht="19.899999999999999" hidden="1" customHeight="1">
      <c r="B100" s="107"/>
      <c r="D100" s="108" t="s">
        <v>110</v>
      </c>
      <c r="E100" s="109"/>
      <c r="F100" s="109"/>
      <c r="G100" s="109"/>
      <c r="H100" s="109"/>
      <c r="I100" s="109"/>
      <c r="J100" s="110">
        <f>J174</f>
        <v>0</v>
      </c>
      <c r="L100" s="107"/>
    </row>
    <row r="101" spans="2:12" s="9" customFormat="1" ht="19.899999999999999" hidden="1" customHeight="1">
      <c r="B101" s="107"/>
      <c r="D101" s="108" t="s">
        <v>111</v>
      </c>
      <c r="E101" s="109"/>
      <c r="F101" s="109"/>
      <c r="G101" s="109"/>
      <c r="H101" s="109"/>
      <c r="I101" s="109"/>
      <c r="J101" s="110">
        <f>J193</f>
        <v>0</v>
      </c>
      <c r="L101" s="107"/>
    </row>
    <row r="102" spans="2:12" s="9" customFormat="1" ht="19.899999999999999" hidden="1" customHeight="1">
      <c r="B102" s="107"/>
      <c r="D102" s="108" t="s">
        <v>112</v>
      </c>
      <c r="E102" s="109"/>
      <c r="F102" s="109"/>
      <c r="G102" s="109"/>
      <c r="H102" s="109"/>
      <c r="I102" s="109"/>
      <c r="J102" s="110">
        <f>J204</f>
        <v>0</v>
      </c>
      <c r="L102" s="107"/>
    </row>
    <row r="103" spans="2:12" s="8" customFormat="1" ht="24.95" hidden="1" customHeight="1">
      <c r="B103" s="103"/>
      <c r="D103" s="104" t="s">
        <v>267</v>
      </c>
      <c r="E103" s="105"/>
      <c r="F103" s="105"/>
      <c r="G103" s="105"/>
      <c r="H103" s="105"/>
      <c r="I103" s="105"/>
      <c r="J103" s="106">
        <f>J213</f>
        <v>0</v>
      </c>
      <c r="L103" s="103"/>
    </row>
    <row r="104" spans="2:12" s="9" customFormat="1" ht="19.899999999999999" hidden="1" customHeight="1">
      <c r="B104" s="107"/>
      <c r="D104" s="108" t="s">
        <v>268</v>
      </c>
      <c r="E104" s="109"/>
      <c r="F104" s="109"/>
      <c r="G104" s="109"/>
      <c r="H104" s="109"/>
      <c r="I104" s="109"/>
      <c r="J104" s="110">
        <f>J214</f>
        <v>0</v>
      </c>
      <c r="L104" s="107"/>
    </row>
    <row r="105" spans="2:12" s="9" customFormat="1" ht="19.899999999999999" hidden="1" customHeight="1">
      <c r="B105" s="107"/>
      <c r="D105" s="108" t="s">
        <v>269</v>
      </c>
      <c r="E105" s="109"/>
      <c r="F105" s="109"/>
      <c r="G105" s="109"/>
      <c r="H105" s="109"/>
      <c r="I105" s="109"/>
      <c r="J105" s="110">
        <f>J219</f>
        <v>0</v>
      </c>
      <c r="L105" s="107"/>
    </row>
    <row r="106" spans="2:12" s="1" customFormat="1" ht="21.75" hidden="1" customHeight="1">
      <c r="B106" s="31"/>
      <c r="L106" s="31"/>
    </row>
    <row r="107" spans="2:12" s="1" customFormat="1" ht="6.95" hidden="1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08" spans="2:12" hidden="1"/>
    <row r="109" spans="2:12" hidden="1"/>
    <row r="110" spans="2:12" hidden="1"/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116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22" t="str">
        <f>E7</f>
        <v>Modrava - Infrastruktura obce</v>
      </c>
      <c r="F115" s="223"/>
      <c r="G115" s="223"/>
      <c r="H115" s="223"/>
      <c r="L115" s="31"/>
    </row>
    <row r="116" spans="2:65" s="1" customFormat="1" ht="12" customHeight="1">
      <c r="B116" s="31"/>
      <c r="C116" s="26" t="s">
        <v>100</v>
      </c>
      <c r="L116" s="31"/>
    </row>
    <row r="117" spans="2:65" s="1" customFormat="1" ht="30" customHeight="1">
      <c r="B117" s="31"/>
      <c r="E117" s="201" t="str">
        <f>E9</f>
        <v>SO 02 - Oprava mostu a komunikace Modrava - zelená turistická</v>
      </c>
      <c r="F117" s="221"/>
      <c r="G117" s="221"/>
      <c r="H117" s="221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>Modrava</v>
      </c>
      <c r="I119" s="26" t="s">
        <v>22</v>
      </c>
      <c r="J119" s="51" t="str">
        <f>IF(J12="","",J12)</f>
        <v>Vyplň údaj</v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6" t="s">
        <v>23</v>
      </c>
      <c r="F121" s="24" t="str">
        <f>E15</f>
        <v>Obec Modrava</v>
      </c>
      <c r="I121" s="26" t="s">
        <v>31</v>
      </c>
      <c r="J121" s="29" t="str">
        <f>E21</f>
        <v xml:space="preserve"> </v>
      </c>
      <c r="L121" s="31"/>
    </row>
    <row r="122" spans="2:65" s="1" customFormat="1" ht="15.2" customHeight="1">
      <c r="B122" s="31"/>
      <c r="C122" s="26" t="s">
        <v>29</v>
      </c>
      <c r="F122" s="24" t="str">
        <f>IF(E18="","",E18)</f>
        <v>Vyplň údaj</v>
      </c>
      <c r="I122" s="26" t="s">
        <v>34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117</v>
      </c>
      <c r="D124" s="113" t="s">
        <v>61</v>
      </c>
      <c r="E124" s="113" t="s">
        <v>57</v>
      </c>
      <c r="F124" s="113" t="s">
        <v>58</v>
      </c>
      <c r="G124" s="113" t="s">
        <v>118</v>
      </c>
      <c r="H124" s="113" t="s">
        <v>119</v>
      </c>
      <c r="I124" s="113" t="s">
        <v>120</v>
      </c>
      <c r="J124" s="113" t="s">
        <v>104</v>
      </c>
      <c r="K124" s="114" t="s">
        <v>121</v>
      </c>
      <c r="L124" s="111"/>
      <c r="M124" s="58" t="s">
        <v>1</v>
      </c>
      <c r="N124" s="59" t="s">
        <v>40</v>
      </c>
      <c r="O124" s="59" t="s">
        <v>122</v>
      </c>
      <c r="P124" s="59" t="s">
        <v>123</v>
      </c>
      <c r="Q124" s="59" t="s">
        <v>124</v>
      </c>
      <c r="R124" s="59" t="s">
        <v>125</v>
      </c>
      <c r="S124" s="59" t="s">
        <v>126</v>
      </c>
      <c r="T124" s="60" t="s">
        <v>127</v>
      </c>
    </row>
    <row r="125" spans="2:65" s="1" customFormat="1" ht="22.9" customHeight="1">
      <c r="B125" s="31"/>
      <c r="C125" s="63" t="s">
        <v>128</v>
      </c>
      <c r="J125" s="115">
        <f>BK125</f>
        <v>0</v>
      </c>
      <c r="L125" s="31"/>
      <c r="M125" s="61"/>
      <c r="N125" s="52"/>
      <c r="O125" s="52"/>
      <c r="P125" s="116">
        <f>P126+P213</f>
        <v>0</v>
      </c>
      <c r="Q125" s="52"/>
      <c r="R125" s="116">
        <f>R126+R213</f>
        <v>121.23260098</v>
      </c>
      <c r="S125" s="52"/>
      <c r="T125" s="117">
        <f>T126+T213</f>
        <v>77.099500000000006</v>
      </c>
      <c r="AT125" s="16" t="s">
        <v>75</v>
      </c>
      <c r="AU125" s="16" t="s">
        <v>106</v>
      </c>
      <c r="BK125" s="118">
        <f>BK126+BK213</f>
        <v>0</v>
      </c>
    </row>
    <row r="126" spans="2:65" s="11" customFormat="1" ht="25.9" customHeight="1">
      <c r="B126" s="119"/>
      <c r="D126" s="120" t="s">
        <v>75</v>
      </c>
      <c r="E126" s="121" t="s">
        <v>129</v>
      </c>
      <c r="F126" s="121" t="s">
        <v>130</v>
      </c>
      <c r="I126" s="122"/>
      <c r="J126" s="123">
        <f>BK126</f>
        <v>0</v>
      </c>
      <c r="L126" s="119"/>
      <c r="M126" s="124"/>
      <c r="P126" s="125">
        <f>P127+P151+P174+P193+P204</f>
        <v>0</v>
      </c>
      <c r="R126" s="125">
        <f>R127+R151+R174+R193+R204</f>
        <v>121.23260098</v>
      </c>
      <c r="T126" s="126">
        <f>T127+T151+T174+T193+T204</f>
        <v>77.099500000000006</v>
      </c>
      <c r="AR126" s="120" t="s">
        <v>84</v>
      </c>
      <c r="AT126" s="127" t="s">
        <v>75</v>
      </c>
      <c r="AU126" s="127" t="s">
        <v>76</v>
      </c>
      <c r="AY126" s="120" t="s">
        <v>131</v>
      </c>
      <c r="BK126" s="128">
        <f>BK127+BK151+BK174+BK193+BK204</f>
        <v>0</v>
      </c>
    </row>
    <row r="127" spans="2:65" s="11" customFormat="1" ht="22.9" customHeight="1">
      <c r="B127" s="119"/>
      <c r="D127" s="120" t="s">
        <v>75</v>
      </c>
      <c r="E127" s="129" t="s">
        <v>84</v>
      </c>
      <c r="F127" s="129" t="s">
        <v>270</v>
      </c>
      <c r="I127" s="122"/>
      <c r="J127" s="130">
        <f>BK127</f>
        <v>0</v>
      </c>
      <c r="L127" s="119"/>
      <c r="M127" s="124"/>
      <c r="P127" s="125">
        <f>SUM(P128:P150)</f>
        <v>0</v>
      </c>
      <c r="R127" s="125">
        <f>SUM(R128:R150)</f>
        <v>2.2680000000000002E-2</v>
      </c>
      <c r="T127" s="126">
        <f>SUM(T128:T150)</f>
        <v>74.57950000000001</v>
      </c>
      <c r="AR127" s="120" t="s">
        <v>84</v>
      </c>
      <c r="AT127" s="127" t="s">
        <v>75</v>
      </c>
      <c r="AU127" s="127" t="s">
        <v>84</v>
      </c>
      <c r="AY127" s="120" t="s">
        <v>131</v>
      </c>
      <c r="BK127" s="128">
        <f>SUM(BK128:BK150)</f>
        <v>0</v>
      </c>
    </row>
    <row r="128" spans="2:65" s="1" customFormat="1" ht="24.2" customHeight="1">
      <c r="B128" s="131"/>
      <c r="C128" s="132" t="s">
        <v>84</v>
      </c>
      <c r="D128" s="132" t="s">
        <v>134</v>
      </c>
      <c r="E128" s="133" t="s">
        <v>271</v>
      </c>
      <c r="F128" s="134" t="s">
        <v>272</v>
      </c>
      <c r="G128" s="135" t="s">
        <v>151</v>
      </c>
      <c r="H128" s="136">
        <v>46.75</v>
      </c>
      <c r="I128" s="137"/>
      <c r="J128" s="138">
        <f>ROUND(I128*H128,2)</f>
        <v>0</v>
      </c>
      <c r="K128" s="134" t="s">
        <v>138</v>
      </c>
      <c r="L128" s="31"/>
      <c r="M128" s="139" t="s">
        <v>1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0.22</v>
      </c>
      <c r="T128" s="142">
        <f>S128*H128</f>
        <v>10.285</v>
      </c>
      <c r="AR128" s="143" t="s">
        <v>139</v>
      </c>
      <c r="AT128" s="143" t="s">
        <v>134</v>
      </c>
      <c r="AU128" s="143" t="s">
        <v>86</v>
      </c>
      <c r="AY128" s="16" t="s">
        <v>131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84</v>
      </c>
      <c r="BK128" s="144">
        <f>ROUND(I128*H128,2)</f>
        <v>0</v>
      </c>
      <c r="BL128" s="16" t="s">
        <v>139</v>
      </c>
      <c r="BM128" s="143" t="s">
        <v>273</v>
      </c>
    </row>
    <row r="129" spans="2:65" s="12" customFormat="1">
      <c r="B129" s="145"/>
      <c r="D129" s="146" t="s">
        <v>141</v>
      </c>
      <c r="E129" s="147" t="s">
        <v>1</v>
      </c>
      <c r="F129" s="148" t="s">
        <v>274</v>
      </c>
      <c r="H129" s="149">
        <v>46.75</v>
      </c>
      <c r="I129" s="150"/>
      <c r="L129" s="145"/>
      <c r="M129" s="151"/>
      <c r="T129" s="152"/>
      <c r="AT129" s="147" t="s">
        <v>141</v>
      </c>
      <c r="AU129" s="147" t="s">
        <v>86</v>
      </c>
      <c r="AV129" s="12" t="s">
        <v>86</v>
      </c>
      <c r="AW129" s="12" t="s">
        <v>33</v>
      </c>
      <c r="AX129" s="12" t="s">
        <v>76</v>
      </c>
      <c r="AY129" s="147" t="s">
        <v>131</v>
      </c>
    </row>
    <row r="130" spans="2:65" s="13" customFormat="1">
      <c r="B130" s="153"/>
      <c r="D130" s="146" t="s">
        <v>141</v>
      </c>
      <c r="E130" s="154" t="s">
        <v>1</v>
      </c>
      <c r="F130" s="155" t="s">
        <v>143</v>
      </c>
      <c r="H130" s="156">
        <v>46.75</v>
      </c>
      <c r="I130" s="157"/>
      <c r="L130" s="153"/>
      <c r="M130" s="158"/>
      <c r="T130" s="159"/>
      <c r="AT130" s="154" t="s">
        <v>141</v>
      </c>
      <c r="AU130" s="154" t="s">
        <v>86</v>
      </c>
      <c r="AV130" s="13" t="s">
        <v>139</v>
      </c>
      <c r="AW130" s="13" t="s">
        <v>33</v>
      </c>
      <c r="AX130" s="13" t="s">
        <v>84</v>
      </c>
      <c r="AY130" s="154" t="s">
        <v>131</v>
      </c>
    </row>
    <row r="131" spans="2:65" s="1" customFormat="1" ht="33" customHeight="1">
      <c r="B131" s="131"/>
      <c r="C131" s="132" t="s">
        <v>86</v>
      </c>
      <c r="D131" s="132" t="s">
        <v>134</v>
      </c>
      <c r="E131" s="133" t="s">
        <v>275</v>
      </c>
      <c r="F131" s="134" t="s">
        <v>276</v>
      </c>
      <c r="G131" s="135" t="s">
        <v>151</v>
      </c>
      <c r="H131" s="136">
        <v>252</v>
      </c>
      <c r="I131" s="137"/>
      <c r="J131" s="138">
        <f>ROUND(I131*H131,2)</f>
        <v>0</v>
      </c>
      <c r="K131" s="134" t="s">
        <v>138</v>
      </c>
      <c r="L131" s="31"/>
      <c r="M131" s="139" t="s">
        <v>1</v>
      </c>
      <c r="N131" s="140" t="s">
        <v>41</v>
      </c>
      <c r="P131" s="141">
        <f>O131*H131</f>
        <v>0</v>
      </c>
      <c r="Q131" s="141">
        <v>9.0000000000000006E-5</v>
      </c>
      <c r="R131" s="141">
        <f>Q131*H131</f>
        <v>2.2680000000000002E-2</v>
      </c>
      <c r="S131" s="141">
        <v>0.23</v>
      </c>
      <c r="T131" s="142">
        <f>S131*H131</f>
        <v>57.96</v>
      </c>
      <c r="AR131" s="143" t="s">
        <v>139</v>
      </c>
      <c r="AT131" s="143" t="s">
        <v>134</v>
      </c>
      <c r="AU131" s="143" t="s">
        <v>86</v>
      </c>
      <c r="AY131" s="16" t="s">
        <v>131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84</v>
      </c>
      <c r="BK131" s="144">
        <f>ROUND(I131*H131,2)</f>
        <v>0</v>
      </c>
      <c r="BL131" s="16" t="s">
        <v>139</v>
      </c>
      <c r="BM131" s="143" t="s">
        <v>277</v>
      </c>
    </row>
    <row r="132" spans="2:65" s="12" customFormat="1">
      <c r="B132" s="145"/>
      <c r="D132" s="146" t="s">
        <v>141</v>
      </c>
      <c r="E132" s="147" t="s">
        <v>1</v>
      </c>
      <c r="F132" s="148" t="s">
        <v>278</v>
      </c>
      <c r="H132" s="149">
        <v>252</v>
      </c>
      <c r="I132" s="150"/>
      <c r="L132" s="145"/>
      <c r="M132" s="151"/>
      <c r="T132" s="152"/>
      <c r="AT132" s="147" t="s">
        <v>141</v>
      </c>
      <c r="AU132" s="147" t="s">
        <v>86</v>
      </c>
      <c r="AV132" s="12" t="s">
        <v>86</v>
      </c>
      <c r="AW132" s="12" t="s">
        <v>33</v>
      </c>
      <c r="AX132" s="12" t="s">
        <v>76</v>
      </c>
      <c r="AY132" s="147" t="s">
        <v>131</v>
      </c>
    </row>
    <row r="133" spans="2:65" s="13" customFormat="1">
      <c r="B133" s="153"/>
      <c r="D133" s="146" t="s">
        <v>141</v>
      </c>
      <c r="E133" s="154" t="s">
        <v>1</v>
      </c>
      <c r="F133" s="155" t="s">
        <v>143</v>
      </c>
      <c r="H133" s="156">
        <v>252</v>
      </c>
      <c r="I133" s="157"/>
      <c r="L133" s="153"/>
      <c r="M133" s="158"/>
      <c r="T133" s="159"/>
      <c r="AT133" s="154" t="s">
        <v>141</v>
      </c>
      <c r="AU133" s="154" t="s">
        <v>86</v>
      </c>
      <c r="AV133" s="13" t="s">
        <v>139</v>
      </c>
      <c r="AW133" s="13" t="s">
        <v>33</v>
      </c>
      <c r="AX133" s="13" t="s">
        <v>84</v>
      </c>
      <c r="AY133" s="154" t="s">
        <v>131</v>
      </c>
    </row>
    <row r="134" spans="2:65" s="1" customFormat="1" ht="16.5" customHeight="1">
      <c r="B134" s="131"/>
      <c r="C134" s="132" t="s">
        <v>132</v>
      </c>
      <c r="D134" s="132" t="s">
        <v>134</v>
      </c>
      <c r="E134" s="133" t="s">
        <v>279</v>
      </c>
      <c r="F134" s="134" t="s">
        <v>280</v>
      </c>
      <c r="G134" s="135" t="s">
        <v>137</v>
      </c>
      <c r="H134" s="136">
        <v>30.9</v>
      </c>
      <c r="I134" s="137"/>
      <c r="J134" s="138">
        <f>ROUND(I134*H134,2)</f>
        <v>0</v>
      </c>
      <c r="K134" s="134" t="s">
        <v>138</v>
      </c>
      <c r="L134" s="31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0.20499999999999999</v>
      </c>
      <c r="T134" s="142">
        <f>S134*H134</f>
        <v>6.3344999999999994</v>
      </c>
      <c r="AR134" s="143" t="s">
        <v>139</v>
      </c>
      <c r="AT134" s="143" t="s">
        <v>134</v>
      </c>
      <c r="AU134" s="143" t="s">
        <v>86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84</v>
      </c>
      <c r="BK134" s="144">
        <f>ROUND(I134*H134,2)</f>
        <v>0</v>
      </c>
      <c r="BL134" s="16" t="s">
        <v>139</v>
      </c>
      <c r="BM134" s="143" t="s">
        <v>281</v>
      </c>
    </row>
    <row r="135" spans="2:65" s="12" customFormat="1">
      <c r="B135" s="145"/>
      <c r="D135" s="146" t="s">
        <v>141</v>
      </c>
      <c r="E135" s="147" t="s">
        <v>1</v>
      </c>
      <c r="F135" s="148" t="s">
        <v>282</v>
      </c>
      <c r="H135" s="149">
        <v>30.9</v>
      </c>
      <c r="I135" s="150"/>
      <c r="L135" s="145"/>
      <c r="M135" s="151"/>
      <c r="T135" s="152"/>
      <c r="AT135" s="147" t="s">
        <v>141</v>
      </c>
      <c r="AU135" s="147" t="s">
        <v>86</v>
      </c>
      <c r="AV135" s="12" t="s">
        <v>86</v>
      </c>
      <c r="AW135" s="12" t="s">
        <v>33</v>
      </c>
      <c r="AX135" s="12" t="s">
        <v>76</v>
      </c>
      <c r="AY135" s="147" t="s">
        <v>131</v>
      </c>
    </row>
    <row r="136" spans="2:65" s="13" customFormat="1">
      <c r="B136" s="153"/>
      <c r="D136" s="146" t="s">
        <v>141</v>
      </c>
      <c r="E136" s="154" t="s">
        <v>1</v>
      </c>
      <c r="F136" s="155" t="s">
        <v>143</v>
      </c>
      <c r="H136" s="156">
        <v>30.9</v>
      </c>
      <c r="I136" s="157"/>
      <c r="L136" s="153"/>
      <c r="M136" s="158"/>
      <c r="T136" s="159"/>
      <c r="AT136" s="154" t="s">
        <v>141</v>
      </c>
      <c r="AU136" s="154" t="s">
        <v>86</v>
      </c>
      <c r="AV136" s="13" t="s">
        <v>139</v>
      </c>
      <c r="AW136" s="13" t="s">
        <v>33</v>
      </c>
      <c r="AX136" s="13" t="s">
        <v>84</v>
      </c>
      <c r="AY136" s="154" t="s">
        <v>131</v>
      </c>
    </row>
    <row r="137" spans="2:65" s="1" customFormat="1" ht="33" customHeight="1">
      <c r="B137" s="131"/>
      <c r="C137" s="132" t="s">
        <v>139</v>
      </c>
      <c r="D137" s="132" t="s">
        <v>134</v>
      </c>
      <c r="E137" s="133" t="s">
        <v>283</v>
      </c>
      <c r="F137" s="134" t="s">
        <v>284</v>
      </c>
      <c r="G137" s="135" t="s">
        <v>173</v>
      </c>
      <c r="H137" s="136">
        <v>8.9849999999999994</v>
      </c>
      <c r="I137" s="137"/>
      <c r="J137" s="138">
        <f>ROUND(I137*H137,2)</f>
        <v>0</v>
      </c>
      <c r="K137" s="134" t="s">
        <v>138</v>
      </c>
      <c r="L137" s="31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139</v>
      </c>
      <c r="AT137" s="143" t="s">
        <v>134</v>
      </c>
      <c r="AU137" s="143" t="s">
        <v>86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84</v>
      </c>
      <c r="BK137" s="144">
        <f>ROUND(I137*H137,2)</f>
        <v>0</v>
      </c>
      <c r="BL137" s="16" t="s">
        <v>139</v>
      </c>
      <c r="BM137" s="143" t="s">
        <v>285</v>
      </c>
    </row>
    <row r="138" spans="2:65" s="12" customFormat="1">
      <c r="B138" s="145"/>
      <c r="D138" s="146" t="s">
        <v>141</v>
      </c>
      <c r="E138" s="147" t="s">
        <v>1</v>
      </c>
      <c r="F138" s="148" t="s">
        <v>286</v>
      </c>
      <c r="H138" s="149">
        <v>4.6349999999999998</v>
      </c>
      <c r="I138" s="150"/>
      <c r="L138" s="145"/>
      <c r="M138" s="151"/>
      <c r="T138" s="152"/>
      <c r="AT138" s="147" t="s">
        <v>141</v>
      </c>
      <c r="AU138" s="147" t="s">
        <v>86</v>
      </c>
      <c r="AV138" s="12" t="s">
        <v>86</v>
      </c>
      <c r="AW138" s="12" t="s">
        <v>33</v>
      </c>
      <c r="AX138" s="12" t="s">
        <v>76</v>
      </c>
      <c r="AY138" s="147" t="s">
        <v>131</v>
      </c>
    </row>
    <row r="139" spans="2:65" s="12" customFormat="1">
      <c r="B139" s="145"/>
      <c r="D139" s="146" t="s">
        <v>141</v>
      </c>
      <c r="E139" s="147" t="s">
        <v>1</v>
      </c>
      <c r="F139" s="148" t="s">
        <v>287</v>
      </c>
      <c r="H139" s="149">
        <v>4.3499999999999996</v>
      </c>
      <c r="I139" s="150"/>
      <c r="L139" s="145"/>
      <c r="M139" s="151"/>
      <c r="T139" s="152"/>
      <c r="AT139" s="147" t="s">
        <v>141</v>
      </c>
      <c r="AU139" s="147" t="s">
        <v>86</v>
      </c>
      <c r="AV139" s="12" t="s">
        <v>86</v>
      </c>
      <c r="AW139" s="12" t="s">
        <v>33</v>
      </c>
      <c r="AX139" s="12" t="s">
        <v>76</v>
      </c>
      <c r="AY139" s="147" t="s">
        <v>131</v>
      </c>
    </row>
    <row r="140" spans="2:65" s="13" customFormat="1">
      <c r="B140" s="153"/>
      <c r="D140" s="146" t="s">
        <v>141</v>
      </c>
      <c r="E140" s="154" t="s">
        <v>1</v>
      </c>
      <c r="F140" s="155" t="s">
        <v>143</v>
      </c>
      <c r="H140" s="156">
        <v>8.9849999999999994</v>
      </c>
      <c r="I140" s="157"/>
      <c r="L140" s="153"/>
      <c r="M140" s="158"/>
      <c r="T140" s="159"/>
      <c r="AT140" s="154" t="s">
        <v>141</v>
      </c>
      <c r="AU140" s="154" t="s">
        <v>86</v>
      </c>
      <c r="AV140" s="13" t="s">
        <v>139</v>
      </c>
      <c r="AW140" s="13" t="s">
        <v>33</v>
      </c>
      <c r="AX140" s="13" t="s">
        <v>84</v>
      </c>
      <c r="AY140" s="154" t="s">
        <v>131</v>
      </c>
    </row>
    <row r="141" spans="2:65" s="1" customFormat="1" ht="37.9" customHeight="1">
      <c r="B141" s="131"/>
      <c r="C141" s="132" t="s">
        <v>158</v>
      </c>
      <c r="D141" s="132" t="s">
        <v>134</v>
      </c>
      <c r="E141" s="133" t="s">
        <v>288</v>
      </c>
      <c r="F141" s="134" t="s">
        <v>289</v>
      </c>
      <c r="G141" s="135" t="s">
        <v>173</v>
      </c>
      <c r="H141" s="136">
        <v>8.9849999999999994</v>
      </c>
      <c r="I141" s="137"/>
      <c r="J141" s="138">
        <f>ROUND(I141*H141,2)</f>
        <v>0</v>
      </c>
      <c r="K141" s="134" t="s">
        <v>138</v>
      </c>
      <c r="L141" s="31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139</v>
      </c>
      <c r="AT141" s="143" t="s">
        <v>134</v>
      </c>
      <c r="AU141" s="143" t="s">
        <v>86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84</v>
      </c>
      <c r="BK141" s="144">
        <f>ROUND(I141*H141,2)</f>
        <v>0</v>
      </c>
      <c r="BL141" s="16" t="s">
        <v>139</v>
      </c>
      <c r="BM141" s="143" t="s">
        <v>290</v>
      </c>
    </row>
    <row r="142" spans="2:65" s="12" customFormat="1">
      <c r="B142" s="145"/>
      <c r="D142" s="146" t="s">
        <v>141</v>
      </c>
      <c r="E142" s="147" t="s">
        <v>1</v>
      </c>
      <c r="F142" s="148" t="s">
        <v>291</v>
      </c>
      <c r="H142" s="149">
        <v>8.9849999999999994</v>
      </c>
      <c r="I142" s="150"/>
      <c r="L142" s="145"/>
      <c r="M142" s="151"/>
      <c r="T142" s="152"/>
      <c r="AT142" s="147" t="s">
        <v>141</v>
      </c>
      <c r="AU142" s="147" t="s">
        <v>86</v>
      </c>
      <c r="AV142" s="12" t="s">
        <v>86</v>
      </c>
      <c r="AW142" s="12" t="s">
        <v>33</v>
      </c>
      <c r="AX142" s="12" t="s">
        <v>76</v>
      </c>
      <c r="AY142" s="147" t="s">
        <v>131</v>
      </c>
    </row>
    <row r="143" spans="2:65" s="13" customFormat="1">
      <c r="B143" s="153"/>
      <c r="D143" s="146" t="s">
        <v>141</v>
      </c>
      <c r="E143" s="154" t="s">
        <v>1</v>
      </c>
      <c r="F143" s="155" t="s">
        <v>143</v>
      </c>
      <c r="H143" s="156">
        <v>8.9849999999999994</v>
      </c>
      <c r="I143" s="157"/>
      <c r="L143" s="153"/>
      <c r="M143" s="158"/>
      <c r="T143" s="159"/>
      <c r="AT143" s="154" t="s">
        <v>141</v>
      </c>
      <c r="AU143" s="154" t="s">
        <v>86</v>
      </c>
      <c r="AV143" s="13" t="s">
        <v>139</v>
      </c>
      <c r="AW143" s="13" t="s">
        <v>33</v>
      </c>
      <c r="AX143" s="13" t="s">
        <v>84</v>
      </c>
      <c r="AY143" s="154" t="s">
        <v>131</v>
      </c>
    </row>
    <row r="144" spans="2:65" s="1" customFormat="1" ht="16.5" customHeight="1">
      <c r="B144" s="131"/>
      <c r="C144" s="132" t="s">
        <v>147</v>
      </c>
      <c r="D144" s="132" t="s">
        <v>134</v>
      </c>
      <c r="E144" s="133" t="s">
        <v>292</v>
      </c>
      <c r="F144" s="134" t="s">
        <v>293</v>
      </c>
      <c r="G144" s="135" t="s">
        <v>173</v>
      </c>
      <c r="H144" s="136">
        <v>8.9849999999999994</v>
      </c>
      <c r="I144" s="137"/>
      <c r="J144" s="138">
        <f>ROUND(I144*H144,2)</f>
        <v>0</v>
      </c>
      <c r="K144" s="134" t="s">
        <v>138</v>
      </c>
      <c r="L144" s="31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139</v>
      </c>
      <c r="AT144" s="143" t="s">
        <v>134</v>
      </c>
      <c r="AU144" s="143" t="s">
        <v>86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84</v>
      </c>
      <c r="BK144" s="144">
        <f>ROUND(I144*H144,2)</f>
        <v>0</v>
      </c>
      <c r="BL144" s="16" t="s">
        <v>139</v>
      </c>
      <c r="BM144" s="143" t="s">
        <v>294</v>
      </c>
    </row>
    <row r="145" spans="2:65" s="12" customFormat="1">
      <c r="B145" s="145"/>
      <c r="D145" s="146" t="s">
        <v>141</v>
      </c>
      <c r="E145" s="147" t="s">
        <v>1</v>
      </c>
      <c r="F145" s="148" t="s">
        <v>291</v>
      </c>
      <c r="H145" s="149">
        <v>8.9849999999999994</v>
      </c>
      <c r="I145" s="150"/>
      <c r="L145" s="145"/>
      <c r="M145" s="151"/>
      <c r="T145" s="152"/>
      <c r="AT145" s="147" t="s">
        <v>141</v>
      </c>
      <c r="AU145" s="147" t="s">
        <v>86</v>
      </c>
      <c r="AV145" s="12" t="s">
        <v>86</v>
      </c>
      <c r="AW145" s="12" t="s">
        <v>33</v>
      </c>
      <c r="AX145" s="12" t="s">
        <v>76</v>
      </c>
      <c r="AY145" s="147" t="s">
        <v>131</v>
      </c>
    </row>
    <row r="146" spans="2:65" s="13" customFormat="1">
      <c r="B146" s="153"/>
      <c r="D146" s="146" t="s">
        <v>141</v>
      </c>
      <c r="E146" s="154" t="s">
        <v>1</v>
      </c>
      <c r="F146" s="155" t="s">
        <v>143</v>
      </c>
      <c r="H146" s="156">
        <v>8.9849999999999994</v>
      </c>
      <c r="I146" s="157"/>
      <c r="L146" s="153"/>
      <c r="M146" s="158"/>
      <c r="T146" s="159"/>
      <c r="AT146" s="154" t="s">
        <v>141</v>
      </c>
      <c r="AU146" s="154" t="s">
        <v>86</v>
      </c>
      <c r="AV146" s="13" t="s">
        <v>139</v>
      </c>
      <c r="AW146" s="13" t="s">
        <v>33</v>
      </c>
      <c r="AX146" s="13" t="s">
        <v>84</v>
      </c>
      <c r="AY146" s="154" t="s">
        <v>131</v>
      </c>
    </row>
    <row r="147" spans="2:65" s="1" customFormat="1" ht="24.2" customHeight="1">
      <c r="B147" s="131"/>
      <c r="C147" s="132" t="s">
        <v>170</v>
      </c>
      <c r="D147" s="132" t="s">
        <v>134</v>
      </c>
      <c r="E147" s="133" t="s">
        <v>295</v>
      </c>
      <c r="F147" s="134" t="s">
        <v>296</v>
      </c>
      <c r="G147" s="135" t="s">
        <v>151</v>
      </c>
      <c r="H147" s="136">
        <v>68.45</v>
      </c>
      <c r="I147" s="137"/>
      <c r="J147" s="138">
        <f>ROUND(I147*H147,2)</f>
        <v>0</v>
      </c>
      <c r="K147" s="134" t="s">
        <v>138</v>
      </c>
      <c r="L147" s="31"/>
      <c r="M147" s="139" t="s">
        <v>1</v>
      </c>
      <c r="N147" s="140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139</v>
      </c>
      <c r="AT147" s="143" t="s">
        <v>134</v>
      </c>
      <c r="AU147" s="143" t="s">
        <v>86</v>
      </c>
      <c r="AY147" s="16" t="s">
        <v>131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84</v>
      </c>
      <c r="BK147" s="144">
        <f>ROUND(I147*H147,2)</f>
        <v>0</v>
      </c>
      <c r="BL147" s="16" t="s">
        <v>139</v>
      </c>
      <c r="BM147" s="143" t="s">
        <v>297</v>
      </c>
    </row>
    <row r="148" spans="2:65" s="12" customFormat="1">
      <c r="B148" s="145"/>
      <c r="D148" s="146" t="s">
        <v>141</v>
      </c>
      <c r="E148" s="147" t="s">
        <v>1</v>
      </c>
      <c r="F148" s="148" t="s">
        <v>298</v>
      </c>
      <c r="H148" s="149">
        <v>53.95</v>
      </c>
      <c r="I148" s="150"/>
      <c r="L148" s="145"/>
      <c r="M148" s="151"/>
      <c r="T148" s="152"/>
      <c r="AT148" s="147" t="s">
        <v>141</v>
      </c>
      <c r="AU148" s="147" t="s">
        <v>86</v>
      </c>
      <c r="AV148" s="12" t="s">
        <v>86</v>
      </c>
      <c r="AW148" s="12" t="s">
        <v>33</v>
      </c>
      <c r="AX148" s="12" t="s">
        <v>76</v>
      </c>
      <c r="AY148" s="147" t="s">
        <v>131</v>
      </c>
    </row>
    <row r="149" spans="2:65" s="12" customFormat="1">
      <c r="B149" s="145"/>
      <c r="D149" s="146" t="s">
        <v>141</v>
      </c>
      <c r="E149" s="147" t="s">
        <v>1</v>
      </c>
      <c r="F149" s="148" t="s">
        <v>299</v>
      </c>
      <c r="H149" s="149">
        <v>14.5</v>
      </c>
      <c r="I149" s="150"/>
      <c r="L149" s="145"/>
      <c r="M149" s="151"/>
      <c r="T149" s="152"/>
      <c r="AT149" s="147" t="s">
        <v>141</v>
      </c>
      <c r="AU149" s="147" t="s">
        <v>86</v>
      </c>
      <c r="AV149" s="12" t="s">
        <v>86</v>
      </c>
      <c r="AW149" s="12" t="s">
        <v>33</v>
      </c>
      <c r="AX149" s="12" t="s">
        <v>76</v>
      </c>
      <c r="AY149" s="147" t="s">
        <v>131</v>
      </c>
    </row>
    <row r="150" spans="2:65" s="13" customFormat="1">
      <c r="B150" s="153"/>
      <c r="D150" s="146" t="s">
        <v>141</v>
      </c>
      <c r="E150" s="154" t="s">
        <v>1</v>
      </c>
      <c r="F150" s="155" t="s">
        <v>143</v>
      </c>
      <c r="H150" s="156">
        <v>68.45</v>
      </c>
      <c r="I150" s="157"/>
      <c r="L150" s="153"/>
      <c r="M150" s="158"/>
      <c r="T150" s="159"/>
      <c r="AT150" s="154" t="s">
        <v>141</v>
      </c>
      <c r="AU150" s="154" t="s">
        <v>86</v>
      </c>
      <c r="AV150" s="13" t="s">
        <v>139</v>
      </c>
      <c r="AW150" s="13" t="s">
        <v>33</v>
      </c>
      <c r="AX150" s="13" t="s">
        <v>84</v>
      </c>
      <c r="AY150" s="154" t="s">
        <v>131</v>
      </c>
    </row>
    <row r="151" spans="2:65" s="11" customFormat="1" ht="22.9" customHeight="1">
      <c r="B151" s="119"/>
      <c r="D151" s="120" t="s">
        <v>75</v>
      </c>
      <c r="E151" s="129" t="s">
        <v>158</v>
      </c>
      <c r="F151" s="129" t="s">
        <v>300</v>
      </c>
      <c r="I151" s="122"/>
      <c r="J151" s="130">
        <f>BK151</f>
        <v>0</v>
      </c>
      <c r="L151" s="119"/>
      <c r="M151" s="124"/>
      <c r="P151" s="125">
        <f>SUM(P152:P173)</f>
        <v>0</v>
      </c>
      <c r="R151" s="125">
        <f>SUM(R152:R173)</f>
        <v>104.75777500000001</v>
      </c>
      <c r="T151" s="126">
        <f>SUM(T152:T173)</f>
        <v>0</v>
      </c>
      <c r="AR151" s="120" t="s">
        <v>84</v>
      </c>
      <c r="AT151" s="127" t="s">
        <v>75</v>
      </c>
      <c r="AU151" s="127" t="s">
        <v>84</v>
      </c>
      <c r="AY151" s="120" t="s">
        <v>131</v>
      </c>
      <c r="BK151" s="128">
        <f>SUM(BK152:BK173)</f>
        <v>0</v>
      </c>
    </row>
    <row r="152" spans="2:65" s="1" customFormat="1" ht="21.75" customHeight="1">
      <c r="B152" s="131"/>
      <c r="C152" s="132" t="s">
        <v>176</v>
      </c>
      <c r="D152" s="132" t="s">
        <v>134</v>
      </c>
      <c r="E152" s="133" t="s">
        <v>301</v>
      </c>
      <c r="F152" s="134" t="s">
        <v>302</v>
      </c>
      <c r="G152" s="135" t="s">
        <v>151</v>
      </c>
      <c r="H152" s="136">
        <v>68.45</v>
      </c>
      <c r="I152" s="137"/>
      <c r="J152" s="138">
        <f>ROUND(I152*H152,2)</f>
        <v>0</v>
      </c>
      <c r="K152" s="134" t="s">
        <v>138</v>
      </c>
      <c r="L152" s="31"/>
      <c r="M152" s="139" t="s">
        <v>1</v>
      </c>
      <c r="N152" s="140" t="s">
        <v>41</v>
      </c>
      <c r="P152" s="141">
        <f>O152*H152</f>
        <v>0</v>
      </c>
      <c r="Q152" s="141">
        <v>0.23</v>
      </c>
      <c r="R152" s="141">
        <f>Q152*H152</f>
        <v>15.743500000000001</v>
      </c>
      <c r="S152" s="141">
        <v>0</v>
      </c>
      <c r="T152" s="142">
        <f>S152*H152</f>
        <v>0</v>
      </c>
      <c r="AR152" s="143" t="s">
        <v>139</v>
      </c>
      <c r="AT152" s="143" t="s">
        <v>134</v>
      </c>
      <c r="AU152" s="143" t="s">
        <v>86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84</v>
      </c>
      <c r="BK152" s="144">
        <f>ROUND(I152*H152,2)</f>
        <v>0</v>
      </c>
      <c r="BL152" s="16" t="s">
        <v>139</v>
      </c>
      <c r="BM152" s="143" t="s">
        <v>303</v>
      </c>
    </row>
    <row r="153" spans="2:65" s="12" customFormat="1">
      <c r="B153" s="145"/>
      <c r="D153" s="146" t="s">
        <v>141</v>
      </c>
      <c r="E153" s="147" t="s">
        <v>1</v>
      </c>
      <c r="F153" s="148" t="s">
        <v>304</v>
      </c>
      <c r="H153" s="149">
        <v>68.45</v>
      </c>
      <c r="I153" s="150"/>
      <c r="L153" s="145"/>
      <c r="M153" s="151"/>
      <c r="T153" s="152"/>
      <c r="AT153" s="147" t="s">
        <v>141</v>
      </c>
      <c r="AU153" s="147" t="s">
        <v>86</v>
      </c>
      <c r="AV153" s="12" t="s">
        <v>86</v>
      </c>
      <c r="AW153" s="12" t="s">
        <v>33</v>
      </c>
      <c r="AX153" s="12" t="s">
        <v>76</v>
      </c>
      <c r="AY153" s="147" t="s">
        <v>131</v>
      </c>
    </row>
    <row r="154" spans="2:65" s="13" customFormat="1">
      <c r="B154" s="153"/>
      <c r="D154" s="146" t="s">
        <v>141</v>
      </c>
      <c r="E154" s="154" t="s">
        <v>1</v>
      </c>
      <c r="F154" s="155" t="s">
        <v>143</v>
      </c>
      <c r="H154" s="156">
        <v>68.45</v>
      </c>
      <c r="I154" s="157"/>
      <c r="L154" s="153"/>
      <c r="M154" s="158"/>
      <c r="T154" s="159"/>
      <c r="AT154" s="154" t="s">
        <v>141</v>
      </c>
      <c r="AU154" s="154" t="s">
        <v>86</v>
      </c>
      <c r="AV154" s="13" t="s">
        <v>139</v>
      </c>
      <c r="AW154" s="13" t="s">
        <v>33</v>
      </c>
      <c r="AX154" s="13" t="s">
        <v>84</v>
      </c>
      <c r="AY154" s="154" t="s">
        <v>131</v>
      </c>
    </row>
    <row r="155" spans="2:65" s="1" customFormat="1" ht="16.5" customHeight="1">
      <c r="B155" s="131"/>
      <c r="C155" s="132" t="s">
        <v>163</v>
      </c>
      <c r="D155" s="132" t="s">
        <v>134</v>
      </c>
      <c r="E155" s="133" t="s">
        <v>305</v>
      </c>
      <c r="F155" s="134" t="s">
        <v>306</v>
      </c>
      <c r="G155" s="135" t="s">
        <v>151</v>
      </c>
      <c r="H155" s="136">
        <v>14.5</v>
      </c>
      <c r="I155" s="137"/>
      <c r="J155" s="138">
        <f>ROUND(I155*H155,2)</f>
        <v>0</v>
      </c>
      <c r="K155" s="134" t="s">
        <v>138</v>
      </c>
      <c r="L155" s="31"/>
      <c r="M155" s="139" t="s">
        <v>1</v>
      </c>
      <c r="N155" s="140" t="s">
        <v>41</v>
      </c>
      <c r="P155" s="141">
        <f>O155*H155</f>
        <v>0</v>
      </c>
      <c r="Q155" s="141">
        <v>0.23</v>
      </c>
      <c r="R155" s="141">
        <f>Q155*H155</f>
        <v>3.335</v>
      </c>
      <c r="S155" s="141">
        <v>0</v>
      </c>
      <c r="T155" s="142">
        <f>S155*H155</f>
        <v>0</v>
      </c>
      <c r="AR155" s="143" t="s">
        <v>139</v>
      </c>
      <c r="AT155" s="143" t="s">
        <v>134</v>
      </c>
      <c r="AU155" s="143" t="s">
        <v>86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84</v>
      </c>
      <c r="BK155" s="144">
        <f>ROUND(I155*H155,2)</f>
        <v>0</v>
      </c>
      <c r="BL155" s="16" t="s">
        <v>139</v>
      </c>
      <c r="BM155" s="143" t="s">
        <v>307</v>
      </c>
    </row>
    <row r="156" spans="2:65" s="12" customFormat="1">
      <c r="B156" s="145"/>
      <c r="D156" s="146" t="s">
        <v>141</v>
      </c>
      <c r="E156" s="147" t="s">
        <v>1</v>
      </c>
      <c r="F156" s="148" t="s">
        <v>308</v>
      </c>
      <c r="H156" s="149">
        <v>14.5</v>
      </c>
      <c r="I156" s="150"/>
      <c r="L156" s="145"/>
      <c r="M156" s="151"/>
      <c r="T156" s="152"/>
      <c r="AT156" s="147" t="s">
        <v>141</v>
      </c>
      <c r="AU156" s="147" t="s">
        <v>86</v>
      </c>
      <c r="AV156" s="12" t="s">
        <v>86</v>
      </c>
      <c r="AW156" s="12" t="s">
        <v>33</v>
      </c>
      <c r="AX156" s="12" t="s">
        <v>76</v>
      </c>
      <c r="AY156" s="147" t="s">
        <v>131</v>
      </c>
    </row>
    <row r="157" spans="2:65" s="13" customFormat="1">
      <c r="B157" s="153"/>
      <c r="D157" s="146" t="s">
        <v>141</v>
      </c>
      <c r="E157" s="154" t="s">
        <v>1</v>
      </c>
      <c r="F157" s="155" t="s">
        <v>143</v>
      </c>
      <c r="H157" s="156">
        <v>14.5</v>
      </c>
      <c r="I157" s="157"/>
      <c r="L157" s="153"/>
      <c r="M157" s="158"/>
      <c r="T157" s="159"/>
      <c r="AT157" s="154" t="s">
        <v>141</v>
      </c>
      <c r="AU157" s="154" t="s">
        <v>86</v>
      </c>
      <c r="AV157" s="13" t="s">
        <v>139</v>
      </c>
      <c r="AW157" s="13" t="s">
        <v>33</v>
      </c>
      <c r="AX157" s="13" t="s">
        <v>84</v>
      </c>
      <c r="AY157" s="154" t="s">
        <v>131</v>
      </c>
    </row>
    <row r="158" spans="2:65" s="1" customFormat="1" ht="24.2" customHeight="1">
      <c r="B158" s="131"/>
      <c r="C158" s="132" t="s">
        <v>186</v>
      </c>
      <c r="D158" s="132" t="s">
        <v>134</v>
      </c>
      <c r="E158" s="133" t="s">
        <v>309</v>
      </c>
      <c r="F158" s="134" t="s">
        <v>310</v>
      </c>
      <c r="G158" s="135" t="s">
        <v>151</v>
      </c>
      <c r="H158" s="136">
        <v>298.75</v>
      </c>
      <c r="I158" s="137"/>
      <c r="J158" s="138">
        <f>ROUND(I158*H158,2)</f>
        <v>0</v>
      </c>
      <c r="K158" s="134" t="s">
        <v>138</v>
      </c>
      <c r="L158" s="31"/>
      <c r="M158" s="139" t="s">
        <v>1</v>
      </c>
      <c r="N158" s="140" t="s">
        <v>41</v>
      </c>
      <c r="P158" s="141">
        <f>O158*H158</f>
        <v>0</v>
      </c>
      <c r="Q158" s="141">
        <v>0.15620000000000001</v>
      </c>
      <c r="R158" s="141">
        <f>Q158*H158</f>
        <v>46.664750000000005</v>
      </c>
      <c r="S158" s="141">
        <v>0</v>
      </c>
      <c r="T158" s="142">
        <f>S158*H158</f>
        <v>0</v>
      </c>
      <c r="AR158" s="143" t="s">
        <v>139</v>
      </c>
      <c r="AT158" s="143" t="s">
        <v>134</v>
      </c>
      <c r="AU158" s="143" t="s">
        <v>86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84</v>
      </c>
      <c r="BK158" s="144">
        <f>ROUND(I158*H158,2)</f>
        <v>0</v>
      </c>
      <c r="BL158" s="16" t="s">
        <v>139</v>
      </c>
      <c r="BM158" s="143" t="s">
        <v>311</v>
      </c>
    </row>
    <row r="159" spans="2:65" s="12" customFormat="1">
      <c r="B159" s="145"/>
      <c r="D159" s="146" t="s">
        <v>141</v>
      </c>
      <c r="E159" s="147" t="s">
        <v>1</v>
      </c>
      <c r="F159" s="148" t="s">
        <v>278</v>
      </c>
      <c r="H159" s="149">
        <v>252</v>
      </c>
      <c r="I159" s="150"/>
      <c r="L159" s="145"/>
      <c r="M159" s="151"/>
      <c r="T159" s="152"/>
      <c r="AT159" s="147" t="s">
        <v>141</v>
      </c>
      <c r="AU159" s="147" t="s">
        <v>86</v>
      </c>
      <c r="AV159" s="12" t="s">
        <v>86</v>
      </c>
      <c r="AW159" s="12" t="s">
        <v>33</v>
      </c>
      <c r="AX159" s="12" t="s">
        <v>76</v>
      </c>
      <c r="AY159" s="147" t="s">
        <v>131</v>
      </c>
    </row>
    <row r="160" spans="2:65" s="12" customFormat="1">
      <c r="B160" s="145"/>
      <c r="D160" s="146" t="s">
        <v>141</v>
      </c>
      <c r="E160" s="147" t="s">
        <v>1</v>
      </c>
      <c r="F160" s="148" t="s">
        <v>312</v>
      </c>
      <c r="H160" s="149">
        <v>46.75</v>
      </c>
      <c r="I160" s="150"/>
      <c r="L160" s="145"/>
      <c r="M160" s="151"/>
      <c r="T160" s="152"/>
      <c r="AT160" s="147" t="s">
        <v>141</v>
      </c>
      <c r="AU160" s="147" t="s">
        <v>86</v>
      </c>
      <c r="AV160" s="12" t="s">
        <v>86</v>
      </c>
      <c r="AW160" s="12" t="s">
        <v>33</v>
      </c>
      <c r="AX160" s="12" t="s">
        <v>76</v>
      </c>
      <c r="AY160" s="147" t="s">
        <v>131</v>
      </c>
    </row>
    <row r="161" spans="2:65" s="13" customFormat="1">
      <c r="B161" s="153"/>
      <c r="D161" s="146" t="s">
        <v>141</v>
      </c>
      <c r="E161" s="154" t="s">
        <v>1</v>
      </c>
      <c r="F161" s="155" t="s">
        <v>143</v>
      </c>
      <c r="H161" s="156">
        <v>298.75</v>
      </c>
      <c r="I161" s="157"/>
      <c r="L161" s="153"/>
      <c r="M161" s="158"/>
      <c r="T161" s="159"/>
      <c r="AT161" s="154" t="s">
        <v>141</v>
      </c>
      <c r="AU161" s="154" t="s">
        <v>86</v>
      </c>
      <c r="AV161" s="13" t="s">
        <v>139</v>
      </c>
      <c r="AW161" s="13" t="s">
        <v>33</v>
      </c>
      <c r="AX161" s="13" t="s">
        <v>84</v>
      </c>
      <c r="AY161" s="154" t="s">
        <v>131</v>
      </c>
    </row>
    <row r="162" spans="2:65" s="1" customFormat="1" ht="24.2" customHeight="1">
      <c r="B162" s="131"/>
      <c r="C162" s="132" t="s">
        <v>190</v>
      </c>
      <c r="D162" s="132" t="s">
        <v>134</v>
      </c>
      <c r="E162" s="133" t="s">
        <v>313</v>
      </c>
      <c r="F162" s="134" t="s">
        <v>314</v>
      </c>
      <c r="G162" s="135" t="s">
        <v>151</v>
      </c>
      <c r="H162" s="136">
        <v>252</v>
      </c>
      <c r="I162" s="137"/>
      <c r="J162" s="138">
        <f>ROUND(I162*H162,2)</f>
        <v>0</v>
      </c>
      <c r="K162" s="134" t="s">
        <v>138</v>
      </c>
      <c r="L162" s="31"/>
      <c r="M162" s="139" t="s">
        <v>1</v>
      </c>
      <c r="N162" s="140" t="s">
        <v>41</v>
      </c>
      <c r="P162" s="141">
        <f>O162*H162</f>
        <v>0</v>
      </c>
      <c r="Q162" s="141">
        <v>5.1000000000000004E-4</v>
      </c>
      <c r="R162" s="141">
        <f>Q162*H162</f>
        <v>0.12852000000000002</v>
      </c>
      <c r="S162" s="141">
        <v>0</v>
      </c>
      <c r="T162" s="142">
        <f>S162*H162</f>
        <v>0</v>
      </c>
      <c r="AR162" s="143" t="s">
        <v>139</v>
      </c>
      <c r="AT162" s="143" t="s">
        <v>134</v>
      </c>
      <c r="AU162" s="143" t="s">
        <v>86</v>
      </c>
      <c r="AY162" s="16" t="s">
        <v>131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84</v>
      </c>
      <c r="BK162" s="144">
        <f>ROUND(I162*H162,2)</f>
        <v>0</v>
      </c>
      <c r="BL162" s="16" t="s">
        <v>139</v>
      </c>
      <c r="BM162" s="143" t="s">
        <v>315</v>
      </c>
    </row>
    <row r="163" spans="2:65" s="12" customFormat="1">
      <c r="B163" s="145"/>
      <c r="D163" s="146" t="s">
        <v>141</v>
      </c>
      <c r="E163" s="147" t="s">
        <v>1</v>
      </c>
      <c r="F163" s="148" t="s">
        <v>316</v>
      </c>
      <c r="H163" s="149">
        <v>252</v>
      </c>
      <c r="I163" s="150"/>
      <c r="L163" s="145"/>
      <c r="M163" s="151"/>
      <c r="T163" s="152"/>
      <c r="AT163" s="147" t="s">
        <v>141</v>
      </c>
      <c r="AU163" s="147" t="s">
        <v>86</v>
      </c>
      <c r="AV163" s="12" t="s">
        <v>86</v>
      </c>
      <c r="AW163" s="12" t="s">
        <v>33</v>
      </c>
      <c r="AX163" s="12" t="s">
        <v>76</v>
      </c>
      <c r="AY163" s="147" t="s">
        <v>131</v>
      </c>
    </row>
    <row r="164" spans="2:65" s="13" customFormat="1">
      <c r="B164" s="153"/>
      <c r="D164" s="146" t="s">
        <v>141</v>
      </c>
      <c r="E164" s="154" t="s">
        <v>1</v>
      </c>
      <c r="F164" s="155" t="s">
        <v>143</v>
      </c>
      <c r="H164" s="156">
        <v>252</v>
      </c>
      <c r="I164" s="157"/>
      <c r="L164" s="153"/>
      <c r="M164" s="158"/>
      <c r="T164" s="159"/>
      <c r="AT164" s="154" t="s">
        <v>141</v>
      </c>
      <c r="AU164" s="154" t="s">
        <v>86</v>
      </c>
      <c r="AV164" s="13" t="s">
        <v>139</v>
      </c>
      <c r="AW164" s="13" t="s">
        <v>33</v>
      </c>
      <c r="AX164" s="13" t="s">
        <v>84</v>
      </c>
      <c r="AY164" s="154" t="s">
        <v>131</v>
      </c>
    </row>
    <row r="165" spans="2:65" s="1" customFormat="1" ht="24.2" customHeight="1">
      <c r="B165" s="131"/>
      <c r="C165" s="132" t="s">
        <v>8</v>
      </c>
      <c r="D165" s="132" t="s">
        <v>134</v>
      </c>
      <c r="E165" s="133" t="s">
        <v>317</v>
      </c>
      <c r="F165" s="134" t="s">
        <v>318</v>
      </c>
      <c r="G165" s="135" t="s">
        <v>151</v>
      </c>
      <c r="H165" s="136">
        <v>46.75</v>
      </c>
      <c r="I165" s="137"/>
      <c r="J165" s="138">
        <f>ROUND(I165*H165,2)</f>
        <v>0</v>
      </c>
      <c r="K165" s="134" t="s">
        <v>138</v>
      </c>
      <c r="L165" s="31"/>
      <c r="M165" s="139" t="s">
        <v>1</v>
      </c>
      <c r="N165" s="140" t="s">
        <v>41</v>
      </c>
      <c r="P165" s="141">
        <f>O165*H165</f>
        <v>0</v>
      </c>
      <c r="Q165" s="141">
        <v>0.12966</v>
      </c>
      <c r="R165" s="141">
        <f>Q165*H165</f>
        <v>6.0616050000000001</v>
      </c>
      <c r="S165" s="141">
        <v>0</v>
      </c>
      <c r="T165" s="142">
        <f>S165*H165</f>
        <v>0</v>
      </c>
      <c r="AR165" s="143" t="s">
        <v>139</v>
      </c>
      <c r="AT165" s="143" t="s">
        <v>134</v>
      </c>
      <c r="AU165" s="143" t="s">
        <v>86</v>
      </c>
      <c r="AY165" s="16" t="s">
        <v>131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84</v>
      </c>
      <c r="BK165" s="144">
        <f>ROUND(I165*H165,2)</f>
        <v>0</v>
      </c>
      <c r="BL165" s="16" t="s">
        <v>139</v>
      </c>
      <c r="BM165" s="143" t="s">
        <v>319</v>
      </c>
    </row>
    <row r="166" spans="2:65" s="12" customFormat="1">
      <c r="B166" s="145"/>
      <c r="D166" s="146" t="s">
        <v>141</v>
      </c>
      <c r="E166" s="147" t="s">
        <v>1</v>
      </c>
      <c r="F166" s="148" t="s">
        <v>274</v>
      </c>
      <c r="H166" s="149">
        <v>46.75</v>
      </c>
      <c r="I166" s="150"/>
      <c r="L166" s="145"/>
      <c r="M166" s="151"/>
      <c r="T166" s="152"/>
      <c r="AT166" s="147" t="s">
        <v>141</v>
      </c>
      <c r="AU166" s="147" t="s">
        <v>86</v>
      </c>
      <c r="AV166" s="12" t="s">
        <v>86</v>
      </c>
      <c r="AW166" s="12" t="s">
        <v>33</v>
      </c>
      <c r="AX166" s="12" t="s">
        <v>76</v>
      </c>
      <c r="AY166" s="147" t="s">
        <v>131</v>
      </c>
    </row>
    <row r="167" spans="2:65" s="13" customFormat="1">
      <c r="B167" s="153"/>
      <c r="D167" s="146" t="s">
        <v>141</v>
      </c>
      <c r="E167" s="154" t="s">
        <v>1</v>
      </c>
      <c r="F167" s="155" t="s">
        <v>143</v>
      </c>
      <c r="H167" s="156">
        <v>46.75</v>
      </c>
      <c r="I167" s="157"/>
      <c r="L167" s="153"/>
      <c r="M167" s="158"/>
      <c r="T167" s="159"/>
      <c r="AT167" s="154" t="s">
        <v>141</v>
      </c>
      <c r="AU167" s="154" t="s">
        <v>86</v>
      </c>
      <c r="AV167" s="13" t="s">
        <v>139</v>
      </c>
      <c r="AW167" s="13" t="s">
        <v>33</v>
      </c>
      <c r="AX167" s="13" t="s">
        <v>84</v>
      </c>
      <c r="AY167" s="154" t="s">
        <v>131</v>
      </c>
    </row>
    <row r="168" spans="2:65" s="1" customFormat="1" ht="33" customHeight="1">
      <c r="B168" s="131"/>
      <c r="C168" s="132" t="s">
        <v>203</v>
      </c>
      <c r="D168" s="132" t="s">
        <v>134</v>
      </c>
      <c r="E168" s="133" t="s">
        <v>320</v>
      </c>
      <c r="F168" s="134" t="s">
        <v>321</v>
      </c>
      <c r="G168" s="135" t="s">
        <v>151</v>
      </c>
      <c r="H168" s="136">
        <v>252</v>
      </c>
      <c r="I168" s="137"/>
      <c r="J168" s="138">
        <f>ROUND(I168*H168,2)</f>
        <v>0</v>
      </c>
      <c r="K168" s="134" t="s">
        <v>138</v>
      </c>
      <c r="L168" s="31"/>
      <c r="M168" s="139" t="s">
        <v>1</v>
      </c>
      <c r="N168" s="140" t="s">
        <v>41</v>
      </c>
      <c r="P168" s="141">
        <f>O168*H168</f>
        <v>0</v>
      </c>
      <c r="Q168" s="141">
        <v>0.12966</v>
      </c>
      <c r="R168" s="141">
        <f>Q168*H168</f>
        <v>32.674320000000002</v>
      </c>
      <c r="S168" s="141">
        <v>0</v>
      </c>
      <c r="T168" s="142">
        <f>S168*H168</f>
        <v>0</v>
      </c>
      <c r="AR168" s="143" t="s">
        <v>139</v>
      </c>
      <c r="AT168" s="143" t="s">
        <v>134</v>
      </c>
      <c r="AU168" s="143" t="s">
        <v>86</v>
      </c>
      <c r="AY168" s="16" t="s">
        <v>131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84</v>
      </c>
      <c r="BK168" s="144">
        <f>ROUND(I168*H168,2)</f>
        <v>0</v>
      </c>
      <c r="BL168" s="16" t="s">
        <v>139</v>
      </c>
      <c r="BM168" s="143" t="s">
        <v>322</v>
      </c>
    </row>
    <row r="169" spans="2:65" s="12" customFormat="1">
      <c r="B169" s="145"/>
      <c r="D169" s="146" t="s">
        <v>141</v>
      </c>
      <c r="E169" s="147" t="s">
        <v>1</v>
      </c>
      <c r="F169" s="148" t="s">
        <v>278</v>
      </c>
      <c r="H169" s="149">
        <v>252</v>
      </c>
      <c r="I169" s="150"/>
      <c r="L169" s="145"/>
      <c r="M169" s="151"/>
      <c r="T169" s="152"/>
      <c r="AT169" s="147" t="s">
        <v>141</v>
      </c>
      <c r="AU169" s="147" t="s">
        <v>86</v>
      </c>
      <c r="AV169" s="12" t="s">
        <v>86</v>
      </c>
      <c r="AW169" s="12" t="s">
        <v>33</v>
      </c>
      <c r="AX169" s="12" t="s">
        <v>76</v>
      </c>
      <c r="AY169" s="147" t="s">
        <v>131</v>
      </c>
    </row>
    <row r="170" spans="2:65" s="13" customFormat="1">
      <c r="B170" s="153"/>
      <c r="D170" s="146" t="s">
        <v>141</v>
      </c>
      <c r="E170" s="154" t="s">
        <v>1</v>
      </c>
      <c r="F170" s="155" t="s">
        <v>143</v>
      </c>
      <c r="H170" s="156">
        <v>252</v>
      </c>
      <c r="I170" s="157"/>
      <c r="L170" s="153"/>
      <c r="M170" s="158"/>
      <c r="T170" s="159"/>
      <c r="AT170" s="154" t="s">
        <v>141</v>
      </c>
      <c r="AU170" s="154" t="s">
        <v>86</v>
      </c>
      <c r="AV170" s="13" t="s">
        <v>139</v>
      </c>
      <c r="AW170" s="13" t="s">
        <v>33</v>
      </c>
      <c r="AX170" s="13" t="s">
        <v>84</v>
      </c>
      <c r="AY170" s="154" t="s">
        <v>131</v>
      </c>
    </row>
    <row r="171" spans="2:65" s="1" customFormat="1" ht="37.9" customHeight="1">
      <c r="B171" s="131"/>
      <c r="C171" s="132" t="s">
        <v>210</v>
      </c>
      <c r="D171" s="132" t="s">
        <v>134</v>
      </c>
      <c r="E171" s="133" t="s">
        <v>323</v>
      </c>
      <c r="F171" s="134" t="s">
        <v>324</v>
      </c>
      <c r="G171" s="135" t="s">
        <v>137</v>
      </c>
      <c r="H171" s="136">
        <v>67</v>
      </c>
      <c r="I171" s="137"/>
      <c r="J171" s="138">
        <f>ROUND(I171*H171,2)</f>
        <v>0</v>
      </c>
      <c r="K171" s="134" t="s">
        <v>138</v>
      </c>
      <c r="L171" s="31"/>
      <c r="M171" s="139" t="s">
        <v>1</v>
      </c>
      <c r="N171" s="140" t="s">
        <v>41</v>
      </c>
      <c r="P171" s="141">
        <f>O171*H171</f>
        <v>0</v>
      </c>
      <c r="Q171" s="141">
        <v>2.2399999999999998E-3</v>
      </c>
      <c r="R171" s="141">
        <f>Q171*H171</f>
        <v>0.15007999999999999</v>
      </c>
      <c r="S171" s="141">
        <v>0</v>
      </c>
      <c r="T171" s="142">
        <f>S171*H171</f>
        <v>0</v>
      </c>
      <c r="AR171" s="143" t="s">
        <v>139</v>
      </c>
      <c r="AT171" s="143" t="s">
        <v>134</v>
      </c>
      <c r="AU171" s="143" t="s">
        <v>86</v>
      </c>
      <c r="AY171" s="16" t="s">
        <v>131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84</v>
      </c>
      <c r="BK171" s="144">
        <f>ROUND(I171*H171,2)</f>
        <v>0</v>
      </c>
      <c r="BL171" s="16" t="s">
        <v>139</v>
      </c>
      <c r="BM171" s="143" t="s">
        <v>325</v>
      </c>
    </row>
    <row r="172" spans="2:65" s="12" customFormat="1">
      <c r="B172" s="145"/>
      <c r="D172" s="146" t="s">
        <v>141</v>
      </c>
      <c r="E172" s="147" t="s">
        <v>1</v>
      </c>
      <c r="F172" s="148" t="s">
        <v>326</v>
      </c>
      <c r="H172" s="149">
        <v>67</v>
      </c>
      <c r="I172" s="150"/>
      <c r="L172" s="145"/>
      <c r="M172" s="151"/>
      <c r="T172" s="152"/>
      <c r="AT172" s="147" t="s">
        <v>141</v>
      </c>
      <c r="AU172" s="147" t="s">
        <v>86</v>
      </c>
      <c r="AV172" s="12" t="s">
        <v>86</v>
      </c>
      <c r="AW172" s="12" t="s">
        <v>33</v>
      </c>
      <c r="AX172" s="12" t="s">
        <v>76</v>
      </c>
      <c r="AY172" s="147" t="s">
        <v>131</v>
      </c>
    </row>
    <row r="173" spans="2:65" s="13" customFormat="1">
      <c r="B173" s="153"/>
      <c r="D173" s="146" t="s">
        <v>141</v>
      </c>
      <c r="E173" s="154" t="s">
        <v>1</v>
      </c>
      <c r="F173" s="155" t="s">
        <v>143</v>
      </c>
      <c r="H173" s="156">
        <v>67</v>
      </c>
      <c r="I173" s="157"/>
      <c r="L173" s="153"/>
      <c r="M173" s="158"/>
      <c r="T173" s="159"/>
      <c r="AT173" s="154" t="s">
        <v>141</v>
      </c>
      <c r="AU173" s="154" t="s">
        <v>86</v>
      </c>
      <c r="AV173" s="13" t="s">
        <v>139</v>
      </c>
      <c r="AW173" s="13" t="s">
        <v>33</v>
      </c>
      <c r="AX173" s="13" t="s">
        <v>84</v>
      </c>
      <c r="AY173" s="154" t="s">
        <v>131</v>
      </c>
    </row>
    <row r="174" spans="2:65" s="11" customFormat="1" ht="22.9" customHeight="1">
      <c r="B174" s="119"/>
      <c r="D174" s="120" t="s">
        <v>75</v>
      </c>
      <c r="E174" s="129" t="s">
        <v>163</v>
      </c>
      <c r="F174" s="129" t="s">
        <v>164</v>
      </c>
      <c r="I174" s="122"/>
      <c r="J174" s="130">
        <f>BK174</f>
        <v>0</v>
      </c>
      <c r="L174" s="119"/>
      <c r="M174" s="124"/>
      <c r="P174" s="125">
        <f>SUM(P175:P192)</f>
        <v>0</v>
      </c>
      <c r="R174" s="125">
        <f>SUM(R175:R192)</f>
        <v>16.452145979999997</v>
      </c>
      <c r="T174" s="126">
        <f>SUM(T175:T192)</f>
        <v>2.52</v>
      </c>
      <c r="AR174" s="120" t="s">
        <v>84</v>
      </c>
      <c r="AT174" s="127" t="s">
        <v>75</v>
      </c>
      <c r="AU174" s="127" t="s">
        <v>84</v>
      </c>
      <c r="AY174" s="120" t="s">
        <v>131</v>
      </c>
      <c r="BK174" s="128">
        <f>SUM(BK175:BK192)</f>
        <v>0</v>
      </c>
    </row>
    <row r="175" spans="2:65" s="1" customFormat="1" ht="24.2" customHeight="1">
      <c r="B175" s="131"/>
      <c r="C175" s="132" t="s">
        <v>216</v>
      </c>
      <c r="D175" s="132" t="s">
        <v>134</v>
      </c>
      <c r="E175" s="133" t="s">
        <v>327</v>
      </c>
      <c r="F175" s="134" t="s">
        <v>328</v>
      </c>
      <c r="G175" s="135" t="s">
        <v>137</v>
      </c>
      <c r="H175" s="136">
        <v>59.9</v>
      </c>
      <c r="I175" s="137"/>
      <c r="J175" s="138">
        <f>ROUND(I175*H175,2)</f>
        <v>0</v>
      </c>
      <c r="K175" s="134" t="s">
        <v>138</v>
      </c>
      <c r="L175" s="31"/>
      <c r="M175" s="139" t="s">
        <v>1</v>
      </c>
      <c r="N175" s="140" t="s">
        <v>41</v>
      </c>
      <c r="P175" s="141">
        <f>O175*H175</f>
        <v>0</v>
      </c>
      <c r="Q175" s="141">
        <v>0.14066999999999999</v>
      </c>
      <c r="R175" s="141">
        <f>Q175*H175</f>
        <v>8.4261329999999983</v>
      </c>
      <c r="S175" s="141">
        <v>0</v>
      </c>
      <c r="T175" s="142">
        <f>S175*H175</f>
        <v>0</v>
      </c>
      <c r="AR175" s="143" t="s">
        <v>139</v>
      </c>
      <c r="AT175" s="143" t="s">
        <v>134</v>
      </c>
      <c r="AU175" s="143" t="s">
        <v>86</v>
      </c>
      <c r="AY175" s="16" t="s">
        <v>131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84</v>
      </c>
      <c r="BK175" s="144">
        <f>ROUND(I175*H175,2)</f>
        <v>0</v>
      </c>
      <c r="BL175" s="16" t="s">
        <v>139</v>
      </c>
      <c r="BM175" s="143" t="s">
        <v>329</v>
      </c>
    </row>
    <row r="176" spans="2:65" s="12" customFormat="1">
      <c r="B176" s="145"/>
      <c r="D176" s="146" t="s">
        <v>141</v>
      </c>
      <c r="E176" s="147" t="s">
        <v>1</v>
      </c>
      <c r="F176" s="148" t="s">
        <v>330</v>
      </c>
      <c r="H176" s="149">
        <v>30.9</v>
      </c>
      <c r="I176" s="150"/>
      <c r="L176" s="145"/>
      <c r="M176" s="151"/>
      <c r="T176" s="152"/>
      <c r="AT176" s="147" t="s">
        <v>141</v>
      </c>
      <c r="AU176" s="147" t="s">
        <v>86</v>
      </c>
      <c r="AV176" s="12" t="s">
        <v>86</v>
      </c>
      <c r="AW176" s="12" t="s">
        <v>33</v>
      </c>
      <c r="AX176" s="12" t="s">
        <v>76</v>
      </c>
      <c r="AY176" s="147" t="s">
        <v>131</v>
      </c>
    </row>
    <row r="177" spans="2:65" s="12" customFormat="1">
      <c r="B177" s="145"/>
      <c r="D177" s="146" t="s">
        <v>141</v>
      </c>
      <c r="E177" s="147" t="s">
        <v>1</v>
      </c>
      <c r="F177" s="148" t="s">
        <v>331</v>
      </c>
      <c r="H177" s="149">
        <v>29</v>
      </c>
      <c r="I177" s="150"/>
      <c r="L177" s="145"/>
      <c r="M177" s="151"/>
      <c r="T177" s="152"/>
      <c r="AT177" s="147" t="s">
        <v>141</v>
      </c>
      <c r="AU177" s="147" t="s">
        <v>86</v>
      </c>
      <c r="AV177" s="12" t="s">
        <v>86</v>
      </c>
      <c r="AW177" s="12" t="s">
        <v>33</v>
      </c>
      <c r="AX177" s="12" t="s">
        <v>76</v>
      </c>
      <c r="AY177" s="147" t="s">
        <v>131</v>
      </c>
    </row>
    <row r="178" spans="2:65" s="13" customFormat="1">
      <c r="B178" s="153"/>
      <c r="D178" s="146" t="s">
        <v>141</v>
      </c>
      <c r="E178" s="154" t="s">
        <v>1</v>
      </c>
      <c r="F178" s="155" t="s">
        <v>143</v>
      </c>
      <c r="H178" s="156">
        <v>59.9</v>
      </c>
      <c r="I178" s="157"/>
      <c r="L178" s="153"/>
      <c r="M178" s="158"/>
      <c r="T178" s="159"/>
      <c r="AT178" s="154" t="s">
        <v>141</v>
      </c>
      <c r="AU178" s="154" t="s">
        <v>86</v>
      </c>
      <c r="AV178" s="13" t="s">
        <v>139</v>
      </c>
      <c r="AW178" s="13" t="s">
        <v>33</v>
      </c>
      <c r="AX178" s="13" t="s">
        <v>84</v>
      </c>
      <c r="AY178" s="154" t="s">
        <v>131</v>
      </c>
    </row>
    <row r="179" spans="2:65" s="1" customFormat="1" ht="21.75" customHeight="1">
      <c r="B179" s="131"/>
      <c r="C179" s="160" t="s">
        <v>200</v>
      </c>
      <c r="D179" s="160" t="s">
        <v>204</v>
      </c>
      <c r="E179" s="161" t="s">
        <v>332</v>
      </c>
      <c r="F179" s="162" t="s">
        <v>333</v>
      </c>
      <c r="G179" s="163" t="s">
        <v>137</v>
      </c>
      <c r="H179" s="164">
        <v>61.097999999999999</v>
      </c>
      <c r="I179" s="165"/>
      <c r="J179" s="166">
        <f>ROUND(I179*H179,2)</f>
        <v>0</v>
      </c>
      <c r="K179" s="162" t="s">
        <v>138</v>
      </c>
      <c r="L179" s="167"/>
      <c r="M179" s="168" t="s">
        <v>1</v>
      </c>
      <c r="N179" s="169" t="s">
        <v>41</v>
      </c>
      <c r="P179" s="141">
        <f>O179*H179</f>
        <v>0</v>
      </c>
      <c r="Q179" s="141">
        <v>6.5000000000000002E-2</v>
      </c>
      <c r="R179" s="141">
        <f>Q179*H179</f>
        <v>3.9713700000000003</v>
      </c>
      <c r="S179" s="141">
        <v>0</v>
      </c>
      <c r="T179" s="142">
        <f>S179*H179</f>
        <v>0</v>
      </c>
      <c r="AR179" s="143" t="s">
        <v>176</v>
      </c>
      <c r="AT179" s="143" t="s">
        <v>204</v>
      </c>
      <c r="AU179" s="143" t="s">
        <v>86</v>
      </c>
      <c r="AY179" s="16" t="s">
        <v>131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6" t="s">
        <v>84</v>
      </c>
      <c r="BK179" s="144">
        <f>ROUND(I179*H179,2)</f>
        <v>0</v>
      </c>
      <c r="BL179" s="16" t="s">
        <v>139</v>
      </c>
      <c r="BM179" s="143" t="s">
        <v>334</v>
      </c>
    </row>
    <row r="180" spans="2:65" s="12" customFormat="1">
      <c r="B180" s="145"/>
      <c r="D180" s="146" t="s">
        <v>141</v>
      </c>
      <c r="F180" s="148" t="s">
        <v>335</v>
      </c>
      <c r="H180" s="149">
        <v>61.097999999999999</v>
      </c>
      <c r="I180" s="150"/>
      <c r="L180" s="145"/>
      <c r="M180" s="151"/>
      <c r="T180" s="152"/>
      <c r="AT180" s="147" t="s">
        <v>141</v>
      </c>
      <c r="AU180" s="147" t="s">
        <v>86</v>
      </c>
      <c r="AV180" s="12" t="s">
        <v>86</v>
      </c>
      <c r="AW180" s="12" t="s">
        <v>3</v>
      </c>
      <c r="AX180" s="12" t="s">
        <v>84</v>
      </c>
      <c r="AY180" s="147" t="s">
        <v>131</v>
      </c>
    </row>
    <row r="181" spans="2:65" s="1" customFormat="1" ht="24.2" customHeight="1">
      <c r="B181" s="131"/>
      <c r="C181" s="132" t="s">
        <v>226</v>
      </c>
      <c r="D181" s="132" t="s">
        <v>134</v>
      </c>
      <c r="E181" s="133" t="s">
        <v>336</v>
      </c>
      <c r="F181" s="134" t="s">
        <v>337</v>
      </c>
      <c r="G181" s="135" t="s">
        <v>173</v>
      </c>
      <c r="H181" s="136">
        <v>1.7969999999999999</v>
      </c>
      <c r="I181" s="137"/>
      <c r="J181" s="138">
        <f>ROUND(I181*H181,2)</f>
        <v>0</v>
      </c>
      <c r="K181" s="134" t="s">
        <v>138</v>
      </c>
      <c r="L181" s="31"/>
      <c r="M181" s="139" t="s">
        <v>1</v>
      </c>
      <c r="N181" s="140" t="s">
        <v>41</v>
      </c>
      <c r="P181" s="141">
        <f>O181*H181</f>
        <v>0</v>
      </c>
      <c r="Q181" s="141">
        <v>2.2563399999999998</v>
      </c>
      <c r="R181" s="141">
        <f>Q181*H181</f>
        <v>4.0546429799999997</v>
      </c>
      <c r="S181" s="141">
        <v>0</v>
      </c>
      <c r="T181" s="142">
        <f>S181*H181</f>
        <v>0</v>
      </c>
      <c r="AR181" s="143" t="s">
        <v>139</v>
      </c>
      <c r="AT181" s="143" t="s">
        <v>134</v>
      </c>
      <c r="AU181" s="143" t="s">
        <v>86</v>
      </c>
      <c r="AY181" s="16" t="s">
        <v>131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84</v>
      </c>
      <c r="BK181" s="144">
        <f>ROUND(I181*H181,2)</f>
        <v>0</v>
      </c>
      <c r="BL181" s="16" t="s">
        <v>139</v>
      </c>
      <c r="BM181" s="143" t="s">
        <v>338</v>
      </c>
    </row>
    <row r="182" spans="2:65" s="12" customFormat="1">
      <c r="B182" s="145"/>
      <c r="D182" s="146" t="s">
        <v>141</v>
      </c>
      <c r="E182" s="147" t="s">
        <v>1</v>
      </c>
      <c r="F182" s="148" t="s">
        <v>339</v>
      </c>
      <c r="H182" s="149">
        <v>1.7969999999999999</v>
      </c>
      <c r="I182" s="150"/>
      <c r="L182" s="145"/>
      <c r="M182" s="151"/>
      <c r="T182" s="152"/>
      <c r="AT182" s="147" t="s">
        <v>141</v>
      </c>
      <c r="AU182" s="147" t="s">
        <v>86</v>
      </c>
      <c r="AV182" s="12" t="s">
        <v>86</v>
      </c>
      <c r="AW182" s="12" t="s">
        <v>33</v>
      </c>
      <c r="AX182" s="12" t="s">
        <v>76</v>
      </c>
      <c r="AY182" s="147" t="s">
        <v>131</v>
      </c>
    </row>
    <row r="183" spans="2:65" s="13" customFormat="1">
      <c r="B183" s="153"/>
      <c r="D183" s="146" t="s">
        <v>141</v>
      </c>
      <c r="E183" s="154" t="s">
        <v>1</v>
      </c>
      <c r="F183" s="155" t="s">
        <v>143</v>
      </c>
      <c r="H183" s="156">
        <v>1.7969999999999999</v>
      </c>
      <c r="I183" s="157"/>
      <c r="L183" s="153"/>
      <c r="M183" s="158"/>
      <c r="T183" s="159"/>
      <c r="AT183" s="154" t="s">
        <v>141</v>
      </c>
      <c r="AU183" s="154" t="s">
        <v>86</v>
      </c>
      <c r="AV183" s="13" t="s">
        <v>139</v>
      </c>
      <c r="AW183" s="13" t="s">
        <v>33</v>
      </c>
      <c r="AX183" s="13" t="s">
        <v>84</v>
      </c>
      <c r="AY183" s="154" t="s">
        <v>131</v>
      </c>
    </row>
    <row r="184" spans="2:65" s="1" customFormat="1" ht="24.2" customHeight="1">
      <c r="B184" s="131"/>
      <c r="C184" s="132" t="s">
        <v>233</v>
      </c>
      <c r="D184" s="132" t="s">
        <v>134</v>
      </c>
      <c r="E184" s="133" t="s">
        <v>340</v>
      </c>
      <c r="F184" s="134" t="s">
        <v>341</v>
      </c>
      <c r="G184" s="135" t="s">
        <v>137</v>
      </c>
      <c r="H184" s="136">
        <v>12</v>
      </c>
      <c r="I184" s="137"/>
      <c r="J184" s="138">
        <f>ROUND(I184*H184,2)</f>
        <v>0</v>
      </c>
      <c r="K184" s="134" t="s">
        <v>138</v>
      </c>
      <c r="L184" s="31"/>
      <c r="M184" s="139" t="s">
        <v>1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139</v>
      </c>
      <c r="AT184" s="143" t="s">
        <v>134</v>
      </c>
      <c r="AU184" s="143" t="s">
        <v>86</v>
      </c>
      <c r="AY184" s="16" t="s">
        <v>131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84</v>
      </c>
      <c r="BK184" s="144">
        <f>ROUND(I184*H184,2)</f>
        <v>0</v>
      </c>
      <c r="BL184" s="16" t="s">
        <v>139</v>
      </c>
      <c r="BM184" s="143" t="s">
        <v>342</v>
      </c>
    </row>
    <row r="185" spans="2:65" s="12" customFormat="1">
      <c r="B185" s="145"/>
      <c r="D185" s="146" t="s">
        <v>141</v>
      </c>
      <c r="E185" s="147" t="s">
        <v>1</v>
      </c>
      <c r="F185" s="148" t="s">
        <v>343</v>
      </c>
      <c r="H185" s="149">
        <v>12</v>
      </c>
      <c r="I185" s="150"/>
      <c r="L185" s="145"/>
      <c r="M185" s="151"/>
      <c r="T185" s="152"/>
      <c r="AT185" s="147" t="s">
        <v>141</v>
      </c>
      <c r="AU185" s="147" t="s">
        <v>86</v>
      </c>
      <c r="AV185" s="12" t="s">
        <v>86</v>
      </c>
      <c r="AW185" s="12" t="s">
        <v>33</v>
      </c>
      <c r="AX185" s="12" t="s">
        <v>76</v>
      </c>
      <c r="AY185" s="147" t="s">
        <v>131</v>
      </c>
    </row>
    <row r="186" spans="2:65" s="13" customFormat="1">
      <c r="B186" s="153"/>
      <c r="D186" s="146" t="s">
        <v>141</v>
      </c>
      <c r="E186" s="154" t="s">
        <v>1</v>
      </c>
      <c r="F186" s="155" t="s">
        <v>143</v>
      </c>
      <c r="H186" s="156">
        <v>12</v>
      </c>
      <c r="I186" s="157"/>
      <c r="L186" s="153"/>
      <c r="M186" s="158"/>
      <c r="T186" s="159"/>
      <c r="AT186" s="154" t="s">
        <v>141</v>
      </c>
      <c r="AU186" s="154" t="s">
        <v>86</v>
      </c>
      <c r="AV186" s="13" t="s">
        <v>139</v>
      </c>
      <c r="AW186" s="13" t="s">
        <v>33</v>
      </c>
      <c r="AX186" s="13" t="s">
        <v>84</v>
      </c>
      <c r="AY186" s="154" t="s">
        <v>131</v>
      </c>
    </row>
    <row r="187" spans="2:65" s="1" customFormat="1" ht="24.2" customHeight="1">
      <c r="B187" s="131"/>
      <c r="C187" s="132" t="s">
        <v>238</v>
      </c>
      <c r="D187" s="132" t="s">
        <v>134</v>
      </c>
      <c r="E187" s="133" t="s">
        <v>344</v>
      </c>
      <c r="F187" s="134" t="s">
        <v>345</v>
      </c>
      <c r="G187" s="135" t="s">
        <v>137</v>
      </c>
      <c r="H187" s="136">
        <v>12</v>
      </c>
      <c r="I187" s="137"/>
      <c r="J187" s="138">
        <f>ROUND(I187*H187,2)</f>
        <v>0</v>
      </c>
      <c r="K187" s="134" t="s">
        <v>138</v>
      </c>
      <c r="L187" s="31"/>
      <c r="M187" s="139" t="s">
        <v>1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139</v>
      </c>
      <c r="AT187" s="143" t="s">
        <v>134</v>
      </c>
      <c r="AU187" s="143" t="s">
        <v>86</v>
      </c>
      <c r="AY187" s="16" t="s">
        <v>131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84</v>
      </c>
      <c r="BK187" s="144">
        <f>ROUND(I187*H187,2)</f>
        <v>0</v>
      </c>
      <c r="BL187" s="16" t="s">
        <v>139</v>
      </c>
      <c r="BM187" s="143" t="s">
        <v>346</v>
      </c>
    </row>
    <row r="188" spans="2:65" s="12" customFormat="1">
      <c r="B188" s="145"/>
      <c r="D188" s="146" t="s">
        <v>141</v>
      </c>
      <c r="E188" s="147" t="s">
        <v>1</v>
      </c>
      <c r="F188" s="148" t="s">
        <v>8</v>
      </c>
      <c r="H188" s="149">
        <v>12</v>
      </c>
      <c r="I188" s="150"/>
      <c r="L188" s="145"/>
      <c r="M188" s="151"/>
      <c r="T188" s="152"/>
      <c r="AT188" s="147" t="s">
        <v>141</v>
      </c>
      <c r="AU188" s="147" t="s">
        <v>86</v>
      </c>
      <c r="AV188" s="12" t="s">
        <v>86</v>
      </c>
      <c r="AW188" s="12" t="s">
        <v>33</v>
      </c>
      <c r="AX188" s="12" t="s">
        <v>76</v>
      </c>
      <c r="AY188" s="147" t="s">
        <v>131</v>
      </c>
    </row>
    <row r="189" spans="2:65" s="13" customFormat="1">
      <c r="B189" s="153"/>
      <c r="D189" s="146" t="s">
        <v>141</v>
      </c>
      <c r="E189" s="154" t="s">
        <v>1</v>
      </c>
      <c r="F189" s="155" t="s">
        <v>143</v>
      </c>
      <c r="H189" s="156">
        <v>12</v>
      </c>
      <c r="I189" s="157"/>
      <c r="L189" s="153"/>
      <c r="M189" s="158"/>
      <c r="T189" s="159"/>
      <c r="AT189" s="154" t="s">
        <v>141</v>
      </c>
      <c r="AU189" s="154" t="s">
        <v>86</v>
      </c>
      <c r="AV189" s="13" t="s">
        <v>139</v>
      </c>
      <c r="AW189" s="13" t="s">
        <v>33</v>
      </c>
      <c r="AX189" s="13" t="s">
        <v>84</v>
      </c>
      <c r="AY189" s="154" t="s">
        <v>131</v>
      </c>
    </row>
    <row r="190" spans="2:65" s="1" customFormat="1" ht="16.5" customHeight="1">
      <c r="B190" s="131"/>
      <c r="C190" s="132" t="s">
        <v>244</v>
      </c>
      <c r="D190" s="132" t="s">
        <v>134</v>
      </c>
      <c r="E190" s="133" t="s">
        <v>347</v>
      </c>
      <c r="F190" s="134" t="s">
        <v>348</v>
      </c>
      <c r="G190" s="135" t="s">
        <v>151</v>
      </c>
      <c r="H190" s="136">
        <v>252</v>
      </c>
      <c r="I190" s="137"/>
      <c r="J190" s="138">
        <f>ROUND(I190*H190,2)</f>
        <v>0</v>
      </c>
      <c r="K190" s="134" t="s">
        <v>138</v>
      </c>
      <c r="L190" s="31"/>
      <c r="M190" s="139" t="s">
        <v>1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0.01</v>
      </c>
      <c r="T190" s="142">
        <f>S190*H190</f>
        <v>2.52</v>
      </c>
      <c r="AR190" s="143" t="s">
        <v>139</v>
      </c>
      <c r="AT190" s="143" t="s">
        <v>134</v>
      </c>
      <c r="AU190" s="143" t="s">
        <v>86</v>
      </c>
      <c r="AY190" s="16" t="s">
        <v>131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84</v>
      </c>
      <c r="BK190" s="144">
        <f>ROUND(I190*H190,2)</f>
        <v>0</v>
      </c>
      <c r="BL190" s="16" t="s">
        <v>139</v>
      </c>
      <c r="BM190" s="143" t="s">
        <v>349</v>
      </c>
    </row>
    <row r="191" spans="2:65" s="12" customFormat="1">
      <c r="B191" s="145"/>
      <c r="D191" s="146" t="s">
        <v>141</v>
      </c>
      <c r="E191" s="147" t="s">
        <v>1</v>
      </c>
      <c r="F191" s="148" t="s">
        <v>316</v>
      </c>
      <c r="H191" s="149">
        <v>252</v>
      </c>
      <c r="I191" s="150"/>
      <c r="L191" s="145"/>
      <c r="M191" s="151"/>
      <c r="T191" s="152"/>
      <c r="AT191" s="147" t="s">
        <v>141</v>
      </c>
      <c r="AU191" s="147" t="s">
        <v>86</v>
      </c>
      <c r="AV191" s="12" t="s">
        <v>86</v>
      </c>
      <c r="AW191" s="12" t="s">
        <v>33</v>
      </c>
      <c r="AX191" s="12" t="s">
        <v>76</v>
      </c>
      <c r="AY191" s="147" t="s">
        <v>131</v>
      </c>
    </row>
    <row r="192" spans="2:65" s="13" customFormat="1">
      <c r="B192" s="153"/>
      <c r="D192" s="146" t="s">
        <v>141</v>
      </c>
      <c r="E192" s="154" t="s">
        <v>1</v>
      </c>
      <c r="F192" s="155" t="s">
        <v>143</v>
      </c>
      <c r="H192" s="156">
        <v>252</v>
      </c>
      <c r="I192" s="157"/>
      <c r="L192" s="153"/>
      <c r="M192" s="158"/>
      <c r="T192" s="159"/>
      <c r="AT192" s="154" t="s">
        <v>141</v>
      </c>
      <c r="AU192" s="154" t="s">
        <v>86</v>
      </c>
      <c r="AV192" s="13" t="s">
        <v>139</v>
      </c>
      <c r="AW192" s="13" t="s">
        <v>33</v>
      </c>
      <c r="AX192" s="13" t="s">
        <v>84</v>
      </c>
      <c r="AY192" s="154" t="s">
        <v>131</v>
      </c>
    </row>
    <row r="193" spans="2:65" s="11" customFormat="1" ht="22.9" customHeight="1">
      <c r="B193" s="119"/>
      <c r="D193" s="120" t="s">
        <v>75</v>
      </c>
      <c r="E193" s="129" t="s">
        <v>168</v>
      </c>
      <c r="F193" s="129" t="s">
        <v>169</v>
      </c>
      <c r="I193" s="122"/>
      <c r="J193" s="130">
        <f>BK193</f>
        <v>0</v>
      </c>
      <c r="L193" s="119"/>
      <c r="M193" s="124"/>
      <c r="P193" s="125">
        <f>SUM(P194:P203)</f>
        <v>0</v>
      </c>
      <c r="R193" s="125">
        <f>SUM(R194:R203)</f>
        <v>0</v>
      </c>
      <c r="T193" s="126">
        <f>SUM(T194:T203)</f>
        <v>0</v>
      </c>
      <c r="AR193" s="120" t="s">
        <v>84</v>
      </c>
      <c r="AT193" s="127" t="s">
        <v>75</v>
      </c>
      <c r="AU193" s="127" t="s">
        <v>84</v>
      </c>
      <c r="AY193" s="120" t="s">
        <v>131</v>
      </c>
      <c r="BK193" s="128">
        <f>SUM(BK194:BK203)</f>
        <v>0</v>
      </c>
    </row>
    <row r="194" spans="2:65" s="1" customFormat="1" ht="33" customHeight="1">
      <c r="B194" s="131"/>
      <c r="C194" s="132" t="s">
        <v>7</v>
      </c>
      <c r="D194" s="132" t="s">
        <v>134</v>
      </c>
      <c r="E194" s="133" t="s">
        <v>350</v>
      </c>
      <c r="F194" s="134" t="s">
        <v>351</v>
      </c>
      <c r="G194" s="135" t="s">
        <v>182</v>
      </c>
      <c r="H194" s="136">
        <v>77.099999999999994</v>
      </c>
      <c r="I194" s="137"/>
      <c r="J194" s="138">
        <f>ROUND(I194*H194,2)</f>
        <v>0</v>
      </c>
      <c r="K194" s="134" t="s">
        <v>138</v>
      </c>
      <c r="L194" s="31"/>
      <c r="M194" s="139" t="s">
        <v>1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139</v>
      </c>
      <c r="AT194" s="143" t="s">
        <v>134</v>
      </c>
      <c r="AU194" s="143" t="s">
        <v>86</v>
      </c>
      <c r="AY194" s="16" t="s">
        <v>131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84</v>
      </c>
      <c r="BK194" s="144">
        <f>ROUND(I194*H194,2)</f>
        <v>0</v>
      </c>
      <c r="BL194" s="16" t="s">
        <v>139</v>
      </c>
      <c r="BM194" s="143" t="s">
        <v>352</v>
      </c>
    </row>
    <row r="195" spans="2:65" s="1" customFormat="1" ht="21.75" customHeight="1">
      <c r="B195" s="131"/>
      <c r="C195" s="132" t="s">
        <v>252</v>
      </c>
      <c r="D195" s="132" t="s">
        <v>134</v>
      </c>
      <c r="E195" s="133" t="s">
        <v>353</v>
      </c>
      <c r="F195" s="134" t="s">
        <v>354</v>
      </c>
      <c r="G195" s="135" t="s">
        <v>182</v>
      </c>
      <c r="H195" s="136">
        <v>3546.6</v>
      </c>
      <c r="I195" s="137"/>
      <c r="J195" s="138">
        <f>ROUND(I195*H195,2)</f>
        <v>0</v>
      </c>
      <c r="K195" s="134" t="s">
        <v>138</v>
      </c>
      <c r="L195" s="31"/>
      <c r="M195" s="139" t="s">
        <v>1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139</v>
      </c>
      <c r="AT195" s="143" t="s">
        <v>134</v>
      </c>
      <c r="AU195" s="143" t="s">
        <v>86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84</v>
      </c>
      <c r="BK195" s="144">
        <f>ROUND(I195*H195,2)</f>
        <v>0</v>
      </c>
      <c r="BL195" s="16" t="s">
        <v>139</v>
      </c>
      <c r="BM195" s="143" t="s">
        <v>355</v>
      </c>
    </row>
    <row r="196" spans="2:65" s="12" customFormat="1">
      <c r="B196" s="145"/>
      <c r="D196" s="146" t="s">
        <v>141</v>
      </c>
      <c r="E196" s="147" t="s">
        <v>1</v>
      </c>
      <c r="F196" s="148" t="s">
        <v>356</v>
      </c>
      <c r="H196" s="149">
        <v>3546.6</v>
      </c>
      <c r="I196" s="150"/>
      <c r="L196" s="145"/>
      <c r="M196" s="151"/>
      <c r="T196" s="152"/>
      <c r="AT196" s="147" t="s">
        <v>141</v>
      </c>
      <c r="AU196" s="147" t="s">
        <v>86</v>
      </c>
      <c r="AV196" s="12" t="s">
        <v>86</v>
      </c>
      <c r="AW196" s="12" t="s">
        <v>33</v>
      </c>
      <c r="AX196" s="12" t="s">
        <v>76</v>
      </c>
      <c r="AY196" s="147" t="s">
        <v>131</v>
      </c>
    </row>
    <row r="197" spans="2:65" s="13" customFormat="1">
      <c r="B197" s="153"/>
      <c r="D197" s="146" t="s">
        <v>141</v>
      </c>
      <c r="E197" s="154" t="s">
        <v>1</v>
      </c>
      <c r="F197" s="155" t="s">
        <v>143</v>
      </c>
      <c r="H197" s="156">
        <v>3546.6</v>
      </c>
      <c r="I197" s="157"/>
      <c r="L197" s="153"/>
      <c r="M197" s="158"/>
      <c r="T197" s="159"/>
      <c r="AT197" s="154" t="s">
        <v>141</v>
      </c>
      <c r="AU197" s="154" t="s">
        <v>86</v>
      </c>
      <c r="AV197" s="13" t="s">
        <v>139</v>
      </c>
      <c r="AW197" s="13" t="s">
        <v>33</v>
      </c>
      <c r="AX197" s="13" t="s">
        <v>84</v>
      </c>
      <c r="AY197" s="154" t="s">
        <v>131</v>
      </c>
    </row>
    <row r="198" spans="2:65" s="1" customFormat="1" ht="37.9" customHeight="1">
      <c r="B198" s="131"/>
      <c r="C198" s="132" t="s">
        <v>357</v>
      </c>
      <c r="D198" s="132" t="s">
        <v>134</v>
      </c>
      <c r="E198" s="133" t="s">
        <v>358</v>
      </c>
      <c r="F198" s="134" t="s">
        <v>359</v>
      </c>
      <c r="G198" s="135" t="s">
        <v>182</v>
      </c>
      <c r="H198" s="136">
        <v>6.335</v>
      </c>
      <c r="I198" s="137"/>
      <c r="J198" s="138">
        <f>ROUND(I198*H198,2)</f>
        <v>0</v>
      </c>
      <c r="K198" s="134" t="s">
        <v>138</v>
      </c>
      <c r="L198" s="31"/>
      <c r="M198" s="139" t="s">
        <v>1</v>
      </c>
      <c r="N198" s="140" t="s">
        <v>41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139</v>
      </c>
      <c r="AT198" s="143" t="s">
        <v>134</v>
      </c>
      <c r="AU198" s="143" t="s">
        <v>86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84</v>
      </c>
      <c r="BK198" s="144">
        <f>ROUND(I198*H198,2)</f>
        <v>0</v>
      </c>
      <c r="BL198" s="16" t="s">
        <v>139</v>
      </c>
      <c r="BM198" s="143" t="s">
        <v>360</v>
      </c>
    </row>
    <row r="199" spans="2:65" s="12" customFormat="1">
      <c r="B199" s="145"/>
      <c r="D199" s="146" t="s">
        <v>141</v>
      </c>
      <c r="E199" s="147" t="s">
        <v>1</v>
      </c>
      <c r="F199" s="148" t="s">
        <v>361</v>
      </c>
      <c r="H199" s="149">
        <v>6.335</v>
      </c>
      <c r="I199" s="150"/>
      <c r="L199" s="145"/>
      <c r="M199" s="151"/>
      <c r="T199" s="152"/>
      <c r="AT199" s="147" t="s">
        <v>141</v>
      </c>
      <c r="AU199" s="147" t="s">
        <v>86</v>
      </c>
      <c r="AV199" s="12" t="s">
        <v>86</v>
      </c>
      <c r="AW199" s="12" t="s">
        <v>33</v>
      </c>
      <c r="AX199" s="12" t="s">
        <v>76</v>
      </c>
      <c r="AY199" s="147" t="s">
        <v>131</v>
      </c>
    </row>
    <row r="200" spans="2:65" s="13" customFormat="1">
      <c r="B200" s="153"/>
      <c r="D200" s="146" t="s">
        <v>141</v>
      </c>
      <c r="E200" s="154" t="s">
        <v>1</v>
      </c>
      <c r="F200" s="155" t="s">
        <v>143</v>
      </c>
      <c r="H200" s="156">
        <v>6.335</v>
      </c>
      <c r="I200" s="157"/>
      <c r="L200" s="153"/>
      <c r="M200" s="158"/>
      <c r="T200" s="159"/>
      <c r="AT200" s="154" t="s">
        <v>141</v>
      </c>
      <c r="AU200" s="154" t="s">
        <v>86</v>
      </c>
      <c r="AV200" s="13" t="s">
        <v>139</v>
      </c>
      <c r="AW200" s="13" t="s">
        <v>33</v>
      </c>
      <c r="AX200" s="13" t="s">
        <v>84</v>
      </c>
      <c r="AY200" s="154" t="s">
        <v>131</v>
      </c>
    </row>
    <row r="201" spans="2:65" s="1" customFormat="1" ht="44.25" customHeight="1">
      <c r="B201" s="131"/>
      <c r="C201" s="132" t="s">
        <v>362</v>
      </c>
      <c r="D201" s="132" t="s">
        <v>134</v>
      </c>
      <c r="E201" s="133" t="s">
        <v>363</v>
      </c>
      <c r="F201" s="134" t="s">
        <v>364</v>
      </c>
      <c r="G201" s="135" t="s">
        <v>182</v>
      </c>
      <c r="H201" s="136">
        <v>70.765000000000001</v>
      </c>
      <c r="I201" s="137"/>
      <c r="J201" s="138">
        <f>ROUND(I201*H201,2)</f>
        <v>0</v>
      </c>
      <c r="K201" s="134" t="s">
        <v>138</v>
      </c>
      <c r="L201" s="31"/>
      <c r="M201" s="139" t="s">
        <v>1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139</v>
      </c>
      <c r="AT201" s="143" t="s">
        <v>134</v>
      </c>
      <c r="AU201" s="143" t="s">
        <v>86</v>
      </c>
      <c r="AY201" s="16" t="s">
        <v>131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84</v>
      </c>
      <c r="BK201" s="144">
        <f>ROUND(I201*H201,2)</f>
        <v>0</v>
      </c>
      <c r="BL201" s="16" t="s">
        <v>139</v>
      </c>
      <c r="BM201" s="143" t="s">
        <v>365</v>
      </c>
    </row>
    <row r="202" spans="2:65" s="12" customFormat="1">
      <c r="B202" s="145"/>
      <c r="D202" s="146" t="s">
        <v>141</v>
      </c>
      <c r="E202" s="147" t="s">
        <v>1</v>
      </c>
      <c r="F202" s="148" t="s">
        <v>366</v>
      </c>
      <c r="H202" s="149">
        <v>70.765000000000001</v>
      </c>
      <c r="I202" s="150"/>
      <c r="L202" s="145"/>
      <c r="M202" s="151"/>
      <c r="T202" s="152"/>
      <c r="AT202" s="147" t="s">
        <v>141</v>
      </c>
      <c r="AU202" s="147" t="s">
        <v>86</v>
      </c>
      <c r="AV202" s="12" t="s">
        <v>86</v>
      </c>
      <c r="AW202" s="12" t="s">
        <v>33</v>
      </c>
      <c r="AX202" s="12" t="s">
        <v>76</v>
      </c>
      <c r="AY202" s="147" t="s">
        <v>131</v>
      </c>
    </row>
    <row r="203" spans="2:65" s="13" customFormat="1">
      <c r="B203" s="153"/>
      <c r="D203" s="146" t="s">
        <v>141</v>
      </c>
      <c r="E203" s="154" t="s">
        <v>1</v>
      </c>
      <c r="F203" s="155" t="s">
        <v>143</v>
      </c>
      <c r="H203" s="156">
        <v>70.765000000000001</v>
      </c>
      <c r="I203" s="157"/>
      <c r="L203" s="153"/>
      <c r="M203" s="158"/>
      <c r="T203" s="159"/>
      <c r="AT203" s="154" t="s">
        <v>141</v>
      </c>
      <c r="AU203" s="154" t="s">
        <v>86</v>
      </c>
      <c r="AV203" s="13" t="s">
        <v>139</v>
      </c>
      <c r="AW203" s="13" t="s">
        <v>33</v>
      </c>
      <c r="AX203" s="13" t="s">
        <v>84</v>
      </c>
      <c r="AY203" s="154" t="s">
        <v>131</v>
      </c>
    </row>
    <row r="204" spans="2:65" s="11" customFormat="1" ht="22.9" customHeight="1">
      <c r="B204" s="119"/>
      <c r="D204" s="120" t="s">
        <v>75</v>
      </c>
      <c r="E204" s="129" t="s">
        <v>184</v>
      </c>
      <c r="F204" s="129" t="s">
        <v>185</v>
      </c>
      <c r="I204" s="122"/>
      <c r="J204" s="130">
        <f>BK204</f>
        <v>0</v>
      </c>
      <c r="L204" s="119"/>
      <c r="M204" s="124"/>
      <c r="P204" s="125">
        <f>SUM(P205:P212)</f>
        <v>0</v>
      </c>
      <c r="R204" s="125">
        <f>SUM(R205:R212)</f>
        <v>0</v>
      </c>
      <c r="T204" s="126">
        <f>SUM(T205:T212)</f>
        <v>0</v>
      </c>
      <c r="AR204" s="120" t="s">
        <v>84</v>
      </c>
      <c r="AT204" s="127" t="s">
        <v>75</v>
      </c>
      <c r="AU204" s="127" t="s">
        <v>84</v>
      </c>
      <c r="AY204" s="120" t="s">
        <v>131</v>
      </c>
      <c r="BK204" s="128">
        <f>SUM(BK205:BK212)</f>
        <v>0</v>
      </c>
    </row>
    <row r="205" spans="2:65" s="1" customFormat="1" ht="33" customHeight="1">
      <c r="B205" s="131"/>
      <c r="C205" s="132" t="s">
        <v>367</v>
      </c>
      <c r="D205" s="132" t="s">
        <v>134</v>
      </c>
      <c r="E205" s="133" t="s">
        <v>368</v>
      </c>
      <c r="F205" s="134" t="s">
        <v>369</v>
      </c>
      <c r="G205" s="135" t="s">
        <v>182</v>
      </c>
      <c r="H205" s="136">
        <v>121.233</v>
      </c>
      <c r="I205" s="137"/>
      <c r="J205" s="138">
        <f>ROUND(I205*H205,2)</f>
        <v>0</v>
      </c>
      <c r="K205" s="134" t="s">
        <v>138</v>
      </c>
      <c r="L205" s="31"/>
      <c r="M205" s="139" t="s">
        <v>1</v>
      </c>
      <c r="N205" s="140" t="s">
        <v>41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139</v>
      </c>
      <c r="AT205" s="143" t="s">
        <v>134</v>
      </c>
      <c r="AU205" s="143" t="s">
        <v>86</v>
      </c>
      <c r="AY205" s="16" t="s">
        <v>131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6" t="s">
        <v>84</v>
      </c>
      <c r="BK205" s="144">
        <f>ROUND(I205*H205,2)</f>
        <v>0</v>
      </c>
      <c r="BL205" s="16" t="s">
        <v>139</v>
      </c>
      <c r="BM205" s="143" t="s">
        <v>370</v>
      </c>
    </row>
    <row r="206" spans="2:65" s="1" customFormat="1" ht="16.5" customHeight="1">
      <c r="B206" s="131"/>
      <c r="C206" s="132" t="s">
        <v>371</v>
      </c>
      <c r="D206" s="132" t="s">
        <v>134</v>
      </c>
      <c r="E206" s="133" t="s">
        <v>211</v>
      </c>
      <c r="F206" s="134" t="s">
        <v>254</v>
      </c>
      <c r="G206" s="135" t="s">
        <v>255</v>
      </c>
      <c r="H206" s="136">
        <v>1</v>
      </c>
      <c r="I206" s="137"/>
      <c r="J206" s="138">
        <f>ROUND(I206*H206,2)</f>
        <v>0</v>
      </c>
      <c r="K206" s="134" t="s">
        <v>1</v>
      </c>
      <c r="L206" s="31"/>
      <c r="M206" s="139" t="s">
        <v>1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256</v>
      </c>
      <c r="AT206" s="143" t="s">
        <v>134</v>
      </c>
      <c r="AU206" s="143" t="s">
        <v>86</v>
      </c>
      <c r="AY206" s="16" t="s">
        <v>131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84</v>
      </c>
      <c r="BK206" s="144">
        <f>ROUND(I206*H206,2)</f>
        <v>0</v>
      </c>
      <c r="BL206" s="16" t="s">
        <v>256</v>
      </c>
      <c r="BM206" s="143" t="s">
        <v>372</v>
      </c>
    </row>
    <row r="207" spans="2:65" s="12" customFormat="1">
      <c r="B207" s="145"/>
      <c r="D207" s="146" t="s">
        <v>141</v>
      </c>
      <c r="E207" s="147" t="s">
        <v>1</v>
      </c>
      <c r="F207" s="148" t="s">
        <v>84</v>
      </c>
      <c r="H207" s="149">
        <v>1</v>
      </c>
      <c r="I207" s="150"/>
      <c r="L207" s="145"/>
      <c r="M207" s="151"/>
      <c r="T207" s="152"/>
      <c r="AT207" s="147" t="s">
        <v>141</v>
      </c>
      <c r="AU207" s="147" t="s">
        <v>86</v>
      </c>
      <c r="AV207" s="12" t="s">
        <v>86</v>
      </c>
      <c r="AW207" s="12" t="s">
        <v>33</v>
      </c>
      <c r="AX207" s="12" t="s">
        <v>84</v>
      </c>
      <c r="AY207" s="147" t="s">
        <v>131</v>
      </c>
    </row>
    <row r="208" spans="2:65" s="14" customFormat="1">
      <c r="B208" s="170"/>
      <c r="D208" s="146" t="s">
        <v>141</v>
      </c>
      <c r="E208" s="171" t="s">
        <v>1</v>
      </c>
      <c r="F208" s="172" t="s">
        <v>373</v>
      </c>
      <c r="H208" s="171" t="s">
        <v>1</v>
      </c>
      <c r="I208" s="173"/>
      <c r="L208" s="170"/>
      <c r="M208" s="174"/>
      <c r="T208" s="175"/>
      <c r="AT208" s="171" t="s">
        <v>141</v>
      </c>
      <c r="AU208" s="171" t="s">
        <v>86</v>
      </c>
      <c r="AV208" s="14" t="s">
        <v>84</v>
      </c>
      <c r="AW208" s="14" t="s">
        <v>33</v>
      </c>
      <c r="AX208" s="14" t="s">
        <v>76</v>
      </c>
      <c r="AY208" s="171" t="s">
        <v>131</v>
      </c>
    </row>
    <row r="209" spans="2:65" s="14" customFormat="1">
      <c r="B209" s="170"/>
      <c r="D209" s="146" t="s">
        <v>141</v>
      </c>
      <c r="E209" s="171" t="s">
        <v>1</v>
      </c>
      <c r="F209" s="172" t="s">
        <v>374</v>
      </c>
      <c r="H209" s="171" t="s">
        <v>1</v>
      </c>
      <c r="I209" s="173"/>
      <c r="L209" s="170"/>
      <c r="M209" s="174"/>
      <c r="T209" s="175"/>
      <c r="AT209" s="171" t="s">
        <v>141</v>
      </c>
      <c r="AU209" s="171" t="s">
        <v>86</v>
      </c>
      <c r="AV209" s="14" t="s">
        <v>84</v>
      </c>
      <c r="AW209" s="14" t="s">
        <v>33</v>
      </c>
      <c r="AX209" s="14" t="s">
        <v>76</v>
      </c>
      <c r="AY209" s="171" t="s">
        <v>131</v>
      </c>
    </row>
    <row r="210" spans="2:65" s="14" customFormat="1" ht="22.5">
      <c r="B210" s="170"/>
      <c r="D210" s="146" t="s">
        <v>141</v>
      </c>
      <c r="E210" s="171" t="s">
        <v>1</v>
      </c>
      <c r="F210" s="172" t="s">
        <v>375</v>
      </c>
      <c r="H210" s="171" t="s">
        <v>1</v>
      </c>
      <c r="I210" s="173"/>
      <c r="L210" s="170"/>
      <c r="M210" s="174"/>
      <c r="T210" s="175"/>
      <c r="AT210" s="171" t="s">
        <v>141</v>
      </c>
      <c r="AU210" s="171" t="s">
        <v>86</v>
      </c>
      <c r="AV210" s="14" t="s">
        <v>84</v>
      </c>
      <c r="AW210" s="14" t="s">
        <v>33</v>
      </c>
      <c r="AX210" s="14" t="s">
        <v>76</v>
      </c>
      <c r="AY210" s="171" t="s">
        <v>131</v>
      </c>
    </row>
    <row r="211" spans="2:65" s="14" customFormat="1" ht="33.75">
      <c r="B211" s="170"/>
      <c r="D211" s="146" t="s">
        <v>141</v>
      </c>
      <c r="E211" s="171" t="s">
        <v>1</v>
      </c>
      <c r="F211" s="172" t="s">
        <v>376</v>
      </c>
      <c r="H211" s="171" t="s">
        <v>1</v>
      </c>
      <c r="I211" s="173"/>
      <c r="L211" s="170"/>
      <c r="M211" s="174"/>
      <c r="T211" s="175"/>
      <c r="AT211" s="171" t="s">
        <v>141</v>
      </c>
      <c r="AU211" s="171" t="s">
        <v>86</v>
      </c>
      <c r="AV211" s="14" t="s">
        <v>84</v>
      </c>
      <c r="AW211" s="14" t="s">
        <v>33</v>
      </c>
      <c r="AX211" s="14" t="s">
        <v>76</v>
      </c>
      <c r="AY211" s="171" t="s">
        <v>131</v>
      </c>
    </row>
    <row r="212" spans="2:65" s="14" customFormat="1" ht="22.5">
      <c r="B212" s="170"/>
      <c r="D212" s="146" t="s">
        <v>141</v>
      </c>
      <c r="E212" s="171" t="s">
        <v>1</v>
      </c>
      <c r="F212" s="172" t="s">
        <v>377</v>
      </c>
      <c r="H212" s="171" t="s">
        <v>1</v>
      </c>
      <c r="I212" s="173"/>
      <c r="L212" s="170"/>
      <c r="M212" s="174"/>
      <c r="T212" s="175"/>
      <c r="AT212" s="171" t="s">
        <v>141</v>
      </c>
      <c r="AU212" s="171" t="s">
        <v>86</v>
      </c>
      <c r="AV212" s="14" t="s">
        <v>84</v>
      </c>
      <c r="AW212" s="14" t="s">
        <v>33</v>
      </c>
      <c r="AX212" s="14" t="s">
        <v>76</v>
      </c>
      <c r="AY212" s="171" t="s">
        <v>131</v>
      </c>
    </row>
    <row r="213" spans="2:65" s="11" customFormat="1" ht="25.9" customHeight="1">
      <c r="B213" s="119"/>
      <c r="D213" s="120" t="s">
        <v>75</v>
      </c>
      <c r="E213" s="121" t="s">
        <v>378</v>
      </c>
      <c r="F213" s="121" t="s">
        <v>379</v>
      </c>
      <c r="I213" s="122"/>
      <c r="J213" s="123">
        <f>BK213</f>
        <v>0</v>
      </c>
      <c r="L213" s="119"/>
      <c r="M213" s="124"/>
      <c r="P213" s="125">
        <f>P214+P219</f>
        <v>0</v>
      </c>
      <c r="R213" s="125">
        <f>R214+R219</f>
        <v>0</v>
      </c>
      <c r="T213" s="126">
        <f>T214+T219</f>
        <v>0</v>
      </c>
      <c r="AR213" s="120" t="s">
        <v>158</v>
      </c>
      <c r="AT213" s="127" t="s">
        <v>75</v>
      </c>
      <c r="AU213" s="127" t="s">
        <v>76</v>
      </c>
      <c r="AY213" s="120" t="s">
        <v>131</v>
      </c>
      <c r="BK213" s="128">
        <f>BK214+BK219</f>
        <v>0</v>
      </c>
    </row>
    <row r="214" spans="2:65" s="11" customFormat="1" ht="22.9" customHeight="1">
      <c r="B214" s="119"/>
      <c r="D214" s="120" t="s">
        <v>75</v>
      </c>
      <c r="E214" s="129" t="s">
        <v>380</v>
      </c>
      <c r="F214" s="129" t="s">
        <v>381</v>
      </c>
      <c r="I214" s="122"/>
      <c r="J214" s="130">
        <f>BK214</f>
        <v>0</v>
      </c>
      <c r="L214" s="119"/>
      <c r="M214" s="124"/>
      <c r="P214" s="125">
        <f>SUM(P215:P218)</f>
        <v>0</v>
      </c>
      <c r="R214" s="125">
        <f>SUM(R215:R218)</f>
        <v>0</v>
      </c>
      <c r="T214" s="126">
        <f>SUM(T215:T218)</f>
        <v>0</v>
      </c>
      <c r="AR214" s="120" t="s">
        <v>158</v>
      </c>
      <c r="AT214" s="127" t="s">
        <v>75</v>
      </c>
      <c r="AU214" s="127" t="s">
        <v>84</v>
      </c>
      <c r="AY214" s="120" t="s">
        <v>131</v>
      </c>
      <c r="BK214" s="128">
        <f>SUM(BK215:BK218)</f>
        <v>0</v>
      </c>
    </row>
    <row r="215" spans="2:65" s="1" customFormat="1" ht="16.5" customHeight="1">
      <c r="B215" s="131"/>
      <c r="C215" s="132" t="s">
        <v>382</v>
      </c>
      <c r="D215" s="132" t="s">
        <v>134</v>
      </c>
      <c r="E215" s="133" t="s">
        <v>383</v>
      </c>
      <c r="F215" s="134" t="s">
        <v>384</v>
      </c>
      <c r="G215" s="135" t="s">
        <v>385</v>
      </c>
      <c r="H215" s="136">
        <v>1</v>
      </c>
      <c r="I215" s="137"/>
      <c r="J215" s="138">
        <f>ROUND(I215*H215,2)</f>
        <v>0</v>
      </c>
      <c r="K215" s="134" t="s">
        <v>138</v>
      </c>
      <c r="L215" s="31"/>
      <c r="M215" s="139" t="s">
        <v>1</v>
      </c>
      <c r="N215" s="140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256</v>
      </c>
      <c r="AT215" s="143" t="s">
        <v>134</v>
      </c>
      <c r="AU215" s="143" t="s">
        <v>86</v>
      </c>
      <c r="AY215" s="16" t="s">
        <v>131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84</v>
      </c>
      <c r="BK215" s="144">
        <f>ROUND(I215*H215,2)</f>
        <v>0</v>
      </c>
      <c r="BL215" s="16" t="s">
        <v>256</v>
      </c>
      <c r="BM215" s="143" t="s">
        <v>386</v>
      </c>
    </row>
    <row r="216" spans="2:65" s="12" customFormat="1">
      <c r="B216" s="145"/>
      <c r="D216" s="146" t="s">
        <v>141</v>
      </c>
      <c r="E216" s="147" t="s">
        <v>1</v>
      </c>
      <c r="F216" s="148" t="s">
        <v>84</v>
      </c>
      <c r="H216" s="149">
        <v>1</v>
      </c>
      <c r="I216" s="150"/>
      <c r="L216" s="145"/>
      <c r="M216" s="151"/>
      <c r="T216" s="152"/>
      <c r="AT216" s="147" t="s">
        <v>141</v>
      </c>
      <c r="AU216" s="147" t="s">
        <v>86</v>
      </c>
      <c r="AV216" s="12" t="s">
        <v>86</v>
      </c>
      <c r="AW216" s="12" t="s">
        <v>33</v>
      </c>
      <c r="AX216" s="12" t="s">
        <v>76</v>
      </c>
      <c r="AY216" s="147" t="s">
        <v>131</v>
      </c>
    </row>
    <row r="217" spans="2:65" s="14" customFormat="1">
      <c r="B217" s="170"/>
      <c r="D217" s="146" t="s">
        <v>141</v>
      </c>
      <c r="E217" s="171" t="s">
        <v>1</v>
      </c>
      <c r="F217" s="172" t="s">
        <v>387</v>
      </c>
      <c r="H217" s="171" t="s">
        <v>1</v>
      </c>
      <c r="I217" s="173"/>
      <c r="L217" s="170"/>
      <c r="M217" s="174"/>
      <c r="T217" s="175"/>
      <c r="AT217" s="171" t="s">
        <v>141</v>
      </c>
      <c r="AU217" s="171" t="s">
        <v>86</v>
      </c>
      <c r="AV217" s="14" t="s">
        <v>84</v>
      </c>
      <c r="AW217" s="14" t="s">
        <v>33</v>
      </c>
      <c r="AX217" s="14" t="s">
        <v>76</v>
      </c>
      <c r="AY217" s="171" t="s">
        <v>131</v>
      </c>
    </row>
    <row r="218" spans="2:65" s="13" customFormat="1">
      <c r="B218" s="153"/>
      <c r="D218" s="146" t="s">
        <v>141</v>
      </c>
      <c r="E218" s="154" t="s">
        <v>1</v>
      </c>
      <c r="F218" s="155" t="s">
        <v>143</v>
      </c>
      <c r="H218" s="156">
        <v>1</v>
      </c>
      <c r="I218" s="157"/>
      <c r="L218" s="153"/>
      <c r="M218" s="158"/>
      <c r="T218" s="159"/>
      <c r="AT218" s="154" t="s">
        <v>141</v>
      </c>
      <c r="AU218" s="154" t="s">
        <v>86</v>
      </c>
      <c r="AV218" s="13" t="s">
        <v>139</v>
      </c>
      <c r="AW218" s="13" t="s">
        <v>33</v>
      </c>
      <c r="AX218" s="13" t="s">
        <v>84</v>
      </c>
      <c r="AY218" s="154" t="s">
        <v>131</v>
      </c>
    </row>
    <row r="219" spans="2:65" s="11" customFormat="1" ht="22.9" customHeight="1">
      <c r="B219" s="119"/>
      <c r="D219" s="120" t="s">
        <v>75</v>
      </c>
      <c r="E219" s="129" t="s">
        <v>388</v>
      </c>
      <c r="F219" s="129" t="s">
        <v>389</v>
      </c>
      <c r="I219" s="122"/>
      <c r="J219" s="130">
        <f>BK219</f>
        <v>0</v>
      </c>
      <c r="L219" s="119"/>
      <c r="M219" s="124"/>
      <c r="P219" s="125">
        <f>SUM(P220:P226)</f>
        <v>0</v>
      </c>
      <c r="R219" s="125">
        <f>SUM(R220:R226)</f>
        <v>0</v>
      </c>
      <c r="T219" s="126">
        <f>SUM(T220:T226)</f>
        <v>0</v>
      </c>
      <c r="AR219" s="120" t="s">
        <v>158</v>
      </c>
      <c r="AT219" s="127" t="s">
        <v>75</v>
      </c>
      <c r="AU219" s="127" t="s">
        <v>84</v>
      </c>
      <c r="AY219" s="120" t="s">
        <v>131</v>
      </c>
      <c r="BK219" s="128">
        <f>SUM(BK220:BK226)</f>
        <v>0</v>
      </c>
    </row>
    <row r="220" spans="2:65" s="1" customFormat="1" ht="16.5" customHeight="1">
      <c r="B220" s="131"/>
      <c r="C220" s="132" t="s">
        <v>390</v>
      </c>
      <c r="D220" s="132" t="s">
        <v>134</v>
      </c>
      <c r="E220" s="133" t="s">
        <v>391</v>
      </c>
      <c r="F220" s="134" t="s">
        <v>389</v>
      </c>
      <c r="G220" s="135" t="s">
        <v>385</v>
      </c>
      <c r="H220" s="136">
        <v>1</v>
      </c>
      <c r="I220" s="137"/>
      <c r="J220" s="138">
        <f>ROUND(I220*H220,2)</f>
        <v>0</v>
      </c>
      <c r="K220" s="134" t="s">
        <v>138</v>
      </c>
      <c r="L220" s="31"/>
      <c r="M220" s="139" t="s">
        <v>1</v>
      </c>
      <c r="N220" s="140" t="s">
        <v>41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256</v>
      </c>
      <c r="AT220" s="143" t="s">
        <v>134</v>
      </c>
      <c r="AU220" s="143" t="s">
        <v>86</v>
      </c>
      <c r="AY220" s="16" t="s">
        <v>131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84</v>
      </c>
      <c r="BK220" s="144">
        <f>ROUND(I220*H220,2)</f>
        <v>0</v>
      </c>
      <c r="BL220" s="16" t="s">
        <v>256</v>
      </c>
      <c r="BM220" s="143" t="s">
        <v>392</v>
      </c>
    </row>
    <row r="221" spans="2:65" s="12" customFormat="1">
      <c r="B221" s="145"/>
      <c r="D221" s="146" t="s">
        <v>141</v>
      </c>
      <c r="E221" s="147" t="s">
        <v>1</v>
      </c>
      <c r="F221" s="148" t="s">
        <v>84</v>
      </c>
      <c r="H221" s="149">
        <v>1</v>
      </c>
      <c r="I221" s="150"/>
      <c r="L221" s="145"/>
      <c r="M221" s="151"/>
      <c r="T221" s="152"/>
      <c r="AT221" s="147" t="s">
        <v>141</v>
      </c>
      <c r="AU221" s="147" t="s">
        <v>86</v>
      </c>
      <c r="AV221" s="12" t="s">
        <v>86</v>
      </c>
      <c r="AW221" s="12" t="s">
        <v>33</v>
      </c>
      <c r="AX221" s="12" t="s">
        <v>76</v>
      </c>
      <c r="AY221" s="147" t="s">
        <v>131</v>
      </c>
    </row>
    <row r="222" spans="2:65" s="14" customFormat="1">
      <c r="B222" s="170"/>
      <c r="D222" s="146" t="s">
        <v>141</v>
      </c>
      <c r="E222" s="171" t="s">
        <v>1</v>
      </c>
      <c r="F222" s="172" t="s">
        <v>393</v>
      </c>
      <c r="H222" s="171" t="s">
        <v>1</v>
      </c>
      <c r="I222" s="173"/>
      <c r="L222" s="170"/>
      <c r="M222" s="174"/>
      <c r="T222" s="175"/>
      <c r="AT222" s="171" t="s">
        <v>141</v>
      </c>
      <c r="AU222" s="171" t="s">
        <v>86</v>
      </c>
      <c r="AV222" s="14" t="s">
        <v>84</v>
      </c>
      <c r="AW222" s="14" t="s">
        <v>33</v>
      </c>
      <c r="AX222" s="14" t="s">
        <v>76</v>
      </c>
      <c r="AY222" s="171" t="s">
        <v>131</v>
      </c>
    </row>
    <row r="223" spans="2:65" s="14" customFormat="1" ht="22.5">
      <c r="B223" s="170"/>
      <c r="D223" s="146" t="s">
        <v>141</v>
      </c>
      <c r="E223" s="171" t="s">
        <v>1</v>
      </c>
      <c r="F223" s="172" t="s">
        <v>394</v>
      </c>
      <c r="H223" s="171" t="s">
        <v>1</v>
      </c>
      <c r="I223" s="173"/>
      <c r="L223" s="170"/>
      <c r="M223" s="174"/>
      <c r="T223" s="175"/>
      <c r="AT223" s="171" t="s">
        <v>141</v>
      </c>
      <c r="AU223" s="171" t="s">
        <v>86</v>
      </c>
      <c r="AV223" s="14" t="s">
        <v>84</v>
      </c>
      <c r="AW223" s="14" t="s">
        <v>33</v>
      </c>
      <c r="AX223" s="14" t="s">
        <v>76</v>
      </c>
      <c r="AY223" s="171" t="s">
        <v>131</v>
      </c>
    </row>
    <row r="224" spans="2:65" s="14" customFormat="1">
      <c r="B224" s="170"/>
      <c r="D224" s="146" t="s">
        <v>141</v>
      </c>
      <c r="E224" s="171" t="s">
        <v>1</v>
      </c>
      <c r="F224" s="172" t="s">
        <v>395</v>
      </c>
      <c r="H224" s="171" t="s">
        <v>1</v>
      </c>
      <c r="I224" s="173"/>
      <c r="L224" s="170"/>
      <c r="M224" s="174"/>
      <c r="T224" s="175"/>
      <c r="AT224" s="171" t="s">
        <v>141</v>
      </c>
      <c r="AU224" s="171" t="s">
        <v>86</v>
      </c>
      <c r="AV224" s="14" t="s">
        <v>84</v>
      </c>
      <c r="AW224" s="14" t="s">
        <v>33</v>
      </c>
      <c r="AX224" s="14" t="s">
        <v>76</v>
      </c>
      <c r="AY224" s="171" t="s">
        <v>131</v>
      </c>
    </row>
    <row r="225" spans="2:51" s="14" customFormat="1" ht="22.5">
      <c r="B225" s="170"/>
      <c r="D225" s="146" t="s">
        <v>141</v>
      </c>
      <c r="E225" s="171" t="s">
        <v>1</v>
      </c>
      <c r="F225" s="172" t="s">
        <v>396</v>
      </c>
      <c r="H225" s="171" t="s">
        <v>1</v>
      </c>
      <c r="I225" s="173"/>
      <c r="L225" s="170"/>
      <c r="M225" s="174"/>
      <c r="T225" s="175"/>
      <c r="AT225" s="171" t="s">
        <v>141</v>
      </c>
      <c r="AU225" s="171" t="s">
        <v>86</v>
      </c>
      <c r="AV225" s="14" t="s">
        <v>84</v>
      </c>
      <c r="AW225" s="14" t="s">
        <v>33</v>
      </c>
      <c r="AX225" s="14" t="s">
        <v>76</v>
      </c>
      <c r="AY225" s="171" t="s">
        <v>131</v>
      </c>
    </row>
    <row r="226" spans="2:51" s="13" customFormat="1">
      <c r="B226" s="153"/>
      <c r="D226" s="146" t="s">
        <v>141</v>
      </c>
      <c r="E226" s="154" t="s">
        <v>1</v>
      </c>
      <c r="F226" s="155" t="s">
        <v>143</v>
      </c>
      <c r="H226" s="156">
        <v>1</v>
      </c>
      <c r="I226" s="157"/>
      <c r="L226" s="153"/>
      <c r="M226" s="179"/>
      <c r="N226" s="180"/>
      <c r="O226" s="180"/>
      <c r="P226" s="180"/>
      <c r="Q226" s="180"/>
      <c r="R226" s="180"/>
      <c r="S226" s="180"/>
      <c r="T226" s="181"/>
      <c r="AT226" s="154" t="s">
        <v>141</v>
      </c>
      <c r="AU226" s="154" t="s">
        <v>86</v>
      </c>
      <c r="AV226" s="13" t="s">
        <v>139</v>
      </c>
      <c r="AW226" s="13" t="s">
        <v>33</v>
      </c>
      <c r="AX226" s="13" t="s">
        <v>84</v>
      </c>
      <c r="AY226" s="154" t="s">
        <v>131</v>
      </c>
    </row>
    <row r="227" spans="2:51" s="1" customFormat="1" ht="6.95" customHeight="1">
      <c r="B227" s="43"/>
      <c r="C227" s="44"/>
      <c r="D227" s="44"/>
      <c r="E227" s="44"/>
      <c r="F227" s="44"/>
      <c r="G227" s="44"/>
      <c r="H227" s="44"/>
      <c r="I227" s="44"/>
      <c r="J227" s="44"/>
      <c r="K227" s="44"/>
      <c r="L227" s="31"/>
    </row>
  </sheetData>
  <autoFilter ref="C124:K226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92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hidden="1" customHeight="1">
      <c r="B4" s="19"/>
      <c r="D4" s="20" t="s">
        <v>99</v>
      </c>
      <c r="L4" s="19"/>
      <c r="M4" s="87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22" t="str">
        <f>'Rekapitulace stavby'!K6</f>
        <v>Modrava - Infrastruktura obce</v>
      </c>
      <c r="F7" s="223"/>
      <c r="G7" s="223"/>
      <c r="H7" s="223"/>
      <c r="L7" s="19"/>
    </row>
    <row r="8" spans="2:46" s="1" customFormat="1" ht="12" hidden="1" customHeight="1">
      <c r="B8" s="31"/>
      <c r="D8" s="26" t="s">
        <v>100</v>
      </c>
      <c r="L8" s="31"/>
    </row>
    <row r="9" spans="2:46" s="1" customFormat="1" ht="16.5" hidden="1" customHeight="1">
      <c r="B9" s="31"/>
      <c r="E9" s="201" t="s">
        <v>397</v>
      </c>
      <c r="F9" s="221"/>
      <c r="G9" s="221"/>
      <c r="H9" s="221"/>
      <c r="L9" s="31"/>
    </row>
    <row r="10" spans="2:46" s="1" customFormat="1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398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hidden="1" customHeight="1">
      <c r="B15" s="31"/>
      <c r="E15" s="24" t="s">
        <v>26</v>
      </c>
      <c r="I15" s="26" t="s">
        <v>27</v>
      </c>
      <c r="J15" s="24" t="s">
        <v>28</v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29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4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31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34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35</v>
      </c>
      <c r="L26" s="31"/>
    </row>
    <row r="27" spans="2:12" s="7" customFormat="1" ht="16.5" hidden="1" customHeight="1">
      <c r="B27" s="88"/>
      <c r="E27" s="220" t="s">
        <v>1</v>
      </c>
      <c r="F27" s="220"/>
      <c r="G27" s="220"/>
      <c r="H27" s="220"/>
      <c r="L27" s="88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9" t="s">
        <v>36</v>
      </c>
      <c r="J30" s="65">
        <f>ROUND(J126,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hidden="1" customHeight="1">
      <c r="B33" s="31"/>
      <c r="D33" s="54" t="s">
        <v>40</v>
      </c>
      <c r="E33" s="26" t="s">
        <v>41</v>
      </c>
      <c r="F33" s="90">
        <f>ROUND((SUM(BE126:BE227)),  2)</f>
        <v>0</v>
      </c>
      <c r="I33" s="91">
        <v>0.21</v>
      </c>
      <c r="J33" s="90">
        <f>ROUND(((SUM(BE126:BE227))*I33),  2)</f>
        <v>0</v>
      </c>
      <c r="L33" s="31"/>
    </row>
    <row r="34" spans="2:12" s="1" customFormat="1" ht="14.45" hidden="1" customHeight="1">
      <c r="B34" s="31"/>
      <c r="E34" s="26" t="s">
        <v>42</v>
      </c>
      <c r="F34" s="90">
        <f>ROUND((SUM(BF126:BF227)),  2)</f>
        <v>0</v>
      </c>
      <c r="I34" s="91">
        <v>0.12</v>
      </c>
      <c r="J34" s="90">
        <f>ROUND(((SUM(BF126:BF227))*I34),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ROUND((SUM(BG126:BG227)),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ROUND((SUM(BH126:BH227)),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ROUND((SUM(BI126:BI227)),  2)</f>
        <v>0</v>
      </c>
      <c r="I37" s="91">
        <v>0</v>
      </c>
      <c r="J37" s="90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idden="1"/>
    <row r="79" spans="2:12" hidden="1"/>
    <row r="80" spans="2:12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102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2" t="str">
        <f>E7</f>
        <v>Modrava - Infrastruktura obce</v>
      </c>
      <c r="F85" s="223"/>
      <c r="G85" s="223"/>
      <c r="H85" s="223"/>
      <c r="L85" s="31"/>
    </row>
    <row r="86" spans="2:47" s="1" customFormat="1" ht="12" hidden="1" customHeight="1">
      <c r="B86" s="31"/>
      <c r="C86" s="26" t="s">
        <v>100</v>
      </c>
      <c r="L86" s="31"/>
    </row>
    <row r="87" spans="2:47" s="1" customFormat="1" ht="16.5" hidden="1" customHeight="1">
      <c r="B87" s="31"/>
      <c r="E87" s="201" t="str">
        <f>E9</f>
        <v>SO 03 - Oprava komunikace Filipova Huť - žlutá turistická</v>
      </c>
      <c r="F87" s="221"/>
      <c r="G87" s="221"/>
      <c r="H87" s="221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>Filipova Huť</v>
      </c>
      <c r="I89" s="26" t="s">
        <v>22</v>
      </c>
      <c r="J89" s="51" t="str">
        <f>IF(J12="","",J12)</f>
        <v>Vyplň údaj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23</v>
      </c>
      <c r="F91" s="24" t="str">
        <f>E15</f>
        <v>Obec Modrava</v>
      </c>
      <c r="I91" s="26" t="s">
        <v>31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103</v>
      </c>
      <c r="D94" s="92"/>
      <c r="E94" s="92"/>
      <c r="F94" s="92"/>
      <c r="G94" s="92"/>
      <c r="H94" s="92"/>
      <c r="I94" s="92"/>
      <c r="J94" s="101" t="s">
        <v>104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105</v>
      </c>
      <c r="J96" s="65">
        <f>J126</f>
        <v>0</v>
      </c>
      <c r="L96" s="31"/>
      <c r="AU96" s="16" t="s">
        <v>106</v>
      </c>
    </row>
    <row r="97" spans="2:12" s="8" customFormat="1" ht="24.95" hidden="1" customHeight="1">
      <c r="B97" s="103"/>
      <c r="D97" s="104" t="s">
        <v>107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265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266</v>
      </c>
      <c r="E99" s="109"/>
      <c r="F99" s="109"/>
      <c r="G99" s="109"/>
      <c r="H99" s="109"/>
      <c r="I99" s="109"/>
      <c r="J99" s="110">
        <f>J152</f>
        <v>0</v>
      </c>
      <c r="L99" s="107"/>
    </row>
    <row r="100" spans="2:12" s="9" customFormat="1" ht="19.899999999999999" hidden="1" customHeight="1">
      <c r="B100" s="107"/>
      <c r="D100" s="108" t="s">
        <v>399</v>
      </c>
      <c r="E100" s="109"/>
      <c r="F100" s="109"/>
      <c r="G100" s="109"/>
      <c r="H100" s="109"/>
      <c r="I100" s="109"/>
      <c r="J100" s="110">
        <f>J176</f>
        <v>0</v>
      </c>
      <c r="L100" s="107"/>
    </row>
    <row r="101" spans="2:12" s="9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J180</f>
        <v>0</v>
      </c>
      <c r="L101" s="107"/>
    </row>
    <row r="102" spans="2:12" s="9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J201</f>
        <v>0</v>
      </c>
      <c r="L102" s="107"/>
    </row>
    <row r="103" spans="2:12" s="9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J212</f>
        <v>0</v>
      </c>
      <c r="L103" s="107"/>
    </row>
    <row r="104" spans="2:12" s="8" customFormat="1" ht="24.95" hidden="1" customHeight="1">
      <c r="B104" s="103"/>
      <c r="D104" s="104" t="s">
        <v>267</v>
      </c>
      <c r="E104" s="105"/>
      <c r="F104" s="105"/>
      <c r="G104" s="105"/>
      <c r="H104" s="105"/>
      <c r="I104" s="105"/>
      <c r="J104" s="106">
        <f>J214</f>
        <v>0</v>
      </c>
      <c r="L104" s="103"/>
    </row>
    <row r="105" spans="2:12" s="9" customFormat="1" ht="19.899999999999999" hidden="1" customHeight="1">
      <c r="B105" s="107"/>
      <c r="D105" s="108" t="s">
        <v>268</v>
      </c>
      <c r="E105" s="109"/>
      <c r="F105" s="109"/>
      <c r="G105" s="109"/>
      <c r="H105" s="109"/>
      <c r="I105" s="109"/>
      <c r="J105" s="110">
        <f>J215</f>
        <v>0</v>
      </c>
      <c r="L105" s="107"/>
    </row>
    <row r="106" spans="2:12" s="9" customFormat="1" ht="19.899999999999999" hidden="1" customHeight="1">
      <c r="B106" s="107"/>
      <c r="D106" s="108" t="s">
        <v>269</v>
      </c>
      <c r="E106" s="109"/>
      <c r="F106" s="109"/>
      <c r="G106" s="109"/>
      <c r="H106" s="109"/>
      <c r="I106" s="109"/>
      <c r="J106" s="110">
        <f>J220</f>
        <v>0</v>
      </c>
      <c r="L106" s="107"/>
    </row>
    <row r="107" spans="2:12" s="1" customFormat="1" ht="21.75" hidden="1" customHeight="1">
      <c r="B107" s="31"/>
      <c r="L107" s="31"/>
    </row>
    <row r="108" spans="2:12" s="1" customFormat="1" ht="6.95" hidden="1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09" spans="2:12" hidden="1"/>
    <row r="110" spans="2:12" hidden="1"/>
    <row r="111" spans="2:12" hidden="1"/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116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2" t="str">
        <f>E7</f>
        <v>Modrava - Infrastruktura obce</v>
      </c>
      <c r="F116" s="223"/>
      <c r="G116" s="223"/>
      <c r="H116" s="223"/>
      <c r="L116" s="31"/>
    </row>
    <row r="117" spans="2:63" s="1" customFormat="1" ht="12" customHeight="1">
      <c r="B117" s="31"/>
      <c r="C117" s="26" t="s">
        <v>100</v>
      </c>
      <c r="L117" s="31"/>
    </row>
    <row r="118" spans="2:63" s="1" customFormat="1" ht="16.5" customHeight="1">
      <c r="B118" s="31"/>
      <c r="E118" s="201" t="str">
        <f>E9</f>
        <v>SO 03 - Oprava komunikace Filipova Huť - žlutá turistická</v>
      </c>
      <c r="F118" s="221"/>
      <c r="G118" s="221"/>
      <c r="H118" s="221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>Filipova Huť</v>
      </c>
      <c r="I120" s="26" t="s">
        <v>22</v>
      </c>
      <c r="J120" s="51" t="str">
        <f>IF(J12="","",J12)</f>
        <v>Vyplň údaj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23</v>
      </c>
      <c r="F122" s="24" t="str">
        <f>E15</f>
        <v>Obec Modrava</v>
      </c>
      <c r="I122" s="26" t="s">
        <v>31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29</v>
      </c>
      <c r="F123" s="24" t="str">
        <f>IF(E18="","",E18)</f>
        <v>Vyplň údaj</v>
      </c>
      <c r="I123" s="26" t="s">
        <v>34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117</v>
      </c>
      <c r="D125" s="113" t="s">
        <v>61</v>
      </c>
      <c r="E125" s="113" t="s">
        <v>57</v>
      </c>
      <c r="F125" s="113" t="s">
        <v>58</v>
      </c>
      <c r="G125" s="113" t="s">
        <v>118</v>
      </c>
      <c r="H125" s="113" t="s">
        <v>119</v>
      </c>
      <c r="I125" s="113" t="s">
        <v>120</v>
      </c>
      <c r="J125" s="113" t="s">
        <v>104</v>
      </c>
      <c r="K125" s="114" t="s">
        <v>121</v>
      </c>
      <c r="L125" s="111"/>
      <c r="M125" s="58" t="s">
        <v>1</v>
      </c>
      <c r="N125" s="59" t="s">
        <v>40</v>
      </c>
      <c r="O125" s="59" t="s">
        <v>122</v>
      </c>
      <c r="P125" s="59" t="s">
        <v>123</v>
      </c>
      <c r="Q125" s="59" t="s">
        <v>124</v>
      </c>
      <c r="R125" s="59" t="s">
        <v>125</v>
      </c>
      <c r="S125" s="59" t="s">
        <v>126</v>
      </c>
      <c r="T125" s="60" t="s">
        <v>127</v>
      </c>
    </row>
    <row r="126" spans="2:63" s="1" customFormat="1" ht="22.9" customHeight="1">
      <c r="B126" s="31"/>
      <c r="C126" s="63" t="s">
        <v>128</v>
      </c>
      <c r="J126" s="115">
        <f>BK126</f>
        <v>0</v>
      </c>
      <c r="L126" s="31"/>
      <c r="M126" s="61"/>
      <c r="N126" s="52"/>
      <c r="O126" s="52"/>
      <c r="P126" s="116">
        <f>P127+P214</f>
        <v>0</v>
      </c>
      <c r="Q126" s="52"/>
      <c r="R126" s="116">
        <f>R127+R214</f>
        <v>369.72775219999994</v>
      </c>
      <c r="S126" s="52"/>
      <c r="T126" s="117">
        <f>T127+T214</f>
        <v>121.04740000000001</v>
      </c>
      <c r="AT126" s="16" t="s">
        <v>75</v>
      </c>
      <c r="AU126" s="16" t="s">
        <v>106</v>
      </c>
      <c r="BK126" s="118">
        <f>BK127+BK214</f>
        <v>0</v>
      </c>
    </row>
    <row r="127" spans="2:63" s="11" customFormat="1" ht="25.9" customHeight="1">
      <c r="B127" s="119"/>
      <c r="D127" s="120" t="s">
        <v>75</v>
      </c>
      <c r="E127" s="121" t="s">
        <v>129</v>
      </c>
      <c r="F127" s="121" t="s">
        <v>130</v>
      </c>
      <c r="I127" s="122"/>
      <c r="J127" s="123">
        <f>BK127</f>
        <v>0</v>
      </c>
      <c r="L127" s="119"/>
      <c r="M127" s="124"/>
      <c r="P127" s="125">
        <f>P128+P152+P176+P180+P201+P212</f>
        <v>0</v>
      </c>
      <c r="R127" s="125">
        <f>R128+R152+R176+R180+R201+R212</f>
        <v>369.72775219999994</v>
      </c>
      <c r="T127" s="126">
        <f>T128+T152+T176+T180+T201+T212</f>
        <v>121.04740000000001</v>
      </c>
      <c r="AR127" s="120" t="s">
        <v>84</v>
      </c>
      <c r="AT127" s="127" t="s">
        <v>75</v>
      </c>
      <c r="AU127" s="127" t="s">
        <v>76</v>
      </c>
      <c r="AY127" s="120" t="s">
        <v>131</v>
      </c>
      <c r="BK127" s="128">
        <f>BK128+BK152+BK176+BK180+BK201+BK212</f>
        <v>0</v>
      </c>
    </row>
    <row r="128" spans="2:63" s="11" customFormat="1" ht="22.9" customHeight="1">
      <c r="B128" s="119"/>
      <c r="D128" s="120" t="s">
        <v>75</v>
      </c>
      <c r="E128" s="129" t="s">
        <v>84</v>
      </c>
      <c r="F128" s="129" t="s">
        <v>270</v>
      </c>
      <c r="I128" s="122"/>
      <c r="J128" s="130">
        <f>BK128</f>
        <v>0</v>
      </c>
      <c r="L128" s="119"/>
      <c r="M128" s="124"/>
      <c r="P128" s="125">
        <f>SUM(P129:P151)</f>
        <v>0</v>
      </c>
      <c r="R128" s="125">
        <f>SUM(R129:R151)</f>
        <v>3.6090000000000004E-2</v>
      </c>
      <c r="T128" s="126">
        <f>SUM(T129:T151)</f>
        <v>95.100000000000009</v>
      </c>
      <c r="AR128" s="120" t="s">
        <v>84</v>
      </c>
      <c r="AT128" s="127" t="s">
        <v>75</v>
      </c>
      <c r="AU128" s="127" t="s">
        <v>84</v>
      </c>
      <c r="AY128" s="120" t="s">
        <v>131</v>
      </c>
      <c r="BK128" s="128">
        <f>SUM(BK129:BK151)</f>
        <v>0</v>
      </c>
    </row>
    <row r="129" spans="2:65" s="1" customFormat="1" ht="33" customHeight="1">
      <c r="B129" s="131"/>
      <c r="C129" s="132" t="s">
        <v>84</v>
      </c>
      <c r="D129" s="132" t="s">
        <v>134</v>
      </c>
      <c r="E129" s="133" t="s">
        <v>400</v>
      </c>
      <c r="F129" s="134" t="s">
        <v>401</v>
      </c>
      <c r="G129" s="135" t="s">
        <v>151</v>
      </c>
      <c r="H129" s="136">
        <v>401</v>
      </c>
      <c r="I129" s="137"/>
      <c r="J129" s="138">
        <f>ROUND(I129*H129,2)</f>
        <v>0</v>
      </c>
      <c r="K129" s="134" t="s">
        <v>138</v>
      </c>
      <c r="L129" s="31"/>
      <c r="M129" s="139" t="s">
        <v>1</v>
      </c>
      <c r="N129" s="140" t="s">
        <v>41</v>
      </c>
      <c r="P129" s="141">
        <f>O129*H129</f>
        <v>0</v>
      </c>
      <c r="Q129" s="141">
        <v>9.0000000000000006E-5</v>
      </c>
      <c r="R129" s="141">
        <f>Q129*H129</f>
        <v>3.6090000000000004E-2</v>
      </c>
      <c r="S129" s="141">
        <v>0.23</v>
      </c>
      <c r="T129" s="142">
        <f>S129*H129</f>
        <v>92.23</v>
      </c>
      <c r="AR129" s="143" t="s">
        <v>139</v>
      </c>
      <c r="AT129" s="143" t="s">
        <v>134</v>
      </c>
      <c r="AU129" s="143" t="s">
        <v>86</v>
      </c>
      <c r="AY129" s="16" t="s">
        <v>131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84</v>
      </c>
      <c r="BK129" s="144">
        <f>ROUND(I129*H129,2)</f>
        <v>0</v>
      </c>
      <c r="BL129" s="16" t="s">
        <v>139</v>
      </c>
      <c r="BM129" s="143" t="s">
        <v>402</v>
      </c>
    </row>
    <row r="130" spans="2:65" s="12" customFormat="1">
      <c r="B130" s="145"/>
      <c r="D130" s="146" t="s">
        <v>141</v>
      </c>
      <c r="E130" s="147" t="s">
        <v>1</v>
      </c>
      <c r="F130" s="148" t="s">
        <v>403</v>
      </c>
      <c r="H130" s="149">
        <v>250</v>
      </c>
      <c r="I130" s="150"/>
      <c r="L130" s="145"/>
      <c r="M130" s="151"/>
      <c r="T130" s="152"/>
      <c r="AT130" s="147" t="s">
        <v>141</v>
      </c>
      <c r="AU130" s="147" t="s">
        <v>86</v>
      </c>
      <c r="AV130" s="12" t="s">
        <v>86</v>
      </c>
      <c r="AW130" s="12" t="s">
        <v>33</v>
      </c>
      <c r="AX130" s="12" t="s">
        <v>76</v>
      </c>
      <c r="AY130" s="147" t="s">
        <v>131</v>
      </c>
    </row>
    <row r="131" spans="2:65" s="12" customFormat="1">
      <c r="B131" s="145"/>
      <c r="D131" s="146" t="s">
        <v>141</v>
      </c>
      <c r="E131" s="147" t="s">
        <v>1</v>
      </c>
      <c r="F131" s="148" t="s">
        <v>404</v>
      </c>
      <c r="H131" s="149">
        <v>16</v>
      </c>
      <c r="I131" s="150"/>
      <c r="L131" s="145"/>
      <c r="M131" s="151"/>
      <c r="T131" s="152"/>
      <c r="AT131" s="147" t="s">
        <v>141</v>
      </c>
      <c r="AU131" s="147" t="s">
        <v>86</v>
      </c>
      <c r="AV131" s="12" t="s">
        <v>86</v>
      </c>
      <c r="AW131" s="12" t="s">
        <v>33</v>
      </c>
      <c r="AX131" s="12" t="s">
        <v>76</v>
      </c>
      <c r="AY131" s="147" t="s">
        <v>131</v>
      </c>
    </row>
    <row r="132" spans="2:65" s="12" customFormat="1">
      <c r="B132" s="145"/>
      <c r="D132" s="146" t="s">
        <v>141</v>
      </c>
      <c r="E132" s="147" t="s">
        <v>1</v>
      </c>
      <c r="F132" s="148" t="s">
        <v>405</v>
      </c>
      <c r="H132" s="149">
        <v>135</v>
      </c>
      <c r="I132" s="150"/>
      <c r="L132" s="145"/>
      <c r="M132" s="151"/>
      <c r="T132" s="152"/>
      <c r="AT132" s="147" t="s">
        <v>141</v>
      </c>
      <c r="AU132" s="147" t="s">
        <v>86</v>
      </c>
      <c r="AV132" s="12" t="s">
        <v>86</v>
      </c>
      <c r="AW132" s="12" t="s">
        <v>33</v>
      </c>
      <c r="AX132" s="12" t="s">
        <v>76</v>
      </c>
      <c r="AY132" s="147" t="s">
        <v>131</v>
      </c>
    </row>
    <row r="133" spans="2:65" s="13" customFormat="1">
      <c r="B133" s="153"/>
      <c r="D133" s="146" t="s">
        <v>141</v>
      </c>
      <c r="E133" s="154" t="s">
        <v>1</v>
      </c>
      <c r="F133" s="155" t="s">
        <v>143</v>
      </c>
      <c r="H133" s="156">
        <v>401</v>
      </c>
      <c r="I133" s="157"/>
      <c r="L133" s="153"/>
      <c r="M133" s="158"/>
      <c r="T133" s="159"/>
      <c r="AT133" s="154" t="s">
        <v>141</v>
      </c>
      <c r="AU133" s="154" t="s">
        <v>86</v>
      </c>
      <c r="AV133" s="13" t="s">
        <v>139</v>
      </c>
      <c r="AW133" s="13" t="s">
        <v>33</v>
      </c>
      <c r="AX133" s="13" t="s">
        <v>84</v>
      </c>
      <c r="AY133" s="154" t="s">
        <v>131</v>
      </c>
    </row>
    <row r="134" spans="2:65" s="1" customFormat="1" ht="16.5" customHeight="1">
      <c r="B134" s="131"/>
      <c r="C134" s="132" t="s">
        <v>86</v>
      </c>
      <c r="D134" s="132" t="s">
        <v>134</v>
      </c>
      <c r="E134" s="133" t="s">
        <v>279</v>
      </c>
      <c r="F134" s="134" t="s">
        <v>280</v>
      </c>
      <c r="G134" s="135" t="s">
        <v>137</v>
      </c>
      <c r="H134" s="136">
        <v>14</v>
      </c>
      <c r="I134" s="137"/>
      <c r="J134" s="138">
        <f>ROUND(I134*H134,2)</f>
        <v>0</v>
      </c>
      <c r="K134" s="134" t="s">
        <v>138</v>
      </c>
      <c r="L134" s="31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0.20499999999999999</v>
      </c>
      <c r="T134" s="142">
        <f>S134*H134</f>
        <v>2.8699999999999997</v>
      </c>
      <c r="AR134" s="143" t="s">
        <v>139</v>
      </c>
      <c r="AT134" s="143" t="s">
        <v>134</v>
      </c>
      <c r="AU134" s="143" t="s">
        <v>86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84</v>
      </c>
      <c r="BK134" s="144">
        <f>ROUND(I134*H134,2)</f>
        <v>0</v>
      </c>
      <c r="BL134" s="16" t="s">
        <v>139</v>
      </c>
      <c r="BM134" s="143" t="s">
        <v>406</v>
      </c>
    </row>
    <row r="135" spans="2:65" s="12" customFormat="1">
      <c r="B135" s="145"/>
      <c r="D135" s="146" t="s">
        <v>141</v>
      </c>
      <c r="E135" s="147" t="s">
        <v>1</v>
      </c>
      <c r="F135" s="148" t="s">
        <v>210</v>
      </c>
      <c r="H135" s="149">
        <v>14</v>
      </c>
      <c r="I135" s="150"/>
      <c r="L135" s="145"/>
      <c r="M135" s="151"/>
      <c r="T135" s="152"/>
      <c r="AT135" s="147" t="s">
        <v>141</v>
      </c>
      <c r="AU135" s="147" t="s">
        <v>86</v>
      </c>
      <c r="AV135" s="12" t="s">
        <v>86</v>
      </c>
      <c r="AW135" s="12" t="s">
        <v>33</v>
      </c>
      <c r="AX135" s="12" t="s">
        <v>76</v>
      </c>
      <c r="AY135" s="147" t="s">
        <v>131</v>
      </c>
    </row>
    <row r="136" spans="2:65" s="13" customFormat="1">
      <c r="B136" s="153"/>
      <c r="D136" s="146" t="s">
        <v>141</v>
      </c>
      <c r="E136" s="154" t="s">
        <v>1</v>
      </c>
      <c r="F136" s="155" t="s">
        <v>143</v>
      </c>
      <c r="H136" s="156">
        <v>14</v>
      </c>
      <c r="I136" s="157"/>
      <c r="L136" s="153"/>
      <c r="M136" s="158"/>
      <c r="T136" s="159"/>
      <c r="AT136" s="154" t="s">
        <v>141</v>
      </c>
      <c r="AU136" s="154" t="s">
        <v>86</v>
      </c>
      <c r="AV136" s="13" t="s">
        <v>139</v>
      </c>
      <c r="AW136" s="13" t="s">
        <v>33</v>
      </c>
      <c r="AX136" s="13" t="s">
        <v>84</v>
      </c>
      <c r="AY136" s="154" t="s">
        <v>131</v>
      </c>
    </row>
    <row r="137" spans="2:65" s="1" customFormat="1" ht="33" customHeight="1">
      <c r="B137" s="131"/>
      <c r="C137" s="132" t="s">
        <v>132</v>
      </c>
      <c r="D137" s="132" t="s">
        <v>134</v>
      </c>
      <c r="E137" s="133" t="s">
        <v>283</v>
      </c>
      <c r="F137" s="134" t="s">
        <v>284</v>
      </c>
      <c r="G137" s="135" t="s">
        <v>173</v>
      </c>
      <c r="H137" s="136">
        <v>22.35</v>
      </c>
      <c r="I137" s="137"/>
      <c r="J137" s="138">
        <f>ROUND(I137*H137,2)</f>
        <v>0</v>
      </c>
      <c r="K137" s="134" t="s">
        <v>138</v>
      </c>
      <c r="L137" s="31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139</v>
      </c>
      <c r="AT137" s="143" t="s">
        <v>134</v>
      </c>
      <c r="AU137" s="143" t="s">
        <v>86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84</v>
      </c>
      <c r="BK137" s="144">
        <f>ROUND(I137*H137,2)</f>
        <v>0</v>
      </c>
      <c r="BL137" s="16" t="s">
        <v>139</v>
      </c>
      <c r="BM137" s="143" t="s">
        <v>285</v>
      </c>
    </row>
    <row r="138" spans="2:65" s="12" customFormat="1">
      <c r="B138" s="145"/>
      <c r="D138" s="146" t="s">
        <v>141</v>
      </c>
      <c r="E138" s="147" t="s">
        <v>1</v>
      </c>
      <c r="F138" s="148" t="s">
        <v>407</v>
      </c>
      <c r="H138" s="149">
        <v>2.1</v>
      </c>
      <c r="I138" s="150"/>
      <c r="L138" s="145"/>
      <c r="M138" s="151"/>
      <c r="T138" s="152"/>
      <c r="AT138" s="147" t="s">
        <v>141</v>
      </c>
      <c r="AU138" s="147" t="s">
        <v>86</v>
      </c>
      <c r="AV138" s="12" t="s">
        <v>86</v>
      </c>
      <c r="AW138" s="12" t="s">
        <v>33</v>
      </c>
      <c r="AX138" s="12" t="s">
        <v>76</v>
      </c>
      <c r="AY138" s="147" t="s">
        <v>131</v>
      </c>
    </row>
    <row r="139" spans="2:65" s="12" customFormat="1">
      <c r="B139" s="145"/>
      <c r="D139" s="146" t="s">
        <v>141</v>
      </c>
      <c r="E139" s="147" t="s">
        <v>1</v>
      </c>
      <c r="F139" s="148" t="s">
        <v>408</v>
      </c>
      <c r="H139" s="149">
        <v>20.25</v>
      </c>
      <c r="I139" s="150"/>
      <c r="L139" s="145"/>
      <c r="M139" s="151"/>
      <c r="T139" s="152"/>
      <c r="AT139" s="147" t="s">
        <v>141</v>
      </c>
      <c r="AU139" s="147" t="s">
        <v>86</v>
      </c>
      <c r="AV139" s="12" t="s">
        <v>86</v>
      </c>
      <c r="AW139" s="12" t="s">
        <v>33</v>
      </c>
      <c r="AX139" s="12" t="s">
        <v>76</v>
      </c>
      <c r="AY139" s="147" t="s">
        <v>131</v>
      </c>
    </row>
    <row r="140" spans="2:65" s="13" customFormat="1">
      <c r="B140" s="153"/>
      <c r="D140" s="146" t="s">
        <v>141</v>
      </c>
      <c r="E140" s="154" t="s">
        <v>1</v>
      </c>
      <c r="F140" s="155" t="s">
        <v>143</v>
      </c>
      <c r="H140" s="156">
        <v>22.35</v>
      </c>
      <c r="I140" s="157"/>
      <c r="L140" s="153"/>
      <c r="M140" s="158"/>
      <c r="T140" s="159"/>
      <c r="AT140" s="154" t="s">
        <v>141</v>
      </c>
      <c r="AU140" s="154" t="s">
        <v>86</v>
      </c>
      <c r="AV140" s="13" t="s">
        <v>139</v>
      </c>
      <c r="AW140" s="13" t="s">
        <v>33</v>
      </c>
      <c r="AX140" s="13" t="s">
        <v>84</v>
      </c>
      <c r="AY140" s="154" t="s">
        <v>131</v>
      </c>
    </row>
    <row r="141" spans="2:65" s="1" customFormat="1" ht="37.9" customHeight="1">
      <c r="B141" s="131"/>
      <c r="C141" s="132" t="s">
        <v>139</v>
      </c>
      <c r="D141" s="132" t="s">
        <v>134</v>
      </c>
      <c r="E141" s="133" t="s">
        <v>288</v>
      </c>
      <c r="F141" s="134" t="s">
        <v>289</v>
      </c>
      <c r="G141" s="135" t="s">
        <v>173</v>
      </c>
      <c r="H141" s="136">
        <v>22.35</v>
      </c>
      <c r="I141" s="137"/>
      <c r="J141" s="138">
        <f>ROUND(I141*H141,2)</f>
        <v>0</v>
      </c>
      <c r="K141" s="134" t="s">
        <v>138</v>
      </c>
      <c r="L141" s="31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139</v>
      </c>
      <c r="AT141" s="143" t="s">
        <v>134</v>
      </c>
      <c r="AU141" s="143" t="s">
        <v>86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84</v>
      </c>
      <c r="BK141" s="144">
        <f>ROUND(I141*H141,2)</f>
        <v>0</v>
      </c>
      <c r="BL141" s="16" t="s">
        <v>139</v>
      </c>
      <c r="BM141" s="143" t="s">
        <v>290</v>
      </c>
    </row>
    <row r="142" spans="2:65" s="12" customFormat="1">
      <c r="B142" s="145"/>
      <c r="D142" s="146" t="s">
        <v>141</v>
      </c>
      <c r="E142" s="147" t="s">
        <v>1</v>
      </c>
      <c r="F142" s="148" t="s">
        <v>409</v>
      </c>
      <c r="H142" s="149">
        <v>22.35</v>
      </c>
      <c r="I142" s="150"/>
      <c r="L142" s="145"/>
      <c r="M142" s="151"/>
      <c r="T142" s="152"/>
      <c r="AT142" s="147" t="s">
        <v>141</v>
      </c>
      <c r="AU142" s="147" t="s">
        <v>86</v>
      </c>
      <c r="AV142" s="12" t="s">
        <v>86</v>
      </c>
      <c r="AW142" s="12" t="s">
        <v>33</v>
      </c>
      <c r="AX142" s="12" t="s">
        <v>76</v>
      </c>
      <c r="AY142" s="147" t="s">
        <v>131</v>
      </c>
    </row>
    <row r="143" spans="2:65" s="13" customFormat="1">
      <c r="B143" s="153"/>
      <c r="D143" s="146" t="s">
        <v>141</v>
      </c>
      <c r="E143" s="154" t="s">
        <v>1</v>
      </c>
      <c r="F143" s="155" t="s">
        <v>143</v>
      </c>
      <c r="H143" s="156">
        <v>22.35</v>
      </c>
      <c r="I143" s="157"/>
      <c r="L143" s="153"/>
      <c r="M143" s="158"/>
      <c r="T143" s="159"/>
      <c r="AT143" s="154" t="s">
        <v>141</v>
      </c>
      <c r="AU143" s="154" t="s">
        <v>86</v>
      </c>
      <c r="AV143" s="13" t="s">
        <v>139</v>
      </c>
      <c r="AW143" s="13" t="s">
        <v>33</v>
      </c>
      <c r="AX143" s="13" t="s">
        <v>84</v>
      </c>
      <c r="AY143" s="154" t="s">
        <v>131</v>
      </c>
    </row>
    <row r="144" spans="2:65" s="1" customFormat="1" ht="16.5" customHeight="1">
      <c r="B144" s="131"/>
      <c r="C144" s="132" t="s">
        <v>158</v>
      </c>
      <c r="D144" s="132" t="s">
        <v>134</v>
      </c>
      <c r="E144" s="133" t="s">
        <v>292</v>
      </c>
      <c r="F144" s="134" t="s">
        <v>293</v>
      </c>
      <c r="G144" s="135" t="s">
        <v>173</v>
      </c>
      <c r="H144" s="136">
        <v>22.35</v>
      </c>
      <c r="I144" s="137"/>
      <c r="J144" s="138">
        <f>ROUND(I144*H144,2)</f>
        <v>0</v>
      </c>
      <c r="K144" s="134" t="s">
        <v>138</v>
      </c>
      <c r="L144" s="31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139</v>
      </c>
      <c r="AT144" s="143" t="s">
        <v>134</v>
      </c>
      <c r="AU144" s="143" t="s">
        <v>86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84</v>
      </c>
      <c r="BK144" s="144">
        <f>ROUND(I144*H144,2)</f>
        <v>0</v>
      </c>
      <c r="BL144" s="16" t="s">
        <v>139</v>
      </c>
      <c r="BM144" s="143" t="s">
        <v>294</v>
      </c>
    </row>
    <row r="145" spans="2:65" s="12" customFormat="1">
      <c r="B145" s="145"/>
      <c r="D145" s="146" t="s">
        <v>141</v>
      </c>
      <c r="E145" s="147" t="s">
        <v>1</v>
      </c>
      <c r="F145" s="148" t="s">
        <v>409</v>
      </c>
      <c r="H145" s="149">
        <v>22.35</v>
      </c>
      <c r="I145" s="150"/>
      <c r="L145" s="145"/>
      <c r="M145" s="151"/>
      <c r="T145" s="152"/>
      <c r="AT145" s="147" t="s">
        <v>141</v>
      </c>
      <c r="AU145" s="147" t="s">
        <v>86</v>
      </c>
      <c r="AV145" s="12" t="s">
        <v>86</v>
      </c>
      <c r="AW145" s="12" t="s">
        <v>33</v>
      </c>
      <c r="AX145" s="12" t="s">
        <v>76</v>
      </c>
      <c r="AY145" s="147" t="s">
        <v>131</v>
      </c>
    </row>
    <row r="146" spans="2:65" s="13" customFormat="1">
      <c r="B146" s="153"/>
      <c r="D146" s="146" t="s">
        <v>141</v>
      </c>
      <c r="E146" s="154" t="s">
        <v>1</v>
      </c>
      <c r="F146" s="155" t="s">
        <v>143</v>
      </c>
      <c r="H146" s="156">
        <v>22.35</v>
      </c>
      <c r="I146" s="157"/>
      <c r="L146" s="153"/>
      <c r="M146" s="158"/>
      <c r="T146" s="159"/>
      <c r="AT146" s="154" t="s">
        <v>141</v>
      </c>
      <c r="AU146" s="154" t="s">
        <v>86</v>
      </c>
      <c r="AV146" s="13" t="s">
        <v>139</v>
      </c>
      <c r="AW146" s="13" t="s">
        <v>33</v>
      </c>
      <c r="AX146" s="13" t="s">
        <v>84</v>
      </c>
      <c r="AY146" s="154" t="s">
        <v>131</v>
      </c>
    </row>
    <row r="147" spans="2:65" s="1" customFormat="1" ht="24.2" customHeight="1">
      <c r="B147" s="131"/>
      <c r="C147" s="132" t="s">
        <v>147</v>
      </c>
      <c r="D147" s="132" t="s">
        <v>134</v>
      </c>
      <c r="E147" s="133" t="s">
        <v>295</v>
      </c>
      <c r="F147" s="134" t="s">
        <v>296</v>
      </c>
      <c r="G147" s="135" t="s">
        <v>151</v>
      </c>
      <c r="H147" s="136">
        <v>324.5</v>
      </c>
      <c r="I147" s="137"/>
      <c r="J147" s="138">
        <f>ROUND(I147*H147,2)</f>
        <v>0</v>
      </c>
      <c r="K147" s="134" t="s">
        <v>138</v>
      </c>
      <c r="L147" s="31"/>
      <c r="M147" s="139" t="s">
        <v>1</v>
      </c>
      <c r="N147" s="140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139</v>
      </c>
      <c r="AT147" s="143" t="s">
        <v>134</v>
      </c>
      <c r="AU147" s="143" t="s">
        <v>86</v>
      </c>
      <c r="AY147" s="16" t="s">
        <v>131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84</v>
      </c>
      <c r="BK147" s="144">
        <f>ROUND(I147*H147,2)</f>
        <v>0</v>
      </c>
      <c r="BL147" s="16" t="s">
        <v>139</v>
      </c>
      <c r="BM147" s="143" t="s">
        <v>297</v>
      </c>
    </row>
    <row r="148" spans="2:65" s="12" customFormat="1">
      <c r="B148" s="145"/>
      <c r="D148" s="146" t="s">
        <v>141</v>
      </c>
      <c r="E148" s="147" t="s">
        <v>1</v>
      </c>
      <c r="F148" s="148" t="s">
        <v>410</v>
      </c>
      <c r="H148" s="149">
        <v>7</v>
      </c>
      <c r="I148" s="150"/>
      <c r="L148" s="145"/>
      <c r="M148" s="151"/>
      <c r="T148" s="152"/>
      <c r="AT148" s="147" t="s">
        <v>141</v>
      </c>
      <c r="AU148" s="147" t="s">
        <v>86</v>
      </c>
      <c r="AV148" s="12" t="s">
        <v>86</v>
      </c>
      <c r="AW148" s="12" t="s">
        <v>33</v>
      </c>
      <c r="AX148" s="12" t="s">
        <v>76</v>
      </c>
      <c r="AY148" s="147" t="s">
        <v>131</v>
      </c>
    </row>
    <row r="149" spans="2:65" s="12" customFormat="1">
      <c r="B149" s="145"/>
      <c r="D149" s="146" t="s">
        <v>141</v>
      </c>
      <c r="E149" s="147" t="s">
        <v>1</v>
      </c>
      <c r="F149" s="148" t="s">
        <v>411</v>
      </c>
      <c r="H149" s="149">
        <v>182.5</v>
      </c>
      <c r="I149" s="150"/>
      <c r="L149" s="145"/>
      <c r="M149" s="151"/>
      <c r="T149" s="152"/>
      <c r="AT149" s="147" t="s">
        <v>141</v>
      </c>
      <c r="AU149" s="147" t="s">
        <v>86</v>
      </c>
      <c r="AV149" s="12" t="s">
        <v>86</v>
      </c>
      <c r="AW149" s="12" t="s">
        <v>33</v>
      </c>
      <c r="AX149" s="12" t="s">
        <v>76</v>
      </c>
      <c r="AY149" s="147" t="s">
        <v>131</v>
      </c>
    </row>
    <row r="150" spans="2:65" s="12" customFormat="1">
      <c r="B150" s="145"/>
      <c r="D150" s="146" t="s">
        <v>141</v>
      </c>
      <c r="E150" s="147" t="s">
        <v>1</v>
      </c>
      <c r="F150" s="148" t="s">
        <v>405</v>
      </c>
      <c r="H150" s="149">
        <v>135</v>
      </c>
      <c r="I150" s="150"/>
      <c r="L150" s="145"/>
      <c r="M150" s="151"/>
      <c r="T150" s="152"/>
      <c r="AT150" s="147" t="s">
        <v>141</v>
      </c>
      <c r="AU150" s="147" t="s">
        <v>86</v>
      </c>
      <c r="AV150" s="12" t="s">
        <v>86</v>
      </c>
      <c r="AW150" s="12" t="s">
        <v>33</v>
      </c>
      <c r="AX150" s="12" t="s">
        <v>76</v>
      </c>
      <c r="AY150" s="147" t="s">
        <v>131</v>
      </c>
    </row>
    <row r="151" spans="2:65" s="13" customFormat="1">
      <c r="B151" s="153"/>
      <c r="D151" s="146" t="s">
        <v>141</v>
      </c>
      <c r="E151" s="154" t="s">
        <v>1</v>
      </c>
      <c r="F151" s="155" t="s">
        <v>143</v>
      </c>
      <c r="H151" s="156">
        <v>324.5</v>
      </c>
      <c r="I151" s="157"/>
      <c r="L151" s="153"/>
      <c r="M151" s="158"/>
      <c r="T151" s="159"/>
      <c r="AT151" s="154" t="s">
        <v>141</v>
      </c>
      <c r="AU151" s="154" t="s">
        <v>86</v>
      </c>
      <c r="AV151" s="13" t="s">
        <v>139</v>
      </c>
      <c r="AW151" s="13" t="s">
        <v>33</v>
      </c>
      <c r="AX151" s="13" t="s">
        <v>84</v>
      </c>
      <c r="AY151" s="154" t="s">
        <v>131</v>
      </c>
    </row>
    <row r="152" spans="2:65" s="11" customFormat="1" ht="22.9" customHeight="1">
      <c r="B152" s="119"/>
      <c r="D152" s="120" t="s">
        <v>75</v>
      </c>
      <c r="E152" s="129" t="s">
        <v>158</v>
      </c>
      <c r="F152" s="129" t="s">
        <v>300</v>
      </c>
      <c r="I152" s="122"/>
      <c r="J152" s="130">
        <f>BK152</f>
        <v>0</v>
      </c>
      <c r="L152" s="119"/>
      <c r="M152" s="124"/>
      <c r="P152" s="125">
        <f>SUM(P153:P175)</f>
        <v>0</v>
      </c>
      <c r="R152" s="125">
        <f>SUM(R153:R175)</f>
        <v>365.88691939999995</v>
      </c>
      <c r="T152" s="126">
        <f>SUM(T153:T175)</f>
        <v>0</v>
      </c>
      <c r="AR152" s="120" t="s">
        <v>84</v>
      </c>
      <c r="AT152" s="127" t="s">
        <v>75</v>
      </c>
      <c r="AU152" s="127" t="s">
        <v>84</v>
      </c>
      <c r="AY152" s="120" t="s">
        <v>131</v>
      </c>
      <c r="BK152" s="128">
        <f>SUM(BK153:BK175)</f>
        <v>0</v>
      </c>
    </row>
    <row r="153" spans="2:65" s="1" customFormat="1" ht="21.75" customHeight="1">
      <c r="B153" s="131"/>
      <c r="C153" s="132" t="s">
        <v>170</v>
      </c>
      <c r="D153" s="132" t="s">
        <v>134</v>
      </c>
      <c r="E153" s="133" t="s">
        <v>301</v>
      </c>
      <c r="F153" s="134" t="s">
        <v>302</v>
      </c>
      <c r="G153" s="135" t="s">
        <v>151</v>
      </c>
      <c r="H153" s="136">
        <v>324.5</v>
      </c>
      <c r="I153" s="137"/>
      <c r="J153" s="138">
        <f>ROUND(I153*H153,2)</f>
        <v>0</v>
      </c>
      <c r="K153" s="134" t="s">
        <v>138</v>
      </c>
      <c r="L153" s="31"/>
      <c r="M153" s="139" t="s">
        <v>1</v>
      </c>
      <c r="N153" s="140" t="s">
        <v>41</v>
      </c>
      <c r="P153" s="141">
        <f>O153*H153</f>
        <v>0</v>
      </c>
      <c r="Q153" s="141">
        <v>0.23</v>
      </c>
      <c r="R153" s="141">
        <f>Q153*H153</f>
        <v>74.635000000000005</v>
      </c>
      <c r="S153" s="141">
        <v>0</v>
      </c>
      <c r="T153" s="142">
        <f>S153*H153</f>
        <v>0</v>
      </c>
      <c r="AR153" s="143" t="s">
        <v>139</v>
      </c>
      <c r="AT153" s="143" t="s">
        <v>134</v>
      </c>
      <c r="AU153" s="143" t="s">
        <v>86</v>
      </c>
      <c r="AY153" s="16" t="s">
        <v>131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6" t="s">
        <v>84</v>
      </c>
      <c r="BK153" s="144">
        <f>ROUND(I153*H153,2)</f>
        <v>0</v>
      </c>
      <c r="BL153" s="16" t="s">
        <v>139</v>
      </c>
      <c r="BM153" s="143" t="s">
        <v>303</v>
      </c>
    </row>
    <row r="154" spans="2:65" s="12" customFormat="1">
      <c r="B154" s="145"/>
      <c r="D154" s="146" t="s">
        <v>141</v>
      </c>
      <c r="E154" s="147" t="s">
        <v>1</v>
      </c>
      <c r="F154" s="148" t="s">
        <v>412</v>
      </c>
      <c r="H154" s="149">
        <v>7</v>
      </c>
      <c r="I154" s="150"/>
      <c r="L154" s="145"/>
      <c r="M154" s="151"/>
      <c r="T154" s="152"/>
      <c r="AT154" s="147" t="s">
        <v>141</v>
      </c>
      <c r="AU154" s="147" t="s">
        <v>86</v>
      </c>
      <c r="AV154" s="12" t="s">
        <v>86</v>
      </c>
      <c r="AW154" s="12" t="s">
        <v>33</v>
      </c>
      <c r="AX154" s="12" t="s">
        <v>76</v>
      </c>
      <c r="AY154" s="147" t="s">
        <v>131</v>
      </c>
    </row>
    <row r="155" spans="2:65" s="12" customFormat="1">
      <c r="B155" s="145"/>
      <c r="D155" s="146" t="s">
        <v>141</v>
      </c>
      <c r="E155" s="147" t="s">
        <v>1</v>
      </c>
      <c r="F155" s="148" t="s">
        <v>411</v>
      </c>
      <c r="H155" s="149">
        <v>182.5</v>
      </c>
      <c r="I155" s="150"/>
      <c r="L155" s="145"/>
      <c r="M155" s="151"/>
      <c r="T155" s="152"/>
      <c r="AT155" s="147" t="s">
        <v>141</v>
      </c>
      <c r="AU155" s="147" t="s">
        <v>86</v>
      </c>
      <c r="AV155" s="12" t="s">
        <v>86</v>
      </c>
      <c r="AW155" s="12" t="s">
        <v>33</v>
      </c>
      <c r="AX155" s="12" t="s">
        <v>76</v>
      </c>
      <c r="AY155" s="147" t="s">
        <v>131</v>
      </c>
    </row>
    <row r="156" spans="2:65" s="12" customFormat="1">
      <c r="B156" s="145"/>
      <c r="D156" s="146" t="s">
        <v>141</v>
      </c>
      <c r="E156" s="147" t="s">
        <v>1</v>
      </c>
      <c r="F156" s="148" t="s">
        <v>405</v>
      </c>
      <c r="H156" s="149">
        <v>135</v>
      </c>
      <c r="I156" s="150"/>
      <c r="L156" s="145"/>
      <c r="M156" s="151"/>
      <c r="T156" s="152"/>
      <c r="AT156" s="147" t="s">
        <v>141</v>
      </c>
      <c r="AU156" s="147" t="s">
        <v>86</v>
      </c>
      <c r="AV156" s="12" t="s">
        <v>86</v>
      </c>
      <c r="AW156" s="12" t="s">
        <v>33</v>
      </c>
      <c r="AX156" s="12" t="s">
        <v>76</v>
      </c>
      <c r="AY156" s="147" t="s">
        <v>131</v>
      </c>
    </row>
    <row r="157" spans="2:65" s="13" customFormat="1">
      <c r="B157" s="153"/>
      <c r="D157" s="146" t="s">
        <v>141</v>
      </c>
      <c r="E157" s="154" t="s">
        <v>1</v>
      </c>
      <c r="F157" s="155" t="s">
        <v>143</v>
      </c>
      <c r="H157" s="156">
        <v>324.5</v>
      </c>
      <c r="I157" s="157"/>
      <c r="L157" s="153"/>
      <c r="M157" s="158"/>
      <c r="T157" s="159"/>
      <c r="AT157" s="154" t="s">
        <v>141</v>
      </c>
      <c r="AU157" s="154" t="s">
        <v>86</v>
      </c>
      <c r="AV157" s="13" t="s">
        <v>139</v>
      </c>
      <c r="AW157" s="13" t="s">
        <v>33</v>
      </c>
      <c r="AX157" s="13" t="s">
        <v>84</v>
      </c>
      <c r="AY157" s="154" t="s">
        <v>131</v>
      </c>
    </row>
    <row r="158" spans="2:65" s="1" customFormat="1" ht="33" customHeight="1">
      <c r="B158" s="131"/>
      <c r="C158" s="132" t="s">
        <v>176</v>
      </c>
      <c r="D158" s="132" t="s">
        <v>134</v>
      </c>
      <c r="E158" s="133" t="s">
        <v>413</v>
      </c>
      <c r="F158" s="134" t="s">
        <v>414</v>
      </c>
      <c r="G158" s="135" t="s">
        <v>151</v>
      </c>
      <c r="H158" s="136">
        <v>135</v>
      </c>
      <c r="I158" s="137"/>
      <c r="J158" s="138">
        <f>ROUND(I158*H158,2)</f>
        <v>0</v>
      </c>
      <c r="K158" s="134" t="s">
        <v>138</v>
      </c>
      <c r="L158" s="31"/>
      <c r="M158" s="139" t="s">
        <v>1</v>
      </c>
      <c r="N158" s="140" t="s">
        <v>41</v>
      </c>
      <c r="P158" s="141">
        <f>O158*H158</f>
        <v>0</v>
      </c>
      <c r="Q158" s="141">
        <v>0.13188</v>
      </c>
      <c r="R158" s="141">
        <f>Q158*H158</f>
        <v>17.803799999999999</v>
      </c>
      <c r="S158" s="141">
        <v>0</v>
      </c>
      <c r="T158" s="142">
        <f>S158*H158</f>
        <v>0</v>
      </c>
      <c r="AR158" s="143" t="s">
        <v>139</v>
      </c>
      <c r="AT158" s="143" t="s">
        <v>134</v>
      </c>
      <c r="AU158" s="143" t="s">
        <v>86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84</v>
      </c>
      <c r="BK158" s="144">
        <f>ROUND(I158*H158,2)</f>
        <v>0</v>
      </c>
      <c r="BL158" s="16" t="s">
        <v>139</v>
      </c>
      <c r="BM158" s="143" t="s">
        <v>415</v>
      </c>
    </row>
    <row r="159" spans="2:65" s="12" customFormat="1">
      <c r="B159" s="145"/>
      <c r="D159" s="146" t="s">
        <v>141</v>
      </c>
      <c r="E159" s="147" t="s">
        <v>1</v>
      </c>
      <c r="F159" s="148" t="s">
        <v>405</v>
      </c>
      <c r="H159" s="149">
        <v>135</v>
      </c>
      <c r="I159" s="150"/>
      <c r="L159" s="145"/>
      <c r="M159" s="151"/>
      <c r="T159" s="152"/>
      <c r="AT159" s="147" t="s">
        <v>141</v>
      </c>
      <c r="AU159" s="147" t="s">
        <v>86</v>
      </c>
      <c r="AV159" s="12" t="s">
        <v>86</v>
      </c>
      <c r="AW159" s="12" t="s">
        <v>33</v>
      </c>
      <c r="AX159" s="12" t="s">
        <v>76</v>
      </c>
      <c r="AY159" s="147" t="s">
        <v>131</v>
      </c>
    </row>
    <row r="160" spans="2:65" s="13" customFormat="1">
      <c r="B160" s="153"/>
      <c r="D160" s="146" t="s">
        <v>141</v>
      </c>
      <c r="E160" s="154" t="s">
        <v>1</v>
      </c>
      <c r="F160" s="155" t="s">
        <v>143</v>
      </c>
      <c r="H160" s="156">
        <v>135</v>
      </c>
      <c r="I160" s="157"/>
      <c r="L160" s="153"/>
      <c r="M160" s="158"/>
      <c r="T160" s="159"/>
      <c r="AT160" s="154" t="s">
        <v>141</v>
      </c>
      <c r="AU160" s="154" t="s">
        <v>86</v>
      </c>
      <c r="AV160" s="13" t="s">
        <v>139</v>
      </c>
      <c r="AW160" s="13" t="s">
        <v>33</v>
      </c>
      <c r="AX160" s="13" t="s">
        <v>84</v>
      </c>
      <c r="AY160" s="154" t="s">
        <v>131</v>
      </c>
    </row>
    <row r="161" spans="2:65" s="1" customFormat="1" ht="16.5" customHeight="1">
      <c r="B161" s="131"/>
      <c r="C161" s="132" t="s">
        <v>163</v>
      </c>
      <c r="D161" s="132" t="s">
        <v>134</v>
      </c>
      <c r="E161" s="133" t="s">
        <v>305</v>
      </c>
      <c r="F161" s="134" t="s">
        <v>306</v>
      </c>
      <c r="G161" s="135" t="s">
        <v>151</v>
      </c>
      <c r="H161" s="136">
        <v>135</v>
      </c>
      <c r="I161" s="137"/>
      <c r="J161" s="138">
        <f>ROUND(I161*H161,2)</f>
        <v>0</v>
      </c>
      <c r="K161" s="134" t="s">
        <v>138</v>
      </c>
      <c r="L161" s="31"/>
      <c r="M161" s="139" t="s">
        <v>1</v>
      </c>
      <c r="N161" s="140" t="s">
        <v>41</v>
      </c>
      <c r="P161" s="141">
        <f>O161*H161</f>
        <v>0</v>
      </c>
      <c r="Q161" s="141">
        <v>0.23</v>
      </c>
      <c r="R161" s="141">
        <f>Q161*H161</f>
        <v>31.05</v>
      </c>
      <c r="S161" s="141">
        <v>0</v>
      </c>
      <c r="T161" s="142">
        <f>S161*H161</f>
        <v>0</v>
      </c>
      <c r="AR161" s="143" t="s">
        <v>139</v>
      </c>
      <c r="AT161" s="143" t="s">
        <v>134</v>
      </c>
      <c r="AU161" s="143" t="s">
        <v>86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84</v>
      </c>
      <c r="BK161" s="144">
        <f>ROUND(I161*H161,2)</f>
        <v>0</v>
      </c>
      <c r="BL161" s="16" t="s">
        <v>139</v>
      </c>
      <c r="BM161" s="143" t="s">
        <v>307</v>
      </c>
    </row>
    <row r="162" spans="2:65" s="12" customFormat="1">
      <c r="B162" s="145"/>
      <c r="D162" s="146" t="s">
        <v>141</v>
      </c>
      <c r="E162" s="147" t="s">
        <v>1</v>
      </c>
      <c r="F162" s="148" t="s">
        <v>416</v>
      </c>
      <c r="H162" s="149">
        <v>135</v>
      </c>
      <c r="I162" s="150"/>
      <c r="L162" s="145"/>
      <c r="M162" s="151"/>
      <c r="T162" s="152"/>
      <c r="AT162" s="147" t="s">
        <v>141</v>
      </c>
      <c r="AU162" s="147" t="s">
        <v>86</v>
      </c>
      <c r="AV162" s="12" t="s">
        <v>86</v>
      </c>
      <c r="AW162" s="12" t="s">
        <v>33</v>
      </c>
      <c r="AX162" s="12" t="s">
        <v>76</v>
      </c>
      <c r="AY162" s="147" t="s">
        <v>131</v>
      </c>
    </row>
    <row r="163" spans="2:65" s="13" customFormat="1">
      <c r="B163" s="153"/>
      <c r="D163" s="146" t="s">
        <v>141</v>
      </c>
      <c r="E163" s="154" t="s">
        <v>1</v>
      </c>
      <c r="F163" s="155" t="s">
        <v>143</v>
      </c>
      <c r="H163" s="156">
        <v>135</v>
      </c>
      <c r="I163" s="157"/>
      <c r="L163" s="153"/>
      <c r="M163" s="158"/>
      <c r="T163" s="159"/>
      <c r="AT163" s="154" t="s">
        <v>141</v>
      </c>
      <c r="AU163" s="154" t="s">
        <v>86</v>
      </c>
      <c r="AV163" s="13" t="s">
        <v>139</v>
      </c>
      <c r="AW163" s="13" t="s">
        <v>33</v>
      </c>
      <c r="AX163" s="13" t="s">
        <v>84</v>
      </c>
      <c r="AY163" s="154" t="s">
        <v>131</v>
      </c>
    </row>
    <row r="164" spans="2:65" s="1" customFormat="1" ht="24.2" customHeight="1">
      <c r="B164" s="131"/>
      <c r="C164" s="132" t="s">
        <v>186</v>
      </c>
      <c r="D164" s="132" t="s">
        <v>134</v>
      </c>
      <c r="E164" s="133" t="s">
        <v>309</v>
      </c>
      <c r="F164" s="134" t="s">
        <v>310</v>
      </c>
      <c r="G164" s="135" t="s">
        <v>151</v>
      </c>
      <c r="H164" s="136">
        <v>853.74</v>
      </c>
      <c r="I164" s="137"/>
      <c r="J164" s="138">
        <f>ROUND(I164*H164,2)</f>
        <v>0</v>
      </c>
      <c r="K164" s="134" t="s">
        <v>138</v>
      </c>
      <c r="L164" s="31"/>
      <c r="M164" s="139" t="s">
        <v>1</v>
      </c>
      <c r="N164" s="140" t="s">
        <v>41</v>
      </c>
      <c r="P164" s="141">
        <f>O164*H164</f>
        <v>0</v>
      </c>
      <c r="Q164" s="141">
        <v>0.15620000000000001</v>
      </c>
      <c r="R164" s="141">
        <f>Q164*H164</f>
        <v>133.35418799999999</v>
      </c>
      <c r="S164" s="141">
        <v>0</v>
      </c>
      <c r="T164" s="142">
        <f>S164*H164</f>
        <v>0</v>
      </c>
      <c r="AR164" s="143" t="s">
        <v>139</v>
      </c>
      <c r="AT164" s="143" t="s">
        <v>134</v>
      </c>
      <c r="AU164" s="143" t="s">
        <v>86</v>
      </c>
      <c r="AY164" s="16" t="s">
        <v>131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84</v>
      </c>
      <c r="BK164" s="144">
        <f>ROUND(I164*H164,2)</f>
        <v>0</v>
      </c>
      <c r="BL164" s="16" t="s">
        <v>139</v>
      </c>
      <c r="BM164" s="143" t="s">
        <v>311</v>
      </c>
    </row>
    <row r="165" spans="2:65" s="12" customFormat="1">
      <c r="B165" s="145"/>
      <c r="D165" s="146" t="s">
        <v>141</v>
      </c>
      <c r="E165" s="147" t="s">
        <v>1</v>
      </c>
      <c r="F165" s="148" t="s">
        <v>417</v>
      </c>
      <c r="H165" s="149">
        <v>853.74</v>
      </c>
      <c r="I165" s="150"/>
      <c r="L165" s="145"/>
      <c r="M165" s="151"/>
      <c r="T165" s="152"/>
      <c r="AT165" s="147" t="s">
        <v>141</v>
      </c>
      <c r="AU165" s="147" t="s">
        <v>86</v>
      </c>
      <c r="AV165" s="12" t="s">
        <v>86</v>
      </c>
      <c r="AW165" s="12" t="s">
        <v>33</v>
      </c>
      <c r="AX165" s="12" t="s">
        <v>76</v>
      </c>
      <c r="AY165" s="147" t="s">
        <v>131</v>
      </c>
    </row>
    <row r="166" spans="2:65" s="13" customFormat="1">
      <c r="B166" s="153"/>
      <c r="D166" s="146" t="s">
        <v>141</v>
      </c>
      <c r="E166" s="154" t="s">
        <v>1</v>
      </c>
      <c r="F166" s="155" t="s">
        <v>143</v>
      </c>
      <c r="H166" s="156">
        <v>853.74</v>
      </c>
      <c r="I166" s="157"/>
      <c r="L166" s="153"/>
      <c r="M166" s="158"/>
      <c r="T166" s="159"/>
      <c r="AT166" s="154" t="s">
        <v>141</v>
      </c>
      <c r="AU166" s="154" t="s">
        <v>86</v>
      </c>
      <c r="AV166" s="13" t="s">
        <v>139</v>
      </c>
      <c r="AW166" s="13" t="s">
        <v>33</v>
      </c>
      <c r="AX166" s="13" t="s">
        <v>84</v>
      </c>
      <c r="AY166" s="154" t="s">
        <v>131</v>
      </c>
    </row>
    <row r="167" spans="2:65" s="1" customFormat="1" ht="24.2" customHeight="1">
      <c r="B167" s="131"/>
      <c r="C167" s="132" t="s">
        <v>190</v>
      </c>
      <c r="D167" s="132" t="s">
        <v>134</v>
      </c>
      <c r="E167" s="133" t="s">
        <v>313</v>
      </c>
      <c r="F167" s="134" t="s">
        <v>314</v>
      </c>
      <c r="G167" s="135" t="s">
        <v>151</v>
      </c>
      <c r="H167" s="136">
        <v>853.74</v>
      </c>
      <c r="I167" s="137"/>
      <c r="J167" s="138">
        <f>ROUND(I167*H167,2)</f>
        <v>0</v>
      </c>
      <c r="K167" s="134" t="s">
        <v>138</v>
      </c>
      <c r="L167" s="31"/>
      <c r="M167" s="139" t="s">
        <v>1</v>
      </c>
      <c r="N167" s="140" t="s">
        <v>41</v>
      </c>
      <c r="P167" s="141">
        <f>O167*H167</f>
        <v>0</v>
      </c>
      <c r="Q167" s="141">
        <v>5.1000000000000004E-4</v>
      </c>
      <c r="R167" s="141">
        <f>Q167*H167</f>
        <v>0.43540740000000006</v>
      </c>
      <c r="S167" s="141">
        <v>0</v>
      </c>
      <c r="T167" s="142">
        <f>S167*H167</f>
        <v>0</v>
      </c>
      <c r="AR167" s="143" t="s">
        <v>139</v>
      </c>
      <c r="AT167" s="143" t="s">
        <v>134</v>
      </c>
      <c r="AU167" s="143" t="s">
        <v>86</v>
      </c>
      <c r="AY167" s="16" t="s">
        <v>131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84</v>
      </c>
      <c r="BK167" s="144">
        <f>ROUND(I167*H167,2)</f>
        <v>0</v>
      </c>
      <c r="BL167" s="16" t="s">
        <v>139</v>
      </c>
      <c r="BM167" s="143" t="s">
        <v>315</v>
      </c>
    </row>
    <row r="168" spans="2:65" s="12" customFormat="1">
      <c r="B168" s="145"/>
      <c r="D168" s="146" t="s">
        <v>141</v>
      </c>
      <c r="E168" s="147" t="s">
        <v>1</v>
      </c>
      <c r="F168" s="148" t="s">
        <v>418</v>
      </c>
      <c r="H168" s="149">
        <v>853.74</v>
      </c>
      <c r="I168" s="150"/>
      <c r="L168" s="145"/>
      <c r="M168" s="151"/>
      <c r="T168" s="152"/>
      <c r="AT168" s="147" t="s">
        <v>141</v>
      </c>
      <c r="AU168" s="147" t="s">
        <v>86</v>
      </c>
      <c r="AV168" s="12" t="s">
        <v>86</v>
      </c>
      <c r="AW168" s="12" t="s">
        <v>33</v>
      </c>
      <c r="AX168" s="12" t="s">
        <v>76</v>
      </c>
      <c r="AY168" s="147" t="s">
        <v>131</v>
      </c>
    </row>
    <row r="169" spans="2:65" s="13" customFormat="1">
      <c r="B169" s="153"/>
      <c r="D169" s="146" t="s">
        <v>141</v>
      </c>
      <c r="E169" s="154" t="s">
        <v>1</v>
      </c>
      <c r="F169" s="155" t="s">
        <v>143</v>
      </c>
      <c r="H169" s="156">
        <v>853.74</v>
      </c>
      <c r="I169" s="157"/>
      <c r="L169" s="153"/>
      <c r="M169" s="158"/>
      <c r="T169" s="159"/>
      <c r="AT169" s="154" t="s">
        <v>141</v>
      </c>
      <c r="AU169" s="154" t="s">
        <v>86</v>
      </c>
      <c r="AV169" s="13" t="s">
        <v>139</v>
      </c>
      <c r="AW169" s="13" t="s">
        <v>33</v>
      </c>
      <c r="AX169" s="13" t="s">
        <v>84</v>
      </c>
      <c r="AY169" s="154" t="s">
        <v>131</v>
      </c>
    </row>
    <row r="170" spans="2:65" s="1" customFormat="1" ht="33" customHeight="1">
      <c r="B170" s="131"/>
      <c r="C170" s="132" t="s">
        <v>8</v>
      </c>
      <c r="D170" s="132" t="s">
        <v>134</v>
      </c>
      <c r="E170" s="133" t="s">
        <v>320</v>
      </c>
      <c r="F170" s="134" t="s">
        <v>321</v>
      </c>
      <c r="G170" s="135" t="s">
        <v>151</v>
      </c>
      <c r="H170" s="136">
        <v>837</v>
      </c>
      <c r="I170" s="137"/>
      <c r="J170" s="138">
        <f>ROUND(I170*H170,2)</f>
        <v>0</v>
      </c>
      <c r="K170" s="134" t="s">
        <v>138</v>
      </c>
      <c r="L170" s="31"/>
      <c r="M170" s="139" t="s">
        <v>1</v>
      </c>
      <c r="N170" s="140" t="s">
        <v>41</v>
      </c>
      <c r="P170" s="141">
        <f>O170*H170</f>
        <v>0</v>
      </c>
      <c r="Q170" s="141">
        <v>0.12966</v>
      </c>
      <c r="R170" s="141">
        <f>Q170*H170</f>
        <v>108.52542</v>
      </c>
      <c r="S170" s="141">
        <v>0</v>
      </c>
      <c r="T170" s="142">
        <f>S170*H170</f>
        <v>0</v>
      </c>
      <c r="AR170" s="143" t="s">
        <v>139</v>
      </c>
      <c r="AT170" s="143" t="s">
        <v>134</v>
      </c>
      <c r="AU170" s="143" t="s">
        <v>86</v>
      </c>
      <c r="AY170" s="16" t="s">
        <v>131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84</v>
      </c>
      <c r="BK170" s="144">
        <f>ROUND(I170*H170,2)</f>
        <v>0</v>
      </c>
      <c r="BL170" s="16" t="s">
        <v>139</v>
      </c>
      <c r="BM170" s="143" t="s">
        <v>322</v>
      </c>
    </row>
    <row r="171" spans="2:65" s="12" customFormat="1">
      <c r="B171" s="145"/>
      <c r="D171" s="146" t="s">
        <v>141</v>
      </c>
      <c r="E171" s="147" t="s">
        <v>1</v>
      </c>
      <c r="F171" s="148" t="s">
        <v>419</v>
      </c>
      <c r="H171" s="149">
        <v>837</v>
      </c>
      <c r="I171" s="150"/>
      <c r="L171" s="145"/>
      <c r="M171" s="151"/>
      <c r="T171" s="152"/>
      <c r="AT171" s="147" t="s">
        <v>141</v>
      </c>
      <c r="AU171" s="147" t="s">
        <v>86</v>
      </c>
      <c r="AV171" s="12" t="s">
        <v>86</v>
      </c>
      <c r="AW171" s="12" t="s">
        <v>33</v>
      </c>
      <c r="AX171" s="12" t="s">
        <v>76</v>
      </c>
      <c r="AY171" s="147" t="s">
        <v>131</v>
      </c>
    </row>
    <row r="172" spans="2:65" s="13" customFormat="1">
      <c r="B172" s="153"/>
      <c r="D172" s="146" t="s">
        <v>141</v>
      </c>
      <c r="E172" s="154" t="s">
        <v>1</v>
      </c>
      <c r="F172" s="155" t="s">
        <v>143</v>
      </c>
      <c r="H172" s="156">
        <v>837</v>
      </c>
      <c r="I172" s="157"/>
      <c r="L172" s="153"/>
      <c r="M172" s="158"/>
      <c r="T172" s="159"/>
      <c r="AT172" s="154" t="s">
        <v>141</v>
      </c>
      <c r="AU172" s="154" t="s">
        <v>86</v>
      </c>
      <c r="AV172" s="13" t="s">
        <v>139</v>
      </c>
      <c r="AW172" s="13" t="s">
        <v>33</v>
      </c>
      <c r="AX172" s="13" t="s">
        <v>84</v>
      </c>
      <c r="AY172" s="154" t="s">
        <v>131</v>
      </c>
    </row>
    <row r="173" spans="2:65" s="1" customFormat="1" ht="37.9" customHeight="1">
      <c r="B173" s="131"/>
      <c r="C173" s="132" t="s">
        <v>203</v>
      </c>
      <c r="D173" s="132" t="s">
        <v>134</v>
      </c>
      <c r="E173" s="133" t="s">
        <v>323</v>
      </c>
      <c r="F173" s="134" t="s">
        <v>324</v>
      </c>
      <c r="G173" s="135" t="s">
        <v>137</v>
      </c>
      <c r="H173" s="136">
        <v>37.1</v>
      </c>
      <c r="I173" s="137"/>
      <c r="J173" s="138">
        <f>ROUND(I173*H173,2)</f>
        <v>0</v>
      </c>
      <c r="K173" s="134" t="s">
        <v>138</v>
      </c>
      <c r="L173" s="31"/>
      <c r="M173" s="139" t="s">
        <v>1</v>
      </c>
      <c r="N173" s="140" t="s">
        <v>41</v>
      </c>
      <c r="P173" s="141">
        <f>O173*H173</f>
        <v>0</v>
      </c>
      <c r="Q173" s="141">
        <v>2.2399999999999998E-3</v>
      </c>
      <c r="R173" s="141">
        <f>Q173*H173</f>
        <v>8.3103999999999997E-2</v>
      </c>
      <c r="S173" s="141">
        <v>0</v>
      </c>
      <c r="T173" s="142">
        <f>S173*H173</f>
        <v>0</v>
      </c>
      <c r="AR173" s="143" t="s">
        <v>139</v>
      </c>
      <c r="AT173" s="143" t="s">
        <v>134</v>
      </c>
      <c r="AU173" s="143" t="s">
        <v>86</v>
      </c>
      <c r="AY173" s="16" t="s">
        <v>131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84</v>
      </c>
      <c r="BK173" s="144">
        <f>ROUND(I173*H173,2)</f>
        <v>0</v>
      </c>
      <c r="BL173" s="16" t="s">
        <v>139</v>
      </c>
      <c r="BM173" s="143" t="s">
        <v>325</v>
      </c>
    </row>
    <row r="174" spans="2:65" s="12" customFormat="1">
      <c r="B174" s="145"/>
      <c r="D174" s="146" t="s">
        <v>141</v>
      </c>
      <c r="E174" s="147" t="s">
        <v>1</v>
      </c>
      <c r="F174" s="148" t="s">
        <v>420</v>
      </c>
      <c r="H174" s="149">
        <v>37.1</v>
      </c>
      <c r="I174" s="150"/>
      <c r="L174" s="145"/>
      <c r="M174" s="151"/>
      <c r="T174" s="152"/>
      <c r="AT174" s="147" t="s">
        <v>141</v>
      </c>
      <c r="AU174" s="147" t="s">
        <v>86</v>
      </c>
      <c r="AV174" s="12" t="s">
        <v>86</v>
      </c>
      <c r="AW174" s="12" t="s">
        <v>33</v>
      </c>
      <c r="AX174" s="12" t="s">
        <v>76</v>
      </c>
      <c r="AY174" s="147" t="s">
        <v>131</v>
      </c>
    </row>
    <row r="175" spans="2:65" s="13" customFormat="1">
      <c r="B175" s="153"/>
      <c r="D175" s="146" t="s">
        <v>141</v>
      </c>
      <c r="E175" s="154" t="s">
        <v>1</v>
      </c>
      <c r="F175" s="155" t="s">
        <v>143</v>
      </c>
      <c r="H175" s="156">
        <v>37.1</v>
      </c>
      <c r="I175" s="157"/>
      <c r="L175" s="153"/>
      <c r="M175" s="158"/>
      <c r="T175" s="159"/>
      <c r="AT175" s="154" t="s">
        <v>141</v>
      </c>
      <c r="AU175" s="154" t="s">
        <v>86</v>
      </c>
      <c r="AV175" s="13" t="s">
        <v>139</v>
      </c>
      <c r="AW175" s="13" t="s">
        <v>33</v>
      </c>
      <c r="AX175" s="13" t="s">
        <v>84</v>
      </c>
      <c r="AY175" s="154" t="s">
        <v>131</v>
      </c>
    </row>
    <row r="176" spans="2:65" s="11" customFormat="1" ht="22.9" customHeight="1">
      <c r="B176" s="119"/>
      <c r="D176" s="120" t="s">
        <v>75</v>
      </c>
      <c r="E176" s="129" t="s">
        <v>176</v>
      </c>
      <c r="F176" s="129" t="s">
        <v>421</v>
      </c>
      <c r="I176" s="122"/>
      <c r="J176" s="130">
        <f>BK176</f>
        <v>0</v>
      </c>
      <c r="L176" s="119"/>
      <c r="M176" s="124"/>
      <c r="P176" s="125">
        <f>SUM(P177:P179)</f>
        <v>0</v>
      </c>
      <c r="R176" s="125">
        <f>SUM(R177:R179)</f>
        <v>0.40148</v>
      </c>
      <c r="T176" s="126">
        <f>SUM(T177:T179)</f>
        <v>0.4</v>
      </c>
      <c r="AR176" s="120" t="s">
        <v>84</v>
      </c>
      <c r="AT176" s="127" t="s">
        <v>75</v>
      </c>
      <c r="AU176" s="127" t="s">
        <v>84</v>
      </c>
      <c r="AY176" s="120" t="s">
        <v>131</v>
      </c>
      <c r="BK176" s="128">
        <f>SUM(BK177:BK179)</f>
        <v>0</v>
      </c>
    </row>
    <row r="177" spans="2:65" s="1" customFormat="1" ht="24.2" customHeight="1">
      <c r="B177" s="131"/>
      <c r="C177" s="132" t="s">
        <v>210</v>
      </c>
      <c r="D177" s="132" t="s">
        <v>134</v>
      </c>
      <c r="E177" s="133" t="s">
        <v>422</v>
      </c>
      <c r="F177" s="134" t="s">
        <v>423</v>
      </c>
      <c r="G177" s="135" t="s">
        <v>424</v>
      </c>
      <c r="H177" s="136">
        <v>4</v>
      </c>
      <c r="I177" s="137"/>
      <c r="J177" s="138">
        <f>ROUND(I177*H177,2)</f>
        <v>0</v>
      </c>
      <c r="K177" s="134" t="s">
        <v>138</v>
      </c>
      <c r="L177" s="31"/>
      <c r="M177" s="139" t="s">
        <v>1</v>
      </c>
      <c r="N177" s="140" t="s">
        <v>41</v>
      </c>
      <c r="P177" s="141">
        <f>O177*H177</f>
        <v>0</v>
      </c>
      <c r="Q177" s="141">
        <v>0.10037</v>
      </c>
      <c r="R177" s="141">
        <f>Q177*H177</f>
        <v>0.40148</v>
      </c>
      <c r="S177" s="141">
        <v>0.1</v>
      </c>
      <c r="T177" s="142">
        <f>S177*H177</f>
        <v>0.4</v>
      </c>
      <c r="AR177" s="143" t="s">
        <v>139</v>
      </c>
      <c r="AT177" s="143" t="s">
        <v>134</v>
      </c>
      <c r="AU177" s="143" t="s">
        <v>86</v>
      </c>
      <c r="AY177" s="16" t="s">
        <v>131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84</v>
      </c>
      <c r="BK177" s="144">
        <f>ROUND(I177*H177,2)</f>
        <v>0</v>
      </c>
      <c r="BL177" s="16" t="s">
        <v>139</v>
      </c>
      <c r="BM177" s="143" t="s">
        <v>425</v>
      </c>
    </row>
    <row r="178" spans="2:65" s="12" customFormat="1">
      <c r="B178" s="145"/>
      <c r="D178" s="146" t="s">
        <v>141</v>
      </c>
      <c r="E178" s="147" t="s">
        <v>1</v>
      </c>
      <c r="F178" s="148" t="s">
        <v>139</v>
      </c>
      <c r="H178" s="149">
        <v>4</v>
      </c>
      <c r="I178" s="150"/>
      <c r="L178" s="145"/>
      <c r="M178" s="151"/>
      <c r="T178" s="152"/>
      <c r="AT178" s="147" t="s">
        <v>141</v>
      </c>
      <c r="AU178" s="147" t="s">
        <v>86</v>
      </c>
      <c r="AV178" s="12" t="s">
        <v>86</v>
      </c>
      <c r="AW178" s="12" t="s">
        <v>33</v>
      </c>
      <c r="AX178" s="12" t="s">
        <v>76</v>
      </c>
      <c r="AY178" s="147" t="s">
        <v>131</v>
      </c>
    </row>
    <row r="179" spans="2:65" s="13" customFormat="1">
      <c r="B179" s="153"/>
      <c r="D179" s="146" t="s">
        <v>141</v>
      </c>
      <c r="E179" s="154" t="s">
        <v>1</v>
      </c>
      <c r="F179" s="155" t="s">
        <v>143</v>
      </c>
      <c r="H179" s="156">
        <v>4</v>
      </c>
      <c r="I179" s="157"/>
      <c r="L179" s="153"/>
      <c r="M179" s="158"/>
      <c r="T179" s="159"/>
      <c r="AT179" s="154" t="s">
        <v>141</v>
      </c>
      <c r="AU179" s="154" t="s">
        <v>86</v>
      </c>
      <c r="AV179" s="13" t="s">
        <v>139</v>
      </c>
      <c r="AW179" s="13" t="s">
        <v>33</v>
      </c>
      <c r="AX179" s="13" t="s">
        <v>84</v>
      </c>
      <c r="AY179" s="154" t="s">
        <v>131</v>
      </c>
    </row>
    <row r="180" spans="2:65" s="11" customFormat="1" ht="22.9" customHeight="1">
      <c r="B180" s="119"/>
      <c r="D180" s="120" t="s">
        <v>75</v>
      </c>
      <c r="E180" s="129" t="s">
        <v>163</v>
      </c>
      <c r="F180" s="129" t="s">
        <v>164</v>
      </c>
      <c r="I180" s="122"/>
      <c r="J180" s="130">
        <f>BK180</f>
        <v>0</v>
      </c>
      <c r="L180" s="119"/>
      <c r="M180" s="124"/>
      <c r="P180" s="125">
        <f>SUM(P181:P200)</f>
        <v>0</v>
      </c>
      <c r="R180" s="125">
        <f>SUM(R181:R200)</f>
        <v>3.4032627999999998</v>
      </c>
      <c r="T180" s="126">
        <f>SUM(T181:T200)</f>
        <v>25.547400000000003</v>
      </c>
      <c r="AR180" s="120" t="s">
        <v>84</v>
      </c>
      <c r="AT180" s="127" t="s">
        <v>75</v>
      </c>
      <c r="AU180" s="127" t="s">
        <v>84</v>
      </c>
      <c r="AY180" s="120" t="s">
        <v>131</v>
      </c>
      <c r="BK180" s="128">
        <f>SUM(BK181:BK200)</f>
        <v>0</v>
      </c>
    </row>
    <row r="181" spans="2:65" s="1" customFormat="1" ht="33" customHeight="1">
      <c r="B181" s="131"/>
      <c r="C181" s="132" t="s">
        <v>216</v>
      </c>
      <c r="D181" s="132" t="s">
        <v>134</v>
      </c>
      <c r="E181" s="133" t="s">
        <v>426</v>
      </c>
      <c r="F181" s="134" t="s">
        <v>427</v>
      </c>
      <c r="G181" s="135" t="s">
        <v>137</v>
      </c>
      <c r="H181" s="136">
        <v>14</v>
      </c>
      <c r="I181" s="137"/>
      <c r="J181" s="138">
        <f>ROUND(I181*H181,2)</f>
        <v>0</v>
      </c>
      <c r="K181" s="134" t="s">
        <v>138</v>
      </c>
      <c r="L181" s="31"/>
      <c r="M181" s="139" t="s">
        <v>1</v>
      </c>
      <c r="N181" s="140" t="s">
        <v>41</v>
      </c>
      <c r="P181" s="141">
        <f>O181*H181</f>
        <v>0</v>
      </c>
      <c r="Q181" s="141">
        <v>0.1295</v>
      </c>
      <c r="R181" s="141">
        <f>Q181*H181</f>
        <v>1.8130000000000002</v>
      </c>
      <c r="S181" s="141">
        <v>0</v>
      </c>
      <c r="T181" s="142">
        <f>S181*H181</f>
        <v>0</v>
      </c>
      <c r="AR181" s="143" t="s">
        <v>139</v>
      </c>
      <c r="AT181" s="143" t="s">
        <v>134</v>
      </c>
      <c r="AU181" s="143" t="s">
        <v>86</v>
      </c>
      <c r="AY181" s="16" t="s">
        <v>131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84</v>
      </c>
      <c r="BK181" s="144">
        <f>ROUND(I181*H181,2)</f>
        <v>0</v>
      </c>
      <c r="BL181" s="16" t="s">
        <v>139</v>
      </c>
      <c r="BM181" s="143" t="s">
        <v>428</v>
      </c>
    </row>
    <row r="182" spans="2:65" s="12" customFormat="1">
      <c r="B182" s="145"/>
      <c r="D182" s="146" t="s">
        <v>141</v>
      </c>
      <c r="E182" s="147" t="s">
        <v>1</v>
      </c>
      <c r="F182" s="148" t="s">
        <v>429</v>
      </c>
      <c r="H182" s="149">
        <v>14</v>
      </c>
      <c r="I182" s="150"/>
      <c r="L182" s="145"/>
      <c r="M182" s="151"/>
      <c r="T182" s="152"/>
      <c r="AT182" s="147" t="s">
        <v>141</v>
      </c>
      <c r="AU182" s="147" t="s">
        <v>86</v>
      </c>
      <c r="AV182" s="12" t="s">
        <v>86</v>
      </c>
      <c r="AW182" s="12" t="s">
        <v>33</v>
      </c>
      <c r="AX182" s="12" t="s">
        <v>76</v>
      </c>
      <c r="AY182" s="147" t="s">
        <v>131</v>
      </c>
    </row>
    <row r="183" spans="2:65" s="13" customFormat="1">
      <c r="B183" s="153"/>
      <c r="D183" s="146" t="s">
        <v>141</v>
      </c>
      <c r="E183" s="154" t="s">
        <v>1</v>
      </c>
      <c r="F183" s="155" t="s">
        <v>143</v>
      </c>
      <c r="H183" s="156">
        <v>14</v>
      </c>
      <c r="I183" s="157"/>
      <c r="L183" s="153"/>
      <c r="M183" s="158"/>
      <c r="T183" s="159"/>
      <c r="AT183" s="154" t="s">
        <v>141</v>
      </c>
      <c r="AU183" s="154" t="s">
        <v>86</v>
      </c>
      <c r="AV183" s="13" t="s">
        <v>139</v>
      </c>
      <c r="AW183" s="13" t="s">
        <v>33</v>
      </c>
      <c r="AX183" s="13" t="s">
        <v>84</v>
      </c>
      <c r="AY183" s="154" t="s">
        <v>131</v>
      </c>
    </row>
    <row r="184" spans="2:65" s="1" customFormat="1" ht="16.5" customHeight="1">
      <c r="B184" s="131"/>
      <c r="C184" s="160" t="s">
        <v>200</v>
      </c>
      <c r="D184" s="160" t="s">
        <v>204</v>
      </c>
      <c r="E184" s="161" t="s">
        <v>430</v>
      </c>
      <c r="F184" s="162" t="s">
        <v>431</v>
      </c>
      <c r="G184" s="163" t="s">
        <v>137</v>
      </c>
      <c r="H184" s="164">
        <v>14.28</v>
      </c>
      <c r="I184" s="165"/>
      <c r="J184" s="166">
        <f>ROUND(I184*H184,2)</f>
        <v>0</v>
      </c>
      <c r="K184" s="162" t="s">
        <v>138</v>
      </c>
      <c r="L184" s="167"/>
      <c r="M184" s="168" t="s">
        <v>1</v>
      </c>
      <c r="N184" s="169" t="s">
        <v>41</v>
      </c>
      <c r="P184" s="141">
        <f>O184*H184</f>
        <v>0</v>
      </c>
      <c r="Q184" s="141">
        <v>4.4999999999999998E-2</v>
      </c>
      <c r="R184" s="141">
        <f>Q184*H184</f>
        <v>0.64259999999999995</v>
      </c>
      <c r="S184" s="141">
        <v>0</v>
      </c>
      <c r="T184" s="142">
        <f>S184*H184</f>
        <v>0</v>
      </c>
      <c r="AR184" s="143" t="s">
        <v>176</v>
      </c>
      <c r="AT184" s="143" t="s">
        <v>204</v>
      </c>
      <c r="AU184" s="143" t="s">
        <v>86</v>
      </c>
      <c r="AY184" s="16" t="s">
        <v>131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84</v>
      </c>
      <c r="BK184" s="144">
        <f>ROUND(I184*H184,2)</f>
        <v>0</v>
      </c>
      <c r="BL184" s="16" t="s">
        <v>139</v>
      </c>
      <c r="BM184" s="143" t="s">
        <v>432</v>
      </c>
    </row>
    <row r="185" spans="2:65" s="12" customFormat="1">
      <c r="B185" s="145"/>
      <c r="D185" s="146" t="s">
        <v>141</v>
      </c>
      <c r="F185" s="148" t="s">
        <v>433</v>
      </c>
      <c r="H185" s="149">
        <v>14.28</v>
      </c>
      <c r="I185" s="150"/>
      <c r="L185" s="145"/>
      <c r="M185" s="151"/>
      <c r="T185" s="152"/>
      <c r="AT185" s="147" t="s">
        <v>141</v>
      </c>
      <c r="AU185" s="147" t="s">
        <v>86</v>
      </c>
      <c r="AV185" s="12" t="s">
        <v>86</v>
      </c>
      <c r="AW185" s="12" t="s">
        <v>3</v>
      </c>
      <c r="AX185" s="12" t="s">
        <v>84</v>
      </c>
      <c r="AY185" s="147" t="s">
        <v>131</v>
      </c>
    </row>
    <row r="186" spans="2:65" s="1" customFormat="1" ht="24.2" customHeight="1">
      <c r="B186" s="131"/>
      <c r="C186" s="132" t="s">
        <v>226</v>
      </c>
      <c r="D186" s="132" t="s">
        <v>134</v>
      </c>
      <c r="E186" s="133" t="s">
        <v>336</v>
      </c>
      <c r="F186" s="134" t="s">
        <v>337</v>
      </c>
      <c r="G186" s="135" t="s">
        <v>173</v>
      </c>
      <c r="H186" s="136">
        <v>0.42</v>
      </c>
      <c r="I186" s="137"/>
      <c r="J186" s="138">
        <f>ROUND(I186*H186,2)</f>
        <v>0</v>
      </c>
      <c r="K186" s="134" t="s">
        <v>138</v>
      </c>
      <c r="L186" s="31"/>
      <c r="M186" s="139" t="s">
        <v>1</v>
      </c>
      <c r="N186" s="140" t="s">
        <v>41</v>
      </c>
      <c r="P186" s="141">
        <f>O186*H186</f>
        <v>0</v>
      </c>
      <c r="Q186" s="141">
        <v>2.2563399999999998</v>
      </c>
      <c r="R186" s="141">
        <f>Q186*H186</f>
        <v>0.94766279999999992</v>
      </c>
      <c r="S186" s="141">
        <v>0</v>
      </c>
      <c r="T186" s="142">
        <f>S186*H186</f>
        <v>0</v>
      </c>
      <c r="AR186" s="143" t="s">
        <v>139</v>
      </c>
      <c r="AT186" s="143" t="s">
        <v>134</v>
      </c>
      <c r="AU186" s="143" t="s">
        <v>86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84</v>
      </c>
      <c r="BK186" s="144">
        <f>ROUND(I186*H186,2)</f>
        <v>0</v>
      </c>
      <c r="BL186" s="16" t="s">
        <v>139</v>
      </c>
      <c r="BM186" s="143" t="s">
        <v>338</v>
      </c>
    </row>
    <row r="187" spans="2:65" s="12" customFormat="1">
      <c r="B187" s="145"/>
      <c r="D187" s="146" t="s">
        <v>141</v>
      </c>
      <c r="E187" s="147" t="s">
        <v>1</v>
      </c>
      <c r="F187" s="148" t="s">
        <v>434</v>
      </c>
      <c r="H187" s="149">
        <v>0.42</v>
      </c>
      <c r="I187" s="150"/>
      <c r="L187" s="145"/>
      <c r="M187" s="151"/>
      <c r="T187" s="152"/>
      <c r="AT187" s="147" t="s">
        <v>141</v>
      </c>
      <c r="AU187" s="147" t="s">
        <v>86</v>
      </c>
      <c r="AV187" s="12" t="s">
        <v>86</v>
      </c>
      <c r="AW187" s="12" t="s">
        <v>33</v>
      </c>
      <c r="AX187" s="12" t="s">
        <v>76</v>
      </c>
      <c r="AY187" s="147" t="s">
        <v>131</v>
      </c>
    </row>
    <row r="188" spans="2:65" s="13" customFormat="1">
      <c r="B188" s="153"/>
      <c r="D188" s="146" t="s">
        <v>141</v>
      </c>
      <c r="E188" s="154" t="s">
        <v>1</v>
      </c>
      <c r="F188" s="155" t="s">
        <v>143</v>
      </c>
      <c r="H188" s="156">
        <v>0.42</v>
      </c>
      <c r="I188" s="157"/>
      <c r="L188" s="153"/>
      <c r="M188" s="158"/>
      <c r="T188" s="159"/>
      <c r="AT188" s="154" t="s">
        <v>141</v>
      </c>
      <c r="AU188" s="154" t="s">
        <v>86</v>
      </c>
      <c r="AV188" s="13" t="s">
        <v>139</v>
      </c>
      <c r="AW188" s="13" t="s">
        <v>33</v>
      </c>
      <c r="AX188" s="13" t="s">
        <v>84</v>
      </c>
      <c r="AY188" s="154" t="s">
        <v>131</v>
      </c>
    </row>
    <row r="189" spans="2:65" s="1" customFormat="1" ht="24.2" customHeight="1">
      <c r="B189" s="131"/>
      <c r="C189" s="132" t="s">
        <v>233</v>
      </c>
      <c r="D189" s="132" t="s">
        <v>134</v>
      </c>
      <c r="E189" s="133" t="s">
        <v>340</v>
      </c>
      <c r="F189" s="134" t="s">
        <v>341</v>
      </c>
      <c r="G189" s="135" t="s">
        <v>137</v>
      </c>
      <c r="H189" s="136">
        <v>37.1</v>
      </c>
      <c r="I189" s="137"/>
      <c r="J189" s="138">
        <f>ROUND(I189*H189,2)</f>
        <v>0</v>
      </c>
      <c r="K189" s="134" t="s">
        <v>138</v>
      </c>
      <c r="L189" s="31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139</v>
      </c>
      <c r="AT189" s="143" t="s">
        <v>134</v>
      </c>
      <c r="AU189" s="143" t="s">
        <v>86</v>
      </c>
      <c r="AY189" s="16" t="s">
        <v>131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84</v>
      </c>
      <c r="BK189" s="144">
        <f>ROUND(I189*H189,2)</f>
        <v>0</v>
      </c>
      <c r="BL189" s="16" t="s">
        <v>139</v>
      </c>
      <c r="BM189" s="143" t="s">
        <v>342</v>
      </c>
    </row>
    <row r="190" spans="2:65" s="12" customFormat="1">
      <c r="B190" s="145"/>
      <c r="D190" s="146" t="s">
        <v>141</v>
      </c>
      <c r="E190" s="147" t="s">
        <v>1</v>
      </c>
      <c r="F190" s="148" t="s">
        <v>435</v>
      </c>
      <c r="H190" s="149">
        <v>37.1</v>
      </c>
      <c r="I190" s="150"/>
      <c r="L190" s="145"/>
      <c r="M190" s="151"/>
      <c r="T190" s="152"/>
      <c r="AT190" s="147" t="s">
        <v>141</v>
      </c>
      <c r="AU190" s="147" t="s">
        <v>86</v>
      </c>
      <c r="AV190" s="12" t="s">
        <v>86</v>
      </c>
      <c r="AW190" s="12" t="s">
        <v>33</v>
      </c>
      <c r="AX190" s="12" t="s">
        <v>76</v>
      </c>
      <c r="AY190" s="147" t="s">
        <v>131</v>
      </c>
    </row>
    <row r="191" spans="2:65" s="13" customFormat="1">
      <c r="B191" s="153"/>
      <c r="D191" s="146" t="s">
        <v>141</v>
      </c>
      <c r="E191" s="154" t="s">
        <v>1</v>
      </c>
      <c r="F191" s="155" t="s">
        <v>143</v>
      </c>
      <c r="H191" s="156">
        <v>37.1</v>
      </c>
      <c r="I191" s="157"/>
      <c r="L191" s="153"/>
      <c r="M191" s="158"/>
      <c r="T191" s="159"/>
      <c r="AT191" s="154" t="s">
        <v>141</v>
      </c>
      <c r="AU191" s="154" t="s">
        <v>86</v>
      </c>
      <c r="AV191" s="13" t="s">
        <v>139</v>
      </c>
      <c r="AW191" s="13" t="s">
        <v>33</v>
      </c>
      <c r="AX191" s="13" t="s">
        <v>84</v>
      </c>
      <c r="AY191" s="154" t="s">
        <v>131</v>
      </c>
    </row>
    <row r="192" spans="2:65" s="1" customFormat="1" ht="24.2" customHeight="1">
      <c r="B192" s="131"/>
      <c r="C192" s="132" t="s">
        <v>238</v>
      </c>
      <c r="D192" s="132" t="s">
        <v>134</v>
      </c>
      <c r="E192" s="133" t="s">
        <v>344</v>
      </c>
      <c r="F192" s="134" t="s">
        <v>345</v>
      </c>
      <c r="G192" s="135" t="s">
        <v>137</v>
      </c>
      <c r="H192" s="136">
        <v>37.1</v>
      </c>
      <c r="I192" s="137"/>
      <c r="J192" s="138">
        <f>ROUND(I192*H192,2)</f>
        <v>0</v>
      </c>
      <c r="K192" s="134" t="s">
        <v>138</v>
      </c>
      <c r="L192" s="31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139</v>
      </c>
      <c r="AT192" s="143" t="s">
        <v>134</v>
      </c>
      <c r="AU192" s="143" t="s">
        <v>86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84</v>
      </c>
      <c r="BK192" s="144">
        <f>ROUND(I192*H192,2)</f>
        <v>0</v>
      </c>
      <c r="BL192" s="16" t="s">
        <v>139</v>
      </c>
      <c r="BM192" s="143" t="s">
        <v>346</v>
      </c>
    </row>
    <row r="193" spans="2:65" s="12" customFormat="1">
      <c r="B193" s="145"/>
      <c r="D193" s="146" t="s">
        <v>141</v>
      </c>
      <c r="E193" s="147" t="s">
        <v>1</v>
      </c>
      <c r="F193" s="148" t="s">
        <v>435</v>
      </c>
      <c r="H193" s="149">
        <v>37.1</v>
      </c>
      <c r="I193" s="150"/>
      <c r="L193" s="145"/>
      <c r="M193" s="151"/>
      <c r="T193" s="152"/>
      <c r="AT193" s="147" t="s">
        <v>141</v>
      </c>
      <c r="AU193" s="147" t="s">
        <v>86</v>
      </c>
      <c r="AV193" s="12" t="s">
        <v>86</v>
      </c>
      <c r="AW193" s="12" t="s">
        <v>33</v>
      </c>
      <c r="AX193" s="12" t="s">
        <v>76</v>
      </c>
      <c r="AY193" s="147" t="s">
        <v>131</v>
      </c>
    </row>
    <row r="194" spans="2:65" s="13" customFormat="1">
      <c r="B194" s="153"/>
      <c r="D194" s="146" t="s">
        <v>141</v>
      </c>
      <c r="E194" s="154" t="s">
        <v>1</v>
      </c>
      <c r="F194" s="155" t="s">
        <v>143</v>
      </c>
      <c r="H194" s="156">
        <v>37.1</v>
      </c>
      <c r="I194" s="157"/>
      <c r="L194" s="153"/>
      <c r="M194" s="158"/>
      <c r="T194" s="159"/>
      <c r="AT194" s="154" t="s">
        <v>141</v>
      </c>
      <c r="AU194" s="154" t="s">
        <v>86</v>
      </c>
      <c r="AV194" s="13" t="s">
        <v>139</v>
      </c>
      <c r="AW194" s="13" t="s">
        <v>33</v>
      </c>
      <c r="AX194" s="13" t="s">
        <v>84</v>
      </c>
      <c r="AY194" s="154" t="s">
        <v>131</v>
      </c>
    </row>
    <row r="195" spans="2:65" s="1" customFormat="1" ht="16.5" customHeight="1">
      <c r="B195" s="131"/>
      <c r="C195" s="132" t="s">
        <v>244</v>
      </c>
      <c r="D195" s="132" t="s">
        <v>134</v>
      </c>
      <c r="E195" s="133" t="s">
        <v>347</v>
      </c>
      <c r="F195" s="134" t="s">
        <v>348</v>
      </c>
      <c r="G195" s="135" t="s">
        <v>151</v>
      </c>
      <c r="H195" s="136">
        <v>853.74</v>
      </c>
      <c r="I195" s="137"/>
      <c r="J195" s="138">
        <f>ROUND(I195*H195,2)</f>
        <v>0</v>
      </c>
      <c r="K195" s="134" t="s">
        <v>138</v>
      </c>
      <c r="L195" s="31"/>
      <c r="M195" s="139" t="s">
        <v>1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0.01</v>
      </c>
      <c r="T195" s="142">
        <f>S195*H195</f>
        <v>8.5373999999999999</v>
      </c>
      <c r="AR195" s="143" t="s">
        <v>139</v>
      </c>
      <c r="AT195" s="143" t="s">
        <v>134</v>
      </c>
      <c r="AU195" s="143" t="s">
        <v>86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84</v>
      </c>
      <c r="BK195" s="144">
        <f>ROUND(I195*H195,2)</f>
        <v>0</v>
      </c>
      <c r="BL195" s="16" t="s">
        <v>139</v>
      </c>
      <c r="BM195" s="143" t="s">
        <v>349</v>
      </c>
    </row>
    <row r="196" spans="2:65" s="12" customFormat="1">
      <c r="B196" s="145"/>
      <c r="D196" s="146" t="s">
        <v>141</v>
      </c>
      <c r="E196" s="147" t="s">
        <v>1</v>
      </c>
      <c r="F196" s="148" t="s">
        <v>418</v>
      </c>
      <c r="H196" s="149">
        <v>853.74</v>
      </c>
      <c r="I196" s="150"/>
      <c r="L196" s="145"/>
      <c r="M196" s="151"/>
      <c r="T196" s="152"/>
      <c r="AT196" s="147" t="s">
        <v>141</v>
      </c>
      <c r="AU196" s="147" t="s">
        <v>86</v>
      </c>
      <c r="AV196" s="12" t="s">
        <v>86</v>
      </c>
      <c r="AW196" s="12" t="s">
        <v>33</v>
      </c>
      <c r="AX196" s="12" t="s">
        <v>76</v>
      </c>
      <c r="AY196" s="147" t="s">
        <v>131</v>
      </c>
    </row>
    <row r="197" spans="2:65" s="13" customFormat="1">
      <c r="B197" s="153"/>
      <c r="D197" s="146" t="s">
        <v>141</v>
      </c>
      <c r="E197" s="154" t="s">
        <v>1</v>
      </c>
      <c r="F197" s="155" t="s">
        <v>143</v>
      </c>
      <c r="H197" s="156">
        <v>853.74</v>
      </c>
      <c r="I197" s="157"/>
      <c r="L197" s="153"/>
      <c r="M197" s="158"/>
      <c r="T197" s="159"/>
      <c r="AT197" s="154" t="s">
        <v>141</v>
      </c>
      <c r="AU197" s="154" t="s">
        <v>86</v>
      </c>
      <c r="AV197" s="13" t="s">
        <v>139</v>
      </c>
      <c r="AW197" s="13" t="s">
        <v>33</v>
      </c>
      <c r="AX197" s="13" t="s">
        <v>84</v>
      </c>
      <c r="AY197" s="154" t="s">
        <v>131</v>
      </c>
    </row>
    <row r="198" spans="2:65" s="1" customFormat="1" ht="16.5" customHeight="1">
      <c r="B198" s="131"/>
      <c r="C198" s="132" t="s">
        <v>7</v>
      </c>
      <c r="D198" s="132" t="s">
        <v>134</v>
      </c>
      <c r="E198" s="133" t="s">
        <v>436</v>
      </c>
      <c r="F198" s="134" t="s">
        <v>437</v>
      </c>
      <c r="G198" s="135" t="s">
        <v>151</v>
      </c>
      <c r="H198" s="136">
        <v>135</v>
      </c>
      <c r="I198" s="137"/>
      <c r="J198" s="138">
        <f>ROUND(I198*H198,2)</f>
        <v>0</v>
      </c>
      <c r="K198" s="134" t="s">
        <v>138</v>
      </c>
      <c r="L198" s="31"/>
      <c r="M198" s="139" t="s">
        <v>1</v>
      </c>
      <c r="N198" s="140" t="s">
        <v>41</v>
      </c>
      <c r="P198" s="141">
        <f>O198*H198</f>
        <v>0</v>
      </c>
      <c r="Q198" s="141">
        <v>0</v>
      </c>
      <c r="R198" s="141">
        <f>Q198*H198</f>
        <v>0</v>
      </c>
      <c r="S198" s="141">
        <v>0.126</v>
      </c>
      <c r="T198" s="142">
        <f>S198*H198</f>
        <v>17.010000000000002</v>
      </c>
      <c r="AR198" s="143" t="s">
        <v>139</v>
      </c>
      <c r="AT198" s="143" t="s">
        <v>134</v>
      </c>
      <c r="AU198" s="143" t="s">
        <v>86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84</v>
      </c>
      <c r="BK198" s="144">
        <f>ROUND(I198*H198,2)</f>
        <v>0</v>
      </c>
      <c r="BL198" s="16" t="s">
        <v>139</v>
      </c>
      <c r="BM198" s="143" t="s">
        <v>438</v>
      </c>
    </row>
    <row r="199" spans="2:65" s="12" customFormat="1">
      <c r="B199" s="145"/>
      <c r="D199" s="146" t="s">
        <v>141</v>
      </c>
      <c r="E199" s="147" t="s">
        <v>1</v>
      </c>
      <c r="F199" s="148" t="s">
        <v>416</v>
      </c>
      <c r="H199" s="149">
        <v>135</v>
      </c>
      <c r="I199" s="150"/>
      <c r="L199" s="145"/>
      <c r="M199" s="151"/>
      <c r="T199" s="152"/>
      <c r="AT199" s="147" t="s">
        <v>141</v>
      </c>
      <c r="AU199" s="147" t="s">
        <v>86</v>
      </c>
      <c r="AV199" s="12" t="s">
        <v>86</v>
      </c>
      <c r="AW199" s="12" t="s">
        <v>33</v>
      </c>
      <c r="AX199" s="12" t="s">
        <v>76</v>
      </c>
      <c r="AY199" s="147" t="s">
        <v>131</v>
      </c>
    </row>
    <row r="200" spans="2:65" s="13" customFormat="1">
      <c r="B200" s="153"/>
      <c r="D200" s="146" t="s">
        <v>141</v>
      </c>
      <c r="E200" s="154" t="s">
        <v>1</v>
      </c>
      <c r="F200" s="155" t="s">
        <v>143</v>
      </c>
      <c r="H200" s="156">
        <v>135</v>
      </c>
      <c r="I200" s="157"/>
      <c r="L200" s="153"/>
      <c r="M200" s="158"/>
      <c r="T200" s="159"/>
      <c r="AT200" s="154" t="s">
        <v>141</v>
      </c>
      <c r="AU200" s="154" t="s">
        <v>86</v>
      </c>
      <c r="AV200" s="13" t="s">
        <v>139</v>
      </c>
      <c r="AW200" s="13" t="s">
        <v>33</v>
      </c>
      <c r="AX200" s="13" t="s">
        <v>84</v>
      </c>
      <c r="AY200" s="154" t="s">
        <v>131</v>
      </c>
    </row>
    <row r="201" spans="2:65" s="11" customFormat="1" ht="22.9" customHeight="1">
      <c r="B201" s="119"/>
      <c r="D201" s="120" t="s">
        <v>75</v>
      </c>
      <c r="E201" s="129" t="s">
        <v>168</v>
      </c>
      <c r="F201" s="129" t="s">
        <v>169</v>
      </c>
      <c r="I201" s="122"/>
      <c r="J201" s="130">
        <f>BK201</f>
        <v>0</v>
      </c>
      <c r="L201" s="119"/>
      <c r="M201" s="124"/>
      <c r="P201" s="125">
        <f>SUM(P202:P211)</f>
        <v>0</v>
      </c>
      <c r="R201" s="125">
        <f>SUM(R202:R211)</f>
        <v>0</v>
      </c>
      <c r="T201" s="126">
        <f>SUM(T202:T211)</f>
        <v>0</v>
      </c>
      <c r="AR201" s="120" t="s">
        <v>84</v>
      </c>
      <c r="AT201" s="127" t="s">
        <v>75</v>
      </c>
      <c r="AU201" s="127" t="s">
        <v>84</v>
      </c>
      <c r="AY201" s="120" t="s">
        <v>131</v>
      </c>
      <c r="BK201" s="128">
        <f>SUM(BK202:BK211)</f>
        <v>0</v>
      </c>
    </row>
    <row r="202" spans="2:65" s="1" customFormat="1" ht="33" customHeight="1">
      <c r="B202" s="131"/>
      <c r="C202" s="132" t="s">
        <v>252</v>
      </c>
      <c r="D202" s="132" t="s">
        <v>134</v>
      </c>
      <c r="E202" s="133" t="s">
        <v>350</v>
      </c>
      <c r="F202" s="134" t="s">
        <v>351</v>
      </c>
      <c r="G202" s="135" t="s">
        <v>182</v>
      </c>
      <c r="H202" s="136">
        <v>121.047</v>
      </c>
      <c r="I202" s="137"/>
      <c r="J202" s="138">
        <f>ROUND(I202*H202,2)</f>
        <v>0</v>
      </c>
      <c r="K202" s="134" t="s">
        <v>138</v>
      </c>
      <c r="L202" s="31"/>
      <c r="M202" s="139" t="s">
        <v>1</v>
      </c>
      <c r="N202" s="140" t="s">
        <v>41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139</v>
      </c>
      <c r="AT202" s="143" t="s">
        <v>134</v>
      </c>
      <c r="AU202" s="143" t="s">
        <v>86</v>
      </c>
      <c r="AY202" s="16" t="s">
        <v>131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84</v>
      </c>
      <c r="BK202" s="144">
        <f>ROUND(I202*H202,2)</f>
        <v>0</v>
      </c>
      <c r="BL202" s="16" t="s">
        <v>139</v>
      </c>
      <c r="BM202" s="143" t="s">
        <v>352</v>
      </c>
    </row>
    <row r="203" spans="2:65" s="1" customFormat="1" ht="21.75" customHeight="1">
      <c r="B203" s="131"/>
      <c r="C203" s="132" t="s">
        <v>357</v>
      </c>
      <c r="D203" s="132" t="s">
        <v>134</v>
      </c>
      <c r="E203" s="133" t="s">
        <v>353</v>
      </c>
      <c r="F203" s="134" t="s">
        <v>354</v>
      </c>
      <c r="G203" s="135" t="s">
        <v>182</v>
      </c>
      <c r="H203" s="136">
        <v>5568.1620000000003</v>
      </c>
      <c r="I203" s="137"/>
      <c r="J203" s="138">
        <f>ROUND(I203*H203,2)</f>
        <v>0</v>
      </c>
      <c r="K203" s="134" t="s">
        <v>138</v>
      </c>
      <c r="L203" s="31"/>
      <c r="M203" s="139" t="s">
        <v>1</v>
      </c>
      <c r="N203" s="140" t="s">
        <v>41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139</v>
      </c>
      <c r="AT203" s="143" t="s">
        <v>134</v>
      </c>
      <c r="AU203" s="143" t="s">
        <v>86</v>
      </c>
      <c r="AY203" s="16" t="s">
        <v>131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84</v>
      </c>
      <c r="BK203" s="144">
        <f>ROUND(I203*H203,2)</f>
        <v>0</v>
      </c>
      <c r="BL203" s="16" t="s">
        <v>139</v>
      </c>
      <c r="BM203" s="143" t="s">
        <v>355</v>
      </c>
    </row>
    <row r="204" spans="2:65" s="12" customFormat="1">
      <c r="B204" s="145"/>
      <c r="D204" s="146" t="s">
        <v>141</v>
      </c>
      <c r="E204" s="147" t="s">
        <v>1</v>
      </c>
      <c r="F204" s="148" t="s">
        <v>439</v>
      </c>
      <c r="H204" s="149">
        <v>5568.1620000000003</v>
      </c>
      <c r="I204" s="150"/>
      <c r="L204" s="145"/>
      <c r="M204" s="151"/>
      <c r="T204" s="152"/>
      <c r="AT204" s="147" t="s">
        <v>141</v>
      </c>
      <c r="AU204" s="147" t="s">
        <v>86</v>
      </c>
      <c r="AV204" s="12" t="s">
        <v>86</v>
      </c>
      <c r="AW204" s="12" t="s">
        <v>33</v>
      </c>
      <c r="AX204" s="12" t="s">
        <v>76</v>
      </c>
      <c r="AY204" s="147" t="s">
        <v>131</v>
      </c>
    </row>
    <row r="205" spans="2:65" s="13" customFormat="1">
      <c r="B205" s="153"/>
      <c r="D205" s="146" t="s">
        <v>141</v>
      </c>
      <c r="E205" s="154" t="s">
        <v>1</v>
      </c>
      <c r="F205" s="155" t="s">
        <v>143</v>
      </c>
      <c r="H205" s="156">
        <v>5568.1620000000003</v>
      </c>
      <c r="I205" s="157"/>
      <c r="L205" s="153"/>
      <c r="M205" s="158"/>
      <c r="T205" s="159"/>
      <c r="AT205" s="154" t="s">
        <v>141</v>
      </c>
      <c r="AU205" s="154" t="s">
        <v>86</v>
      </c>
      <c r="AV205" s="13" t="s">
        <v>139</v>
      </c>
      <c r="AW205" s="13" t="s">
        <v>33</v>
      </c>
      <c r="AX205" s="13" t="s">
        <v>84</v>
      </c>
      <c r="AY205" s="154" t="s">
        <v>131</v>
      </c>
    </row>
    <row r="206" spans="2:65" s="1" customFormat="1" ht="37.9" customHeight="1">
      <c r="B206" s="131"/>
      <c r="C206" s="132" t="s">
        <v>362</v>
      </c>
      <c r="D206" s="132" t="s">
        <v>134</v>
      </c>
      <c r="E206" s="133" t="s">
        <v>358</v>
      </c>
      <c r="F206" s="134" t="s">
        <v>359</v>
      </c>
      <c r="G206" s="135" t="s">
        <v>182</v>
      </c>
      <c r="H206" s="136">
        <v>2.87</v>
      </c>
      <c r="I206" s="137"/>
      <c r="J206" s="138">
        <f>ROUND(I206*H206,2)</f>
        <v>0</v>
      </c>
      <c r="K206" s="134" t="s">
        <v>138</v>
      </c>
      <c r="L206" s="31"/>
      <c r="M206" s="139" t="s">
        <v>1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139</v>
      </c>
      <c r="AT206" s="143" t="s">
        <v>134</v>
      </c>
      <c r="AU206" s="143" t="s">
        <v>86</v>
      </c>
      <c r="AY206" s="16" t="s">
        <v>131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84</v>
      </c>
      <c r="BK206" s="144">
        <f>ROUND(I206*H206,2)</f>
        <v>0</v>
      </c>
      <c r="BL206" s="16" t="s">
        <v>139</v>
      </c>
      <c r="BM206" s="143" t="s">
        <v>360</v>
      </c>
    </row>
    <row r="207" spans="2:65" s="12" customFormat="1">
      <c r="B207" s="145"/>
      <c r="D207" s="146" t="s">
        <v>141</v>
      </c>
      <c r="E207" s="147" t="s">
        <v>1</v>
      </c>
      <c r="F207" s="148" t="s">
        <v>440</v>
      </c>
      <c r="H207" s="149">
        <v>2.87</v>
      </c>
      <c r="I207" s="150"/>
      <c r="L207" s="145"/>
      <c r="M207" s="151"/>
      <c r="T207" s="152"/>
      <c r="AT207" s="147" t="s">
        <v>141</v>
      </c>
      <c r="AU207" s="147" t="s">
        <v>86</v>
      </c>
      <c r="AV207" s="12" t="s">
        <v>86</v>
      </c>
      <c r="AW207" s="12" t="s">
        <v>33</v>
      </c>
      <c r="AX207" s="12" t="s">
        <v>76</v>
      </c>
      <c r="AY207" s="147" t="s">
        <v>131</v>
      </c>
    </row>
    <row r="208" spans="2:65" s="13" customFormat="1">
      <c r="B208" s="153"/>
      <c r="D208" s="146" t="s">
        <v>141</v>
      </c>
      <c r="E208" s="154" t="s">
        <v>1</v>
      </c>
      <c r="F208" s="155" t="s">
        <v>143</v>
      </c>
      <c r="H208" s="156">
        <v>2.87</v>
      </c>
      <c r="I208" s="157"/>
      <c r="L208" s="153"/>
      <c r="M208" s="158"/>
      <c r="T208" s="159"/>
      <c r="AT208" s="154" t="s">
        <v>141</v>
      </c>
      <c r="AU208" s="154" t="s">
        <v>86</v>
      </c>
      <c r="AV208" s="13" t="s">
        <v>139</v>
      </c>
      <c r="AW208" s="13" t="s">
        <v>33</v>
      </c>
      <c r="AX208" s="13" t="s">
        <v>84</v>
      </c>
      <c r="AY208" s="154" t="s">
        <v>131</v>
      </c>
    </row>
    <row r="209" spans="2:65" s="1" customFormat="1" ht="44.25" customHeight="1">
      <c r="B209" s="131"/>
      <c r="C209" s="132" t="s">
        <v>367</v>
      </c>
      <c r="D209" s="132" t="s">
        <v>134</v>
      </c>
      <c r="E209" s="133" t="s">
        <v>363</v>
      </c>
      <c r="F209" s="134" t="s">
        <v>364</v>
      </c>
      <c r="G209" s="135" t="s">
        <v>182</v>
      </c>
      <c r="H209" s="136">
        <v>118.17700000000001</v>
      </c>
      <c r="I209" s="137"/>
      <c r="J209" s="138">
        <f>ROUND(I209*H209,2)</f>
        <v>0</v>
      </c>
      <c r="K209" s="134" t="s">
        <v>138</v>
      </c>
      <c r="L209" s="31"/>
      <c r="M209" s="139" t="s">
        <v>1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139</v>
      </c>
      <c r="AT209" s="143" t="s">
        <v>134</v>
      </c>
      <c r="AU209" s="143" t="s">
        <v>86</v>
      </c>
      <c r="AY209" s="16" t="s">
        <v>131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84</v>
      </c>
      <c r="BK209" s="144">
        <f>ROUND(I209*H209,2)</f>
        <v>0</v>
      </c>
      <c r="BL209" s="16" t="s">
        <v>139</v>
      </c>
      <c r="BM209" s="143" t="s">
        <v>365</v>
      </c>
    </row>
    <row r="210" spans="2:65" s="12" customFormat="1">
      <c r="B210" s="145"/>
      <c r="D210" s="146" t="s">
        <v>141</v>
      </c>
      <c r="E210" s="147" t="s">
        <v>1</v>
      </c>
      <c r="F210" s="148" t="s">
        <v>441</v>
      </c>
      <c r="H210" s="149">
        <v>118.17700000000001</v>
      </c>
      <c r="I210" s="150"/>
      <c r="L210" s="145"/>
      <c r="M210" s="151"/>
      <c r="T210" s="152"/>
      <c r="AT210" s="147" t="s">
        <v>141</v>
      </c>
      <c r="AU210" s="147" t="s">
        <v>86</v>
      </c>
      <c r="AV210" s="12" t="s">
        <v>86</v>
      </c>
      <c r="AW210" s="12" t="s">
        <v>33</v>
      </c>
      <c r="AX210" s="12" t="s">
        <v>76</v>
      </c>
      <c r="AY210" s="147" t="s">
        <v>131</v>
      </c>
    </row>
    <row r="211" spans="2:65" s="13" customFormat="1">
      <c r="B211" s="153"/>
      <c r="D211" s="146" t="s">
        <v>141</v>
      </c>
      <c r="E211" s="154" t="s">
        <v>1</v>
      </c>
      <c r="F211" s="155" t="s">
        <v>143</v>
      </c>
      <c r="H211" s="156">
        <v>118.17700000000001</v>
      </c>
      <c r="I211" s="157"/>
      <c r="L211" s="153"/>
      <c r="M211" s="158"/>
      <c r="T211" s="159"/>
      <c r="AT211" s="154" t="s">
        <v>141</v>
      </c>
      <c r="AU211" s="154" t="s">
        <v>86</v>
      </c>
      <c r="AV211" s="13" t="s">
        <v>139</v>
      </c>
      <c r="AW211" s="13" t="s">
        <v>33</v>
      </c>
      <c r="AX211" s="13" t="s">
        <v>84</v>
      </c>
      <c r="AY211" s="154" t="s">
        <v>131</v>
      </c>
    </row>
    <row r="212" spans="2:65" s="11" customFormat="1" ht="22.9" customHeight="1">
      <c r="B212" s="119"/>
      <c r="D212" s="120" t="s">
        <v>75</v>
      </c>
      <c r="E212" s="129" t="s">
        <v>184</v>
      </c>
      <c r="F212" s="129" t="s">
        <v>185</v>
      </c>
      <c r="I212" s="122"/>
      <c r="J212" s="130">
        <f>BK212</f>
        <v>0</v>
      </c>
      <c r="L212" s="119"/>
      <c r="M212" s="124"/>
      <c r="P212" s="125">
        <f>P213</f>
        <v>0</v>
      </c>
      <c r="R212" s="125">
        <f>R213</f>
        <v>0</v>
      </c>
      <c r="T212" s="126">
        <f>T213</f>
        <v>0</v>
      </c>
      <c r="AR212" s="120" t="s">
        <v>84</v>
      </c>
      <c r="AT212" s="127" t="s">
        <v>75</v>
      </c>
      <c r="AU212" s="127" t="s">
        <v>84</v>
      </c>
      <c r="AY212" s="120" t="s">
        <v>131</v>
      </c>
      <c r="BK212" s="128">
        <f>BK213</f>
        <v>0</v>
      </c>
    </row>
    <row r="213" spans="2:65" s="1" customFormat="1" ht="33" customHeight="1">
      <c r="B213" s="131"/>
      <c r="C213" s="132" t="s">
        <v>371</v>
      </c>
      <c r="D213" s="132" t="s">
        <v>134</v>
      </c>
      <c r="E213" s="133" t="s">
        <v>368</v>
      </c>
      <c r="F213" s="134" t="s">
        <v>369</v>
      </c>
      <c r="G213" s="135" t="s">
        <v>182</v>
      </c>
      <c r="H213" s="136">
        <v>369.72800000000001</v>
      </c>
      <c r="I213" s="137"/>
      <c r="J213" s="138">
        <f>ROUND(I213*H213,2)</f>
        <v>0</v>
      </c>
      <c r="K213" s="134" t="s">
        <v>138</v>
      </c>
      <c r="L213" s="31"/>
      <c r="M213" s="139" t="s">
        <v>1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139</v>
      </c>
      <c r="AT213" s="143" t="s">
        <v>134</v>
      </c>
      <c r="AU213" s="143" t="s">
        <v>86</v>
      </c>
      <c r="AY213" s="16" t="s">
        <v>131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84</v>
      </c>
      <c r="BK213" s="144">
        <f>ROUND(I213*H213,2)</f>
        <v>0</v>
      </c>
      <c r="BL213" s="16" t="s">
        <v>139</v>
      </c>
      <c r="BM213" s="143" t="s">
        <v>370</v>
      </c>
    </row>
    <row r="214" spans="2:65" s="11" customFormat="1" ht="25.9" customHeight="1">
      <c r="B214" s="119"/>
      <c r="D214" s="120" t="s">
        <v>75</v>
      </c>
      <c r="E214" s="121" t="s">
        <v>378</v>
      </c>
      <c r="F214" s="121" t="s">
        <v>379</v>
      </c>
      <c r="I214" s="122"/>
      <c r="J214" s="123">
        <f>BK214</f>
        <v>0</v>
      </c>
      <c r="L214" s="119"/>
      <c r="M214" s="124"/>
      <c r="P214" s="125">
        <f>P215+P220</f>
        <v>0</v>
      </c>
      <c r="R214" s="125">
        <f>R215+R220</f>
        <v>0</v>
      </c>
      <c r="T214" s="126">
        <f>T215+T220</f>
        <v>0</v>
      </c>
      <c r="AR214" s="120" t="s">
        <v>158</v>
      </c>
      <c r="AT214" s="127" t="s">
        <v>75</v>
      </c>
      <c r="AU214" s="127" t="s">
        <v>76</v>
      </c>
      <c r="AY214" s="120" t="s">
        <v>131</v>
      </c>
      <c r="BK214" s="128">
        <f>BK215+BK220</f>
        <v>0</v>
      </c>
    </row>
    <row r="215" spans="2:65" s="11" customFormat="1" ht="22.9" customHeight="1">
      <c r="B215" s="119"/>
      <c r="D215" s="120" t="s">
        <v>75</v>
      </c>
      <c r="E215" s="129" t="s">
        <v>380</v>
      </c>
      <c r="F215" s="129" t="s">
        <v>381</v>
      </c>
      <c r="I215" s="122"/>
      <c r="J215" s="130">
        <f>BK215</f>
        <v>0</v>
      </c>
      <c r="L215" s="119"/>
      <c r="M215" s="124"/>
      <c r="P215" s="125">
        <f>SUM(P216:P219)</f>
        <v>0</v>
      </c>
      <c r="R215" s="125">
        <f>SUM(R216:R219)</f>
        <v>0</v>
      </c>
      <c r="T215" s="126">
        <f>SUM(T216:T219)</f>
        <v>0</v>
      </c>
      <c r="AR215" s="120" t="s">
        <v>158</v>
      </c>
      <c r="AT215" s="127" t="s">
        <v>75</v>
      </c>
      <c r="AU215" s="127" t="s">
        <v>84</v>
      </c>
      <c r="AY215" s="120" t="s">
        <v>131</v>
      </c>
      <c r="BK215" s="128">
        <f>SUM(BK216:BK219)</f>
        <v>0</v>
      </c>
    </row>
    <row r="216" spans="2:65" s="1" customFormat="1" ht="16.5" customHeight="1">
      <c r="B216" s="131"/>
      <c r="C216" s="132" t="s">
        <v>382</v>
      </c>
      <c r="D216" s="132" t="s">
        <v>134</v>
      </c>
      <c r="E216" s="133" t="s">
        <v>383</v>
      </c>
      <c r="F216" s="134" t="s">
        <v>384</v>
      </c>
      <c r="G216" s="135" t="s">
        <v>385</v>
      </c>
      <c r="H216" s="136">
        <v>1</v>
      </c>
      <c r="I216" s="137"/>
      <c r="J216" s="138">
        <f>ROUND(I216*H216,2)</f>
        <v>0</v>
      </c>
      <c r="K216" s="134" t="s">
        <v>138</v>
      </c>
      <c r="L216" s="31"/>
      <c r="M216" s="139" t="s">
        <v>1</v>
      </c>
      <c r="N216" s="140" t="s">
        <v>41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256</v>
      </c>
      <c r="AT216" s="143" t="s">
        <v>134</v>
      </c>
      <c r="AU216" s="143" t="s">
        <v>86</v>
      </c>
      <c r="AY216" s="16" t="s">
        <v>131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84</v>
      </c>
      <c r="BK216" s="144">
        <f>ROUND(I216*H216,2)</f>
        <v>0</v>
      </c>
      <c r="BL216" s="16" t="s">
        <v>256</v>
      </c>
      <c r="BM216" s="143" t="s">
        <v>386</v>
      </c>
    </row>
    <row r="217" spans="2:65" s="12" customFormat="1">
      <c r="B217" s="145"/>
      <c r="D217" s="146" t="s">
        <v>141</v>
      </c>
      <c r="E217" s="147" t="s">
        <v>1</v>
      </c>
      <c r="F217" s="148" t="s">
        <v>84</v>
      </c>
      <c r="H217" s="149">
        <v>1</v>
      </c>
      <c r="I217" s="150"/>
      <c r="L217" s="145"/>
      <c r="M217" s="151"/>
      <c r="T217" s="152"/>
      <c r="AT217" s="147" t="s">
        <v>141</v>
      </c>
      <c r="AU217" s="147" t="s">
        <v>86</v>
      </c>
      <c r="AV217" s="12" t="s">
        <v>86</v>
      </c>
      <c r="AW217" s="12" t="s">
        <v>33</v>
      </c>
      <c r="AX217" s="12" t="s">
        <v>76</v>
      </c>
      <c r="AY217" s="147" t="s">
        <v>131</v>
      </c>
    </row>
    <row r="218" spans="2:65" s="14" customFormat="1">
      <c r="B218" s="170"/>
      <c r="D218" s="146" t="s">
        <v>141</v>
      </c>
      <c r="E218" s="171" t="s">
        <v>1</v>
      </c>
      <c r="F218" s="172" t="s">
        <v>442</v>
      </c>
      <c r="H218" s="171" t="s">
        <v>1</v>
      </c>
      <c r="I218" s="173"/>
      <c r="L218" s="170"/>
      <c r="M218" s="174"/>
      <c r="T218" s="175"/>
      <c r="AT218" s="171" t="s">
        <v>141</v>
      </c>
      <c r="AU218" s="171" t="s">
        <v>86</v>
      </c>
      <c r="AV218" s="14" t="s">
        <v>84</v>
      </c>
      <c r="AW218" s="14" t="s">
        <v>33</v>
      </c>
      <c r="AX218" s="14" t="s">
        <v>76</v>
      </c>
      <c r="AY218" s="171" t="s">
        <v>131</v>
      </c>
    </row>
    <row r="219" spans="2:65" s="13" customFormat="1">
      <c r="B219" s="153"/>
      <c r="D219" s="146" t="s">
        <v>141</v>
      </c>
      <c r="E219" s="154" t="s">
        <v>1</v>
      </c>
      <c r="F219" s="155" t="s">
        <v>143</v>
      </c>
      <c r="H219" s="156">
        <v>1</v>
      </c>
      <c r="I219" s="157"/>
      <c r="L219" s="153"/>
      <c r="M219" s="158"/>
      <c r="T219" s="159"/>
      <c r="AT219" s="154" t="s">
        <v>141</v>
      </c>
      <c r="AU219" s="154" t="s">
        <v>86</v>
      </c>
      <c r="AV219" s="13" t="s">
        <v>139</v>
      </c>
      <c r="AW219" s="13" t="s">
        <v>33</v>
      </c>
      <c r="AX219" s="13" t="s">
        <v>84</v>
      </c>
      <c r="AY219" s="154" t="s">
        <v>131</v>
      </c>
    </row>
    <row r="220" spans="2:65" s="11" customFormat="1" ht="22.9" customHeight="1">
      <c r="B220" s="119"/>
      <c r="D220" s="120" t="s">
        <v>75</v>
      </c>
      <c r="E220" s="129" t="s">
        <v>388</v>
      </c>
      <c r="F220" s="129" t="s">
        <v>389</v>
      </c>
      <c r="I220" s="122"/>
      <c r="J220" s="130">
        <f>BK220</f>
        <v>0</v>
      </c>
      <c r="L220" s="119"/>
      <c r="M220" s="124"/>
      <c r="P220" s="125">
        <f>SUM(P221:P227)</f>
        <v>0</v>
      </c>
      <c r="R220" s="125">
        <f>SUM(R221:R227)</f>
        <v>0</v>
      </c>
      <c r="T220" s="126">
        <f>SUM(T221:T227)</f>
        <v>0</v>
      </c>
      <c r="AR220" s="120" t="s">
        <v>158</v>
      </c>
      <c r="AT220" s="127" t="s">
        <v>75</v>
      </c>
      <c r="AU220" s="127" t="s">
        <v>84</v>
      </c>
      <c r="AY220" s="120" t="s">
        <v>131</v>
      </c>
      <c r="BK220" s="128">
        <f>SUM(BK221:BK227)</f>
        <v>0</v>
      </c>
    </row>
    <row r="221" spans="2:65" s="1" customFormat="1" ht="16.5" customHeight="1">
      <c r="B221" s="131"/>
      <c r="C221" s="132" t="s">
        <v>390</v>
      </c>
      <c r="D221" s="132" t="s">
        <v>134</v>
      </c>
      <c r="E221" s="133" t="s">
        <v>391</v>
      </c>
      <c r="F221" s="134" t="s">
        <v>389</v>
      </c>
      <c r="G221" s="135" t="s">
        <v>385</v>
      </c>
      <c r="H221" s="136">
        <v>1</v>
      </c>
      <c r="I221" s="137"/>
      <c r="J221" s="138">
        <f>ROUND(I221*H221,2)</f>
        <v>0</v>
      </c>
      <c r="K221" s="134" t="s">
        <v>138</v>
      </c>
      <c r="L221" s="31"/>
      <c r="M221" s="139" t="s">
        <v>1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256</v>
      </c>
      <c r="AT221" s="143" t="s">
        <v>134</v>
      </c>
      <c r="AU221" s="143" t="s">
        <v>86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84</v>
      </c>
      <c r="BK221" s="144">
        <f>ROUND(I221*H221,2)</f>
        <v>0</v>
      </c>
      <c r="BL221" s="16" t="s">
        <v>256</v>
      </c>
      <c r="BM221" s="143" t="s">
        <v>392</v>
      </c>
    </row>
    <row r="222" spans="2:65" s="12" customFormat="1">
      <c r="B222" s="145"/>
      <c r="D222" s="146" t="s">
        <v>141</v>
      </c>
      <c r="E222" s="147" t="s">
        <v>1</v>
      </c>
      <c r="F222" s="148" t="s">
        <v>84</v>
      </c>
      <c r="H222" s="149">
        <v>1</v>
      </c>
      <c r="I222" s="150"/>
      <c r="L222" s="145"/>
      <c r="M222" s="151"/>
      <c r="T222" s="152"/>
      <c r="AT222" s="147" t="s">
        <v>141</v>
      </c>
      <c r="AU222" s="147" t="s">
        <v>86</v>
      </c>
      <c r="AV222" s="12" t="s">
        <v>86</v>
      </c>
      <c r="AW222" s="12" t="s">
        <v>33</v>
      </c>
      <c r="AX222" s="12" t="s">
        <v>76</v>
      </c>
      <c r="AY222" s="147" t="s">
        <v>131</v>
      </c>
    </row>
    <row r="223" spans="2:65" s="14" customFormat="1">
      <c r="B223" s="170"/>
      <c r="D223" s="146" t="s">
        <v>141</v>
      </c>
      <c r="E223" s="171" t="s">
        <v>1</v>
      </c>
      <c r="F223" s="172" t="s">
        <v>393</v>
      </c>
      <c r="H223" s="171" t="s">
        <v>1</v>
      </c>
      <c r="I223" s="173"/>
      <c r="L223" s="170"/>
      <c r="M223" s="174"/>
      <c r="T223" s="175"/>
      <c r="AT223" s="171" t="s">
        <v>141</v>
      </c>
      <c r="AU223" s="171" t="s">
        <v>86</v>
      </c>
      <c r="AV223" s="14" t="s">
        <v>84</v>
      </c>
      <c r="AW223" s="14" t="s">
        <v>33</v>
      </c>
      <c r="AX223" s="14" t="s">
        <v>76</v>
      </c>
      <c r="AY223" s="171" t="s">
        <v>131</v>
      </c>
    </row>
    <row r="224" spans="2:65" s="14" customFormat="1" ht="22.5">
      <c r="B224" s="170"/>
      <c r="D224" s="146" t="s">
        <v>141</v>
      </c>
      <c r="E224" s="171" t="s">
        <v>1</v>
      </c>
      <c r="F224" s="172" t="s">
        <v>394</v>
      </c>
      <c r="H224" s="171" t="s">
        <v>1</v>
      </c>
      <c r="I224" s="173"/>
      <c r="L224" s="170"/>
      <c r="M224" s="174"/>
      <c r="T224" s="175"/>
      <c r="AT224" s="171" t="s">
        <v>141</v>
      </c>
      <c r="AU224" s="171" t="s">
        <v>86</v>
      </c>
      <c r="AV224" s="14" t="s">
        <v>84</v>
      </c>
      <c r="AW224" s="14" t="s">
        <v>33</v>
      </c>
      <c r="AX224" s="14" t="s">
        <v>76</v>
      </c>
      <c r="AY224" s="171" t="s">
        <v>131</v>
      </c>
    </row>
    <row r="225" spans="2:51" s="14" customFormat="1">
      <c r="B225" s="170"/>
      <c r="D225" s="146" t="s">
        <v>141</v>
      </c>
      <c r="E225" s="171" t="s">
        <v>1</v>
      </c>
      <c r="F225" s="172" t="s">
        <v>395</v>
      </c>
      <c r="H225" s="171" t="s">
        <v>1</v>
      </c>
      <c r="I225" s="173"/>
      <c r="L225" s="170"/>
      <c r="M225" s="174"/>
      <c r="T225" s="175"/>
      <c r="AT225" s="171" t="s">
        <v>141</v>
      </c>
      <c r="AU225" s="171" t="s">
        <v>86</v>
      </c>
      <c r="AV225" s="14" t="s">
        <v>84</v>
      </c>
      <c r="AW225" s="14" t="s">
        <v>33</v>
      </c>
      <c r="AX225" s="14" t="s">
        <v>76</v>
      </c>
      <c r="AY225" s="171" t="s">
        <v>131</v>
      </c>
    </row>
    <row r="226" spans="2:51" s="14" customFormat="1" ht="22.5">
      <c r="B226" s="170"/>
      <c r="D226" s="146" t="s">
        <v>141</v>
      </c>
      <c r="E226" s="171" t="s">
        <v>1</v>
      </c>
      <c r="F226" s="172" t="s">
        <v>396</v>
      </c>
      <c r="H226" s="171" t="s">
        <v>1</v>
      </c>
      <c r="I226" s="173"/>
      <c r="L226" s="170"/>
      <c r="M226" s="174"/>
      <c r="T226" s="175"/>
      <c r="AT226" s="171" t="s">
        <v>141</v>
      </c>
      <c r="AU226" s="171" t="s">
        <v>86</v>
      </c>
      <c r="AV226" s="14" t="s">
        <v>84</v>
      </c>
      <c r="AW226" s="14" t="s">
        <v>33</v>
      </c>
      <c r="AX226" s="14" t="s">
        <v>76</v>
      </c>
      <c r="AY226" s="171" t="s">
        <v>131</v>
      </c>
    </row>
    <row r="227" spans="2:51" s="13" customFormat="1">
      <c r="B227" s="153"/>
      <c r="D227" s="146" t="s">
        <v>141</v>
      </c>
      <c r="E227" s="154" t="s">
        <v>1</v>
      </c>
      <c r="F227" s="155" t="s">
        <v>143</v>
      </c>
      <c r="H227" s="156">
        <v>1</v>
      </c>
      <c r="I227" s="157"/>
      <c r="L227" s="153"/>
      <c r="M227" s="179"/>
      <c r="N227" s="180"/>
      <c r="O227" s="180"/>
      <c r="P227" s="180"/>
      <c r="Q227" s="180"/>
      <c r="R227" s="180"/>
      <c r="S227" s="180"/>
      <c r="T227" s="181"/>
      <c r="AT227" s="154" t="s">
        <v>141</v>
      </c>
      <c r="AU227" s="154" t="s">
        <v>86</v>
      </c>
      <c r="AV227" s="13" t="s">
        <v>139</v>
      </c>
      <c r="AW227" s="13" t="s">
        <v>33</v>
      </c>
      <c r="AX227" s="13" t="s">
        <v>84</v>
      </c>
      <c r="AY227" s="154" t="s">
        <v>131</v>
      </c>
    </row>
    <row r="228" spans="2:51" s="1" customFormat="1" ht="6.95" customHeight="1">
      <c r="B228" s="43"/>
      <c r="C228" s="44"/>
      <c r="D228" s="44"/>
      <c r="E228" s="44"/>
      <c r="F228" s="44"/>
      <c r="G228" s="44"/>
      <c r="H228" s="44"/>
      <c r="I228" s="44"/>
      <c r="J228" s="44"/>
      <c r="K228" s="44"/>
      <c r="L228" s="31"/>
    </row>
  </sheetData>
  <autoFilter ref="C125:K227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95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hidden="1" customHeight="1">
      <c r="B4" s="19"/>
      <c r="D4" s="20" t="s">
        <v>99</v>
      </c>
      <c r="L4" s="19"/>
      <c r="M4" s="87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22" t="str">
        <f>'Rekapitulace stavby'!K6</f>
        <v>Modrava - Infrastruktura obce</v>
      </c>
      <c r="F7" s="223"/>
      <c r="G7" s="223"/>
      <c r="H7" s="223"/>
      <c r="L7" s="19"/>
    </row>
    <row r="8" spans="2:46" s="1" customFormat="1" ht="12" hidden="1" customHeight="1">
      <c r="B8" s="31"/>
      <c r="D8" s="26" t="s">
        <v>100</v>
      </c>
      <c r="L8" s="31"/>
    </row>
    <row r="9" spans="2:46" s="1" customFormat="1" ht="16.5" hidden="1" customHeight="1">
      <c r="B9" s="31"/>
      <c r="E9" s="201" t="s">
        <v>443</v>
      </c>
      <c r="F9" s="221"/>
      <c r="G9" s="221"/>
      <c r="H9" s="221"/>
      <c r="L9" s="31"/>
    </row>
    <row r="10" spans="2:46" s="1" customFormat="1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398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hidden="1" customHeight="1">
      <c r="B15" s="31"/>
      <c r="E15" s="24" t="s">
        <v>26</v>
      </c>
      <c r="I15" s="26" t="s">
        <v>27</v>
      </c>
      <c r="J15" s="24" t="s">
        <v>28</v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29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4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31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34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35</v>
      </c>
      <c r="L26" s="31"/>
    </row>
    <row r="27" spans="2:12" s="7" customFormat="1" ht="16.5" hidden="1" customHeight="1">
      <c r="B27" s="88"/>
      <c r="E27" s="220" t="s">
        <v>1</v>
      </c>
      <c r="F27" s="220"/>
      <c r="G27" s="220"/>
      <c r="H27" s="220"/>
      <c r="L27" s="88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9" t="s">
        <v>36</v>
      </c>
      <c r="J30" s="65">
        <f>ROUND(J126,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hidden="1" customHeight="1">
      <c r="B33" s="31"/>
      <c r="D33" s="54" t="s">
        <v>40</v>
      </c>
      <c r="E33" s="26" t="s">
        <v>41</v>
      </c>
      <c r="F33" s="90">
        <f>ROUND((SUM(BE126:BE223)),  2)</f>
        <v>0</v>
      </c>
      <c r="I33" s="91">
        <v>0.21</v>
      </c>
      <c r="J33" s="90">
        <f>ROUND(((SUM(BE126:BE223))*I33),  2)</f>
        <v>0</v>
      </c>
      <c r="L33" s="31"/>
    </row>
    <row r="34" spans="2:12" s="1" customFormat="1" ht="14.45" hidden="1" customHeight="1">
      <c r="B34" s="31"/>
      <c r="E34" s="26" t="s">
        <v>42</v>
      </c>
      <c r="F34" s="90">
        <f>ROUND((SUM(BF126:BF223)),  2)</f>
        <v>0</v>
      </c>
      <c r="I34" s="91">
        <v>0.12</v>
      </c>
      <c r="J34" s="90">
        <f>ROUND(((SUM(BF126:BF223))*I34),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ROUND((SUM(BG126:BG223)),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ROUND((SUM(BH126:BH223)),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ROUND((SUM(BI126:BI223)),  2)</f>
        <v>0</v>
      </c>
      <c r="I37" s="91">
        <v>0</v>
      </c>
      <c r="J37" s="90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idden="1"/>
    <row r="79" spans="2:12" hidden="1"/>
    <row r="80" spans="2:12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102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2" t="str">
        <f>E7</f>
        <v>Modrava - Infrastruktura obce</v>
      </c>
      <c r="F85" s="223"/>
      <c r="G85" s="223"/>
      <c r="H85" s="223"/>
      <c r="L85" s="31"/>
    </row>
    <row r="86" spans="2:47" s="1" customFormat="1" ht="12" hidden="1" customHeight="1">
      <c r="B86" s="31"/>
      <c r="C86" s="26" t="s">
        <v>100</v>
      </c>
      <c r="L86" s="31"/>
    </row>
    <row r="87" spans="2:47" s="1" customFormat="1" ht="16.5" hidden="1" customHeight="1">
      <c r="B87" s="31"/>
      <c r="E87" s="201" t="str">
        <f>E9</f>
        <v>SO 04 - Oprava komunikace Filipova Huť - zelená turistická</v>
      </c>
      <c r="F87" s="221"/>
      <c r="G87" s="221"/>
      <c r="H87" s="221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>Filipova Huť</v>
      </c>
      <c r="I89" s="26" t="s">
        <v>22</v>
      </c>
      <c r="J89" s="51" t="str">
        <f>IF(J12="","",J12)</f>
        <v>Vyplň údaj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23</v>
      </c>
      <c r="F91" s="24" t="str">
        <f>E15</f>
        <v>Obec Modrava</v>
      </c>
      <c r="I91" s="26" t="s">
        <v>31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103</v>
      </c>
      <c r="D94" s="92"/>
      <c r="E94" s="92"/>
      <c r="F94" s="92"/>
      <c r="G94" s="92"/>
      <c r="H94" s="92"/>
      <c r="I94" s="92"/>
      <c r="J94" s="101" t="s">
        <v>104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105</v>
      </c>
      <c r="J96" s="65">
        <f>J126</f>
        <v>0</v>
      </c>
      <c r="L96" s="31"/>
      <c r="AU96" s="16" t="s">
        <v>106</v>
      </c>
    </row>
    <row r="97" spans="2:12" s="8" customFormat="1" ht="24.95" hidden="1" customHeight="1">
      <c r="B97" s="103"/>
      <c r="D97" s="104" t="s">
        <v>107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hidden="1" customHeight="1">
      <c r="B98" s="107"/>
      <c r="D98" s="108" t="s">
        <v>265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hidden="1" customHeight="1">
      <c r="B99" s="107"/>
      <c r="D99" s="108" t="s">
        <v>444</v>
      </c>
      <c r="E99" s="109"/>
      <c r="F99" s="109"/>
      <c r="G99" s="109"/>
      <c r="H99" s="109"/>
      <c r="I99" s="109"/>
      <c r="J99" s="110">
        <f>J165</f>
        <v>0</v>
      </c>
      <c r="L99" s="107"/>
    </row>
    <row r="100" spans="2:12" s="9" customFormat="1" ht="19.899999999999999" hidden="1" customHeight="1">
      <c r="B100" s="107"/>
      <c r="D100" s="108" t="s">
        <v>266</v>
      </c>
      <c r="E100" s="109"/>
      <c r="F100" s="109"/>
      <c r="G100" s="109"/>
      <c r="H100" s="109"/>
      <c r="I100" s="109"/>
      <c r="J100" s="110">
        <f>J177</f>
        <v>0</v>
      </c>
      <c r="L100" s="107"/>
    </row>
    <row r="101" spans="2:12" s="9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J195</f>
        <v>0</v>
      </c>
      <c r="L101" s="107"/>
    </row>
    <row r="102" spans="2:12" s="9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J202</f>
        <v>0</v>
      </c>
      <c r="L102" s="107"/>
    </row>
    <row r="103" spans="2:12" s="9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J209</f>
        <v>0</v>
      </c>
      <c r="L103" s="107"/>
    </row>
    <row r="104" spans="2:12" s="8" customFormat="1" ht="24.95" hidden="1" customHeight="1">
      <c r="B104" s="103"/>
      <c r="D104" s="104" t="s">
        <v>267</v>
      </c>
      <c r="E104" s="105"/>
      <c r="F104" s="105"/>
      <c r="G104" s="105"/>
      <c r="H104" s="105"/>
      <c r="I104" s="105"/>
      <c r="J104" s="106">
        <f>J211</f>
        <v>0</v>
      </c>
      <c r="L104" s="103"/>
    </row>
    <row r="105" spans="2:12" s="9" customFormat="1" ht="19.899999999999999" hidden="1" customHeight="1">
      <c r="B105" s="107"/>
      <c r="D105" s="108" t="s">
        <v>268</v>
      </c>
      <c r="E105" s="109"/>
      <c r="F105" s="109"/>
      <c r="G105" s="109"/>
      <c r="H105" s="109"/>
      <c r="I105" s="109"/>
      <c r="J105" s="110">
        <f>J212</f>
        <v>0</v>
      </c>
      <c r="L105" s="107"/>
    </row>
    <row r="106" spans="2:12" s="9" customFormat="1" ht="19.899999999999999" hidden="1" customHeight="1">
      <c r="B106" s="107"/>
      <c r="D106" s="108" t="s">
        <v>269</v>
      </c>
      <c r="E106" s="109"/>
      <c r="F106" s="109"/>
      <c r="G106" s="109"/>
      <c r="H106" s="109"/>
      <c r="I106" s="109"/>
      <c r="J106" s="110">
        <f>J217</f>
        <v>0</v>
      </c>
      <c r="L106" s="107"/>
    </row>
    <row r="107" spans="2:12" s="1" customFormat="1" ht="21.75" hidden="1" customHeight="1">
      <c r="B107" s="31"/>
      <c r="L107" s="31"/>
    </row>
    <row r="108" spans="2:12" s="1" customFormat="1" ht="6.95" hidden="1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09" spans="2:12" hidden="1"/>
    <row r="110" spans="2:12" hidden="1"/>
    <row r="111" spans="2:12" hidden="1"/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116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2" t="str">
        <f>E7</f>
        <v>Modrava - Infrastruktura obce</v>
      </c>
      <c r="F116" s="223"/>
      <c r="G116" s="223"/>
      <c r="H116" s="223"/>
      <c r="L116" s="31"/>
    </row>
    <row r="117" spans="2:63" s="1" customFormat="1" ht="12" customHeight="1">
      <c r="B117" s="31"/>
      <c r="C117" s="26" t="s">
        <v>100</v>
      </c>
      <c r="L117" s="31"/>
    </row>
    <row r="118" spans="2:63" s="1" customFormat="1" ht="16.5" customHeight="1">
      <c r="B118" s="31"/>
      <c r="E118" s="201" t="str">
        <f>E9</f>
        <v>SO 04 - Oprava komunikace Filipova Huť - zelená turistická</v>
      </c>
      <c r="F118" s="221"/>
      <c r="G118" s="221"/>
      <c r="H118" s="221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>Filipova Huť</v>
      </c>
      <c r="I120" s="26" t="s">
        <v>22</v>
      </c>
      <c r="J120" s="51" t="str">
        <f>IF(J12="","",J12)</f>
        <v>Vyplň údaj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23</v>
      </c>
      <c r="F122" s="24" t="str">
        <f>E15</f>
        <v>Obec Modrava</v>
      </c>
      <c r="I122" s="26" t="s">
        <v>31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29</v>
      </c>
      <c r="F123" s="24" t="str">
        <f>IF(E18="","",E18)</f>
        <v>Vyplň údaj</v>
      </c>
      <c r="I123" s="26" t="s">
        <v>34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117</v>
      </c>
      <c r="D125" s="113" t="s">
        <v>61</v>
      </c>
      <c r="E125" s="113" t="s">
        <v>57</v>
      </c>
      <c r="F125" s="113" t="s">
        <v>58</v>
      </c>
      <c r="G125" s="113" t="s">
        <v>118</v>
      </c>
      <c r="H125" s="113" t="s">
        <v>119</v>
      </c>
      <c r="I125" s="113" t="s">
        <v>120</v>
      </c>
      <c r="J125" s="113" t="s">
        <v>104</v>
      </c>
      <c r="K125" s="114" t="s">
        <v>121</v>
      </c>
      <c r="L125" s="111"/>
      <c r="M125" s="58" t="s">
        <v>1</v>
      </c>
      <c r="N125" s="59" t="s">
        <v>40</v>
      </c>
      <c r="O125" s="59" t="s">
        <v>122</v>
      </c>
      <c r="P125" s="59" t="s">
        <v>123</v>
      </c>
      <c r="Q125" s="59" t="s">
        <v>124</v>
      </c>
      <c r="R125" s="59" t="s">
        <v>125</v>
      </c>
      <c r="S125" s="59" t="s">
        <v>126</v>
      </c>
      <c r="T125" s="60" t="s">
        <v>127</v>
      </c>
    </row>
    <row r="126" spans="2:63" s="1" customFormat="1" ht="22.9" customHeight="1">
      <c r="B126" s="31"/>
      <c r="C126" s="63" t="s">
        <v>128</v>
      </c>
      <c r="J126" s="115">
        <f>BK126</f>
        <v>0</v>
      </c>
      <c r="L126" s="31"/>
      <c r="M126" s="61"/>
      <c r="N126" s="52"/>
      <c r="O126" s="52"/>
      <c r="P126" s="116">
        <f>P127+P211</f>
        <v>0</v>
      </c>
      <c r="Q126" s="52"/>
      <c r="R126" s="116">
        <f>R127+R211</f>
        <v>947.09965399999999</v>
      </c>
      <c r="S126" s="52"/>
      <c r="T126" s="117">
        <f>T127+T211</f>
        <v>150.22199999999998</v>
      </c>
      <c r="AT126" s="16" t="s">
        <v>75</v>
      </c>
      <c r="AU126" s="16" t="s">
        <v>106</v>
      </c>
      <c r="BK126" s="118">
        <f>BK127+BK211</f>
        <v>0</v>
      </c>
    </row>
    <row r="127" spans="2:63" s="11" customFormat="1" ht="25.9" customHeight="1">
      <c r="B127" s="119"/>
      <c r="D127" s="120" t="s">
        <v>75</v>
      </c>
      <c r="E127" s="121" t="s">
        <v>129</v>
      </c>
      <c r="F127" s="121" t="s">
        <v>130</v>
      </c>
      <c r="I127" s="122"/>
      <c r="J127" s="123">
        <f>BK127</f>
        <v>0</v>
      </c>
      <c r="L127" s="119"/>
      <c r="M127" s="124"/>
      <c r="P127" s="125">
        <f>P128+P165+P177+P195+P202+P209</f>
        <v>0</v>
      </c>
      <c r="R127" s="125">
        <f>R128+R165+R177+R195+R202+R209</f>
        <v>947.09965399999999</v>
      </c>
      <c r="T127" s="126">
        <f>T128+T165+T177+T195+T202+T209</f>
        <v>150.22199999999998</v>
      </c>
      <c r="AR127" s="120" t="s">
        <v>84</v>
      </c>
      <c r="AT127" s="127" t="s">
        <v>75</v>
      </c>
      <c r="AU127" s="127" t="s">
        <v>76</v>
      </c>
      <c r="AY127" s="120" t="s">
        <v>131</v>
      </c>
      <c r="BK127" s="128">
        <f>BK128+BK165+BK177+BK195+BK202+BK209</f>
        <v>0</v>
      </c>
    </row>
    <row r="128" spans="2:63" s="11" customFormat="1" ht="22.9" customHeight="1">
      <c r="B128" s="119"/>
      <c r="D128" s="120" t="s">
        <v>75</v>
      </c>
      <c r="E128" s="129" t="s">
        <v>84</v>
      </c>
      <c r="F128" s="129" t="s">
        <v>270</v>
      </c>
      <c r="I128" s="122"/>
      <c r="J128" s="130">
        <f>BK128</f>
        <v>0</v>
      </c>
      <c r="L128" s="119"/>
      <c r="M128" s="124"/>
      <c r="P128" s="125">
        <f>SUM(P129:P164)</f>
        <v>0</v>
      </c>
      <c r="R128" s="125">
        <f>SUM(R129:R164)</f>
        <v>204</v>
      </c>
      <c r="T128" s="126">
        <f>SUM(T129:T164)</f>
        <v>10.200000000000001</v>
      </c>
      <c r="AR128" s="120" t="s">
        <v>84</v>
      </c>
      <c r="AT128" s="127" t="s">
        <v>75</v>
      </c>
      <c r="AU128" s="127" t="s">
        <v>84</v>
      </c>
      <c r="AY128" s="120" t="s">
        <v>131</v>
      </c>
      <c r="BK128" s="128">
        <f>SUM(BK129:BK164)</f>
        <v>0</v>
      </c>
    </row>
    <row r="129" spans="2:65" s="1" customFormat="1" ht="24.2" customHeight="1">
      <c r="B129" s="131"/>
      <c r="C129" s="132" t="s">
        <v>84</v>
      </c>
      <c r="D129" s="132" t="s">
        <v>134</v>
      </c>
      <c r="E129" s="133" t="s">
        <v>445</v>
      </c>
      <c r="F129" s="134" t="s">
        <v>446</v>
      </c>
      <c r="G129" s="135" t="s">
        <v>151</v>
      </c>
      <c r="H129" s="136">
        <v>60</v>
      </c>
      <c r="I129" s="137"/>
      <c r="J129" s="138">
        <f>ROUND(I129*H129,2)</f>
        <v>0</v>
      </c>
      <c r="K129" s="134" t="s">
        <v>138</v>
      </c>
      <c r="L129" s="31"/>
      <c r="M129" s="139" t="s">
        <v>1</v>
      </c>
      <c r="N129" s="140" t="s">
        <v>41</v>
      </c>
      <c r="P129" s="141">
        <f>O129*H129</f>
        <v>0</v>
      </c>
      <c r="Q129" s="141">
        <v>0</v>
      </c>
      <c r="R129" s="141">
        <f>Q129*H129</f>
        <v>0</v>
      </c>
      <c r="S129" s="141">
        <v>0.17</v>
      </c>
      <c r="T129" s="142">
        <f>S129*H129</f>
        <v>10.200000000000001</v>
      </c>
      <c r="AR129" s="143" t="s">
        <v>139</v>
      </c>
      <c r="AT129" s="143" t="s">
        <v>134</v>
      </c>
      <c r="AU129" s="143" t="s">
        <v>86</v>
      </c>
      <c r="AY129" s="16" t="s">
        <v>131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84</v>
      </c>
      <c r="BK129" s="144">
        <f>ROUND(I129*H129,2)</f>
        <v>0</v>
      </c>
      <c r="BL129" s="16" t="s">
        <v>139</v>
      </c>
      <c r="BM129" s="143" t="s">
        <v>447</v>
      </c>
    </row>
    <row r="130" spans="2:65" s="12" customFormat="1">
      <c r="B130" s="145"/>
      <c r="D130" s="146" t="s">
        <v>141</v>
      </c>
      <c r="E130" s="147" t="s">
        <v>1</v>
      </c>
      <c r="F130" s="148" t="s">
        <v>448</v>
      </c>
      <c r="H130" s="149">
        <v>60</v>
      </c>
      <c r="I130" s="150"/>
      <c r="L130" s="145"/>
      <c r="M130" s="151"/>
      <c r="T130" s="152"/>
      <c r="AT130" s="147" t="s">
        <v>141</v>
      </c>
      <c r="AU130" s="147" t="s">
        <v>86</v>
      </c>
      <c r="AV130" s="12" t="s">
        <v>86</v>
      </c>
      <c r="AW130" s="12" t="s">
        <v>33</v>
      </c>
      <c r="AX130" s="12" t="s">
        <v>76</v>
      </c>
      <c r="AY130" s="147" t="s">
        <v>131</v>
      </c>
    </row>
    <row r="131" spans="2:65" s="13" customFormat="1">
      <c r="B131" s="153"/>
      <c r="D131" s="146" t="s">
        <v>141</v>
      </c>
      <c r="E131" s="154" t="s">
        <v>1</v>
      </c>
      <c r="F131" s="155" t="s">
        <v>143</v>
      </c>
      <c r="H131" s="156">
        <v>60</v>
      </c>
      <c r="I131" s="157"/>
      <c r="L131" s="153"/>
      <c r="M131" s="158"/>
      <c r="T131" s="159"/>
      <c r="AT131" s="154" t="s">
        <v>141</v>
      </c>
      <c r="AU131" s="154" t="s">
        <v>86</v>
      </c>
      <c r="AV131" s="13" t="s">
        <v>139</v>
      </c>
      <c r="AW131" s="13" t="s">
        <v>33</v>
      </c>
      <c r="AX131" s="13" t="s">
        <v>84</v>
      </c>
      <c r="AY131" s="154" t="s">
        <v>131</v>
      </c>
    </row>
    <row r="132" spans="2:65" s="1" customFormat="1" ht="37.9" customHeight="1">
      <c r="B132" s="131"/>
      <c r="C132" s="132" t="s">
        <v>86</v>
      </c>
      <c r="D132" s="132" t="s">
        <v>134</v>
      </c>
      <c r="E132" s="133" t="s">
        <v>449</v>
      </c>
      <c r="F132" s="134" t="s">
        <v>450</v>
      </c>
      <c r="G132" s="135" t="s">
        <v>173</v>
      </c>
      <c r="H132" s="136">
        <v>120</v>
      </c>
      <c r="I132" s="137"/>
      <c r="J132" s="138">
        <f>ROUND(I132*H132,2)</f>
        <v>0</v>
      </c>
      <c r="K132" s="134" t="s">
        <v>138</v>
      </c>
      <c r="L132" s="31"/>
      <c r="M132" s="139" t="s">
        <v>1</v>
      </c>
      <c r="N132" s="140" t="s">
        <v>41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139</v>
      </c>
      <c r="AT132" s="143" t="s">
        <v>134</v>
      </c>
      <c r="AU132" s="143" t="s">
        <v>86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84</v>
      </c>
      <c r="BK132" s="144">
        <f>ROUND(I132*H132,2)</f>
        <v>0</v>
      </c>
      <c r="BL132" s="16" t="s">
        <v>139</v>
      </c>
      <c r="BM132" s="143" t="s">
        <v>451</v>
      </c>
    </row>
    <row r="133" spans="2:65" s="12" customFormat="1">
      <c r="B133" s="145"/>
      <c r="D133" s="146" t="s">
        <v>141</v>
      </c>
      <c r="E133" s="147" t="s">
        <v>1</v>
      </c>
      <c r="F133" s="148" t="s">
        <v>452</v>
      </c>
      <c r="H133" s="149">
        <v>120</v>
      </c>
      <c r="I133" s="150"/>
      <c r="L133" s="145"/>
      <c r="M133" s="151"/>
      <c r="T133" s="152"/>
      <c r="AT133" s="147" t="s">
        <v>141</v>
      </c>
      <c r="AU133" s="147" t="s">
        <v>86</v>
      </c>
      <c r="AV133" s="12" t="s">
        <v>86</v>
      </c>
      <c r="AW133" s="12" t="s">
        <v>33</v>
      </c>
      <c r="AX133" s="12" t="s">
        <v>76</v>
      </c>
      <c r="AY133" s="147" t="s">
        <v>131</v>
      </c>
    </row>
    <row r="134" spans="2:65" s="13" customFormat="1">
      <c r="B134" s="153"/>
      <c r="D134" s="146" t="s">
        <v>141</v>
      </c>
      <c r="E134" s="154" t="s">
        <v>1</v>
      </c>
      <c r="F134" s="155" t="s">
        <v>143</v>
      </c>
      <c r="H134" s="156">
        <v>120</v>
      </c>
      <c r="I134" s="157"/>
      <c r="L134" s="153"/>
      <c r="M134" s="158"/>
      <c r="T134" s="159"/>
      <c r="AT134" s="154" t="s">
        <v>141</v>
      </c>
      <c r="AU134" s="154" t="s">
        <v>86</v>
      </c>
      <c r="AV134" s="13" t="s">
        <v>139</v>
      </c>
      <c r="AW134" s="13" t="s">
        <v>33</v>
      </c>
      <c r="AX134" s="13" t="s">
        <v>84</v>
      </c>
      <c r="AY134" s="154" t="s">
        <v>131</v>
      </c>
    </row>
    <row r="135" spans="2:65" s="1" customFormat="1" ht="33" customHeight="1">
      <c r="B135" s="131"/>
      <c r="C135" s="132" t="s">
        <v>132</v>
      </c>
      <c r="D135" s="132" t="s">
        <v>134</v>
      </c>
      <c r="E135" s="133" t="s">
        <v>283</v>
      </c>
      <c r="F135" s="134" t="s">
        <v>284</v>
      </c>
      <c r="G135" s="135" t="s">
        <v>173</v>
      </c>
      <c r="H135" s="136">
        <v>30.25</v>
      </c>
      <c r="I135" s="137"/>
      <c r="J135" s="138">
        <f>ROUND(I135*H135,2)</f>
        <v>0</v>
      </c>
      <c r="K135" s="134" t="s">
        <v>138</v>
      </c>
      <c r="L135" s="31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139</v>
      </c>
      <c r="AT135" s="143" t="s">
        <v>134</v>
      </c>
      <c r="AU135" s="143" t="s">
        <v>86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84</v>
      </c>
      <c r="BK135" s="144">
        <f>ROUND(I135*H135,2)</f>
        <v>0</v>
      </c>
      <c r="BL135" s="16" t="s">
        <v>139</v>
      </c>
      <c r="BM135" s="143" t="s">
        <v>285</v>
      </c>
    </row>
    <row r="136" spans="2:65" s="12" customFormat="1">
      <c r="B136" s="145"/>
      <c r="D136" s="146" t="s">
        <v>141</v>
      </c>
      <c r="E136" s="147" t="s">
        <v>1</v>
      </c>
      <c r="F136" s="148" t="s">
        <v>453</v>
      </c>
      <c r="H136" s="149">
        <v>5.25</v>
      </c>
      <c r="I136" s="150"/>
      <c r="L136" s="145"/>
      <c r="M136" s="151"/>
      <c r="T136" s="152"/>
      <c r="AT136" s="147" t="s">
        <v>141</v>
      </c>
      <c r="AU136" s="147" t="s">
        <v>86</v>
      </c>
      <c r="AV136" s="12" t="s">
        <v>86</v>
      </c>
      <c r="AW136" s="12" t="s">
        <v>33</v>
      </c>
      <c r="AX136" s="12" t="s">
        <v>76</v>
      </c>
      <c r="AY136" s="147" t="s">
        <v>131</v>
      </c>
    </row>
    <row r="137" spans="2:65" s="12" customFormat="1">
      <c r="B137" s="145"/>
      <c r="D137" s="146" t="s">
        <v>141</v>
      </c>
      <c r="E137" s="147" t="s">
        <v>1</v>
      </c>
      <c r="F137" s="148" t="s">
        <v>454</v>
      </c>
      <c r="H137" s="149">
        <v>25</v>
      </c>
      <c r="I137" s="150"/>
      <c r="L137" s="145"/>
      <c r="M137" s="151"/>
      <c r="T137" s="152"/>
      <c r="AT137" s="147" t="s">
        <v>141</v>
      </c>
      <c r="AU137" s="147" t="s">
        <v>86</v>
      </c>
      <c r="AV137" s="12" t="s">
        <v>86</v>
      </c>
      <c r="AW137" s="12" t="s">
        <v>33</v>
      </c>
      <c r="AX137" s="12" t="s">
        <v>76</v>
      </c>
      <c r="AY137" s="147" t="s">
        <v>131</v>
      </c>
    </row>
    <row r="138" spans="2:65" s="13" customFormat="1">
      <c r="B138" s="153"/>
      <c r="D138" s="146" t="s">
        <v>141</v>
      </c>
      <c r="E138" s="154" t="s">
        <v>1</v>
      </c>
      <c r="F138" s="155" t="s">
        <v>143</v>
      </c>
      <c r="H138" s="156">
        <v>30.25</v>
      </c>
      <c r="I138" s="157"/>
      <c r="L138" s="153"/>
      <c r="M138" s="158"/>
      <c r="T138" s="159"/>
      <c r="AT138" s="154" t="s">
        <v>141</v>
      </c>
      <c r="AU138" s="154" t="s">
        <v>86</v>
      </c>
      <c r="AV138" s="13" t="s">
        <v>139</v>
      </c>
      <c r="AW138" s="13" t="s">
        <v>33</v>
      </c>
      <c r="AX138" s="13" t="s">
        <v>84</v>
      </c>
      <c r="AY138" s="154" t="s">
        <v>131</v>
      </c>
    </row>
    <row r="139" spans="2:65" s="1" customFormat="1" ht="37.9" customHeight="1">
      <c r="B139" s="131"/>
      <c r="C139" s="132" t="s">
        <v>139</v>
      </c>
      <c r="D139" s="132" t="s">
        <v>134</v>
      </c>
      <c r="E139" s="133" t="s">
        <v>288</v>
      </c>
      <c r="F139" s="134" t="s">
        <v>289</v>
      </c>
      <c r="G139" s="135" t="s">
        <v>173</v>
      </c>
      <c r="H139" s="136">
        <v>150.25</v>
      </c>
      <c r="I139" s="137"/>
      <c r="J139" s="138">
        <f>ROUND(I139*H139,2)</f>
        <v>0</v>
      </c>
      <c r="K139" s="134" t="s">
        <v>138</v>
      </c>
      <c r="L139" s="31"/>
      <c r="M139" s="139" t="s">
        <v>1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139</v>
      </c>
      <c r="AT139" s="143" t="s">
        <v>134</v>
      </c>
      <c r="AU139" s="143" t="s">
        <v>86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84</v>
      </c>
      <c r="BK139" s="144">
        <f>ROUND(I139*H139,2)</f>
        <v>0</v>
      </c>
      <c r="BL139" s="16" t="s">
        <v>139</v>
      </c>
      <c r="BM139" s="143" t="s">
        <v>290</v>
      </c>
    </row>
    <row r="140" spans="2:65" s="12" customFormat="1">
      <c r="B140" s="145"/>
      <c r="D140" s="146" t="s">
        <v>141</v>
      </c>
      <c r="E140" s="147" t="s">
        <v>1</v>
      </c>
      <c r="F140" s="148" t="s">
        <v>455</v>
      </c>
      <c r="H140" s="149">
        <v>150.25</v>
      </c>
      <c r="I140" s="150"/>
      <c r="L140" s="145"/>
      <c r="M140" s="151"/>
      <c r="T140" s="152"/>
      <c r="AT140" s="147" t="s">
        <v>141</v>
      </c>
      <c r="AU140" s="147" t="s">
        <v>86</v>
      </c>
      <c r="AV140" s="12" t="s">
        <v>86</v>
      </c>
      <c r="AW140" s="12" t="s">
        <v>33</v>
      </c>
      <c r="AX140" s="12" t="s">
        <v>76</v>
      </c>
      <c r="AY140" s="147" t="s">
        <v>131</v>
      </c>
    </row>
    <row r="141" spans="2:65" s="13" customFormat="1">
      <c r="B141" s="153"/>
      <c r="D141" s="146" t="s">
        <v>141</v>
      </c>
      <c r="E141" s="154" t="s">
        <v>1</v>
      </c>
      <c r="F141" s="155" t="s">
        <v>143</v>
      </c>
      <c r="H141" s="156">
        <v>150.25</v>
      </c>
      <c r="I141" s="157"/>
      <c r="L141" s="153"/>
      <c r="M141" s="158"/>
      <c r="T141" s="159"/>
      <c r="AT141" s="154" t="s">
        <v>141</v>
      </c>
      <c r="AU141" s="154" t="s">
        <v>86</v>
      </c>
      <c r="AV141" s="13" t="s">
        <v>139</v>
      </c>
      <c r="AW141" s="13" t="s">
        <v>33</v>
      </c>
      <c r="AX141" s="13" t="s">
        <v>84</v>
      </c>
      <c r="AY141" s="154" t="s">
        <v>131</v>
      </c>
    </row>
    <row r="142" spans="2:65" s="1" customFormat="1" ht="24.2" customHeight="1">
      <c r="B142" s="131"/>
      <c r="C142" s="132" t="s">
        <v>158</v>
      </c>
      <c r="D142" s="132" t="s">
        <v>134</v>
      </c>
      <c r="E142" s="133" t="s">
        <v>456</v>
      </c>
      <c r="F142" s="134" t="s">
        <v>457</v>
      </c>
      <c r="G142" s="135" t="s">
        <v>173</v>
      </c>
      <c r="H142" s="136">
        <v>102</v>
      </c>
      <c r="I142" s="137"/>
      <c r="J142" s="138">
        <f>ROUND(I142*H142,2)</f>
        <v>0</v>
      </c>
      <c r="K142" s="134" t="s">
        <v>138</v>
      </c>
      <c r="L142" s="31"/>
      <c r="M142" s="139" t="s">
        <v>1</v>
      </c>
      <c r="N142" s="140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139</v>
      </c>
      <c r="AT142" s="143" t="s">
        <v>134</v>
      </c>
      <c r="AU142" s="143" t="s">
        <v>86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84</v>
      </c>
      <c r="BK142" s="144">
        <f>ROUND(I142*H142,2)</f>
        <v>0</v>
      </c>
      <c r="BL142" s="16" t="s">
        <v>139</v>
      </c>
      <c r="BM142" s="143" t="s">
        <v>458</v>
      </c>
    </row>
    <row r="143" spans="2:65" s="12" customFormat="1">
      <c r="B143" s="145"/>
      <c r="D143" s="146" t="s">
        <v>141</v>
      </c>
      <c r="E143" s="147" t="s">
        <v>1</v>
      </c>
      <c r="F143" s="148" t="s">
        <v>459</v>
      </c>
      <c r="H143" s="149">
        <v>102</v>
      </c>
      <c r="I143" s="150"/>
      <c r="L143" s="145"/>
      <c r="M143" s="151"/>
      <c r="T143" s="152"/>
      <c r="AT143" s="147" t="s">
        <v>141</v>
      </c>
      <c r="AU143" s="147" t="s">
        <v>86</v>
      </c>
      <c r="AV143" s="12" t="s">
        <v>86</v>
      </c>
      <c r="AW143" s="12" t="s">
        <v>33</v>
      </c>
      <c r="AX143" s="12" t="s">
        <v>76</v>
      </c>
      <c r="AY143" s="147" t="s">
        <v>131</v>
      </c>
    </row>
    <row r="144" spans="2:65" s="13" customFormat="1">
      <c r="B144" s="153"/>
      <c r="D144" s="146" t="s">
        <v>141</v>
      </c>
      <c r="E144" s="154" t="s">
        <v>1</v>
      </c>
      <c r="F144" s="155" t="s">
        <v>143</v>
      </c>
      <c r="H144" s="156">
        <v>102</v>
      </c>
      <c r="I144" s="157"/>
      <c r="L144" s="153"/>
      <c r="M144" s="158"/>
      <c r="T144" s="159"/>
      <c r="AT144" s="154" t="s">
        <v>141</v>
      </c>
      <c r="AU144" s="154" t="s">
        <v>86</v>
      </c>
      <c r="AV144" s="13" t="s">
        <v>139</v>
      </c>
      <c r="AW144" s="13" t="s">
        <v>33</v>
      </c>
      <c r="AX144" s="13" t="s">
        <v>84</v>
      </c>
      <c r="AY144" s="154" t="s">
        <v>131</v>
      </c>
    </row>
    <row r="145" spans="2:65" s="1" customFormat="1" ht="16.5" customHeight="1">
      <c r="B145" s="131"/>
      <c r="C145" s="160" t="s">
        <v>147</v>
      </c>
      <c r="D145" s="160" t="s">
        <v>204</v>
      </c>
      <c r="E145" s="161" t="s">
        <v>460</v>
      </c>
      <c r="F145" s="162" t="s">
        <v>461</v>
      </c>
      <c r="G145" s="163" t="s">
        <v>182</v>
      </c>
      <c r="H145" s="164">
        <v>102</v>
      </c>
      <c r="I145" s="165"/>
      <c r="J145" s="166">
        <f>ROUND(I145*H145,2)</f>
        <v>0</v>
      </c>
      <c r="K145" s="162" t="s">
        <v>138</v>
      </c>
      <c r="L145" s="167"/>
      <c r="M145" s="168" t="s">
        <v>1</v>
      </c>
      <c r="N145" s="169" t="s">
        <v>41</v>
      </c>
      <c r="P145" s="141">
        <f>O145*H145</f>
        <v>0</v>
      </c>
      <c r="Q145" s="141">
        <v>1</v>
      </c>
      <c r="R145" s="141">
        <f>Q145*H145</f>
        <v>102</v>
      </c>
      <c r="S145" s="141">
        <v>0</v>
      </c>
      <c r="T145" s="142">
        <f>S145*H145</f>
        <v>0</v>
      </c>
      <c r="AR145" s="143" t="s">
        <v>176</v>
      </c>
      <c r="AT145" s="143" t="s">
        <v>204</v>
      </c>
      <c r="AU145" s="143" t="s">
        <v>86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84</v>
      </c>
      <c r="BK145" s="144">
        <f>ROUND(I145*H145,2)</f>
        <v>0</v>
      </c>
      <c r="BL145" s="16" t="s">
        <v>139</v>
      </c>
      <c r="BM145" s="143" t="s">
        <v>462</v>
      </c>
    </row>
    <row r="146" spans="2:65" s="12" customFormat="1">
      <c r="B146" s="145"/>
      <c r="D146" s="146" t="s">
        <v>141</v>
      </c>
      <c r="E146" s="147" t="s">
        <v>1</v>
      </c>
      <c r="F146" s="148" t="s">
        <v>463</v>
      </c>
      <c r="H146" s="149">
        <v>102</v>
      </c>
      <c r="I146" s="150"/>
      <c r="L146" s="145"/>
      <c r="M146" s="151"/>
      <c r="T146" s="152"/>
      <c r="AT146" s="147" t="s">
        <v>141</v>
      </c>
      <c r="AU146" s="147" t="s">
        <v>86</v>
      </c>
      <c r="AV146" s="12" t="s">
        <v>86</v>
      </c>
      <c r="AW146" s="12" t="s">
        <v>33</v>
      </c>
      <c r="AX146" s="12" t="s">
        <v>76</v>
      </c>
      <c r="AY146" s="147" t="s">
        <v>131</v>
      </c>
    </row>
    <row r="147" spans="2:65" s="13" customFormat="1">
      <c r="B147" s="153"/>
      <c r="D147" s="146" t="s">
        <v>141</v>
      </c>
      <c r="E147" s="154" t="s">
        <v>1</v>
      </c>
      <c r="F147" s="155" t="s">
        <v>143</v>
      </c>
      <c r="H147" s="156">
        <v>102</v>
      </c>
      <c r="I147" s="157"/>
      <c r="L147" s="153"/>
      <c r="M147" s="158"/>
      <c r="T147" s="159"/>
      <c r="AT147" s="154" t="s">
        <v>141</v>
      </c>
      <c r="AU147" s="154" t="s">
        <v>86</v>
      </c>
      <c r="AV147" s="13" t="s">
        <v>139</v>
      </c>
      <c r="AW147" s="13" t="s">
        <v>33</v>
      </c>
      <c r="AX147" s="13" t="s">
        <v>84</v>
      </c>
      <c r="AY147" s="154" t="s">
        <v>131</v>
      </c>
    </row>
    <row r="148" spans="2:65" s="1" customFormat="1" ht="16.5" customHeight="1">
      <c r="B148" s="131"/>
      <c r="C148" s="160" t="s">
        <v>170</v>
      </c>
      <c r="D148" s="160" t="s">
        <v>204</v>
      </c>
      <c r="E148" s="161" t="s">
        <v>464</v>
      </c>
      <c r="F148" s="162" t="s">
        <v>465</v>
      </c>
      <c r="G148" s="163" t="s">
        <v>182</v>
      </c>
      <c r="H148" s="164">
        <v>102</v>
      </c>
      <c r="I148" s="165"/>
      <c r="J148" s="166">
        <f>ROUND(I148*H148,2)</f>
        <v>0</v>
      </c>
      <c r="K148" s="162" t="s">
        <v>138</v>
      </c>
      <c r="L148" s="167"/>
      <c r="M148" s="168" t="s">
        <v>1</v>
      </c>
      <c r="N148" s="169" t="s">
        <v>41</v>
      </c>
      <c r="P148" s="141">
        <f>O148*H148</f>
        <v>0</v>
      </c>
      <c r="Q148" s="141">
        <v>1</v>
      </c>
      <c r="R148" s="141">
        <f>Q148*H148</f>
        <v>102</v>
      </c>
      <c r="S148" s="141">
        <v>0</v>
      </c>
      <c r="T148" s="142">
        <f>S148*H148</f>
        <v>0</v>
      </c>
      <c r="AR148" s="143" t="s">
        <v>176</v>
      </c>
      <c r="AT148" s="143" t="s">
        <v>204</v>
      </c>
      <c r="AU148" s="143" t="s">
        <v>86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84</v>
      </c>
      <c r="BK148" s="144">
        <f>ROUND(I148*H148,2)</f>
        <v>0</v>
      </c>
      <c r="BL148" s="16" t="s">
        <v>139</v>
      </c>
      <c r="BM148" s="143" t="s">
        <v>466</v>
      </c>
    </row>
    <row r="149" spans="2:65" s="12" customFormat="1">
      <c r="B149" s="145"/>
      <c r="D149" s="146" t="s">
        <v>141</v>
      </c>
      <c r="E149" s="147" t="s">
        <v>1</v>
      </c>
      <c r="F149" s="148" t="s">
        <v>463</v>
      </c>
      <c r="H149" s="149">
        <v>102</v>
      </c>
      <c r="I149" s="150"/>
      <c r="L149" s="145"/>
      <c r="M149" s="151"/>
      <c r="T149" s="152"/>
      <c r="AT149" s="147" t="s">
        <v>141</v>
      </c>
      <c r="AU149" s="147" t="s">
        <v>86</v>
      </c>
      <c r="AV149" s="12" t="s">
        <v>86</v>
      </c>
      <c r="AW149" s="12" t="s">
        <v>33</v>
      </c>
      <c r="AX149" s="12" t="s">
        <v>76</v>
      </c>
      <c r="AY149" s="147" t="s">
        <v>131</v>
      </c>
    </row>
    <row r="150" spans="2:65" s="13" customFormat="1">
      <c r="B150" s="153"/>
      <c r="D150" s="146" t="s">
        <v>141</v>
      </c>
      <c r="E150" s="154" t="s">
        <v>1</v>
      </c>
      <c r="F150" s="155" t="s">
        <v>143</v>
      </c>
      <c r="H150" s="156">
        <v>102</v>
      </c>
      <c r="I150" s="157"/>
      <c r="L150" s="153"/>
      <c r="M150" s="158"/>
      <c r="T150" s="159"/>
      <c r="AT150" s="154" t="s">
        <v>141</v>
      </c>
      <c r="AU150" s="154" t="s">
        <v>86</v>
      </c>
      <c r="AV150" s="13" t="s">
        <v>139</v>
      </c>
      <c r="AW150" s="13" t="s">
        <v>33</v>
      </c>
      <c r="AX150" s="13" t="s">
        <v>84</v>
      </c>
      <c r="AY150" s="154" t="s">
        <v>131</v>
      </c>
    </row>
    <row r="151" spans="2:65" s="1" customFormat="1" ht="16.5" customHeight="1">
      <c r="B151" s="131"/>
      <c r="C151" s="132" t="s">
        <v>176</v>
      </c>
      <c r="D151" s="132" t="s">
        <v>134</v>
      </c>
      <c r="E151" s="133" t="s">
        <v>292</v>
      </c>
      <c r="F151" s="134" t="s">
        <v>293</v>
      </c>
      <c r="G151" s="135" t="s">
        <v>173</v>
      </c>
      <c r="H151" s="136">
        <v>150.25</v>
      </c>
      <c r="I151" s="137"/>
      <c r="J151" s="138">
        <f>ROUND(I151*H151,2)</f>
        <v>0</v>
      </c>
      <c r="K151" s="134" t="s">
        <v>138</v>
      </c>
      <c r="L151" s="31"/>
      <c r="M151" s="139" t="s">
        <v>1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139</v>
      </c>
      <c r="AT151" s="143" t="s">
        <v>134</v>
      </c>
      <c r="AU151" s="143" t="s">
        <v>86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84</v>
      </c>
      <c r="BK151" s="144">
        <f>ROUND(I151*H151,2)</f>
        <v>0</v>
      </c>
      <c r="BL151" s="16" t="s">
        <v>139</v>
      </c>
      <c r="BM151" s="143" t="s">
        <v>294</v>
      </c>
    </row>
    <row r="152" spans="2:65" s="12" customFormat="1">
      <c r="B152" s="145"/>
      <c r="D152" s="146" t="s">
        <v>141</v>
      </c>
      <c r="E152" s="147" t="s">
        <v>1</v>
      </c>
      <c r="F152" s="148" t="s">
        <v>467</v>
      </c>
      <c r="H152" s="149">
        <v>150.25</v>
      </c>
      <c r="I152" s="150"/>
      <c r="L152" s="145"/>
      <c r="M152" s="151"/>
      <c r="T152" s="152"/>
      <c r="AT152" s="147" t="s">
        <v>141</v>
      </c>
      <c r="AU152" s="147" t="s">
        <v>86</v>
      </c>
      <c r="AV152" s="12" t="s">
        <v>86</v>
      </c>
      <c r="AW152" s="12" t="s">
        <v>33</v>
      </c>
      <c r="AX152" s="12" t="s">
        <v>76</v>
      </c>
      <c r="AY152" s="147" t="s">
        <v>131</v>
      </c>
    </row>
    <row r="153" spans="2:65" s="13" customFormat="1">
      <c r="B153" s="153"/>
      <c r="D153" s="146" t="s">
        <v>141</v>
      </c>
      <c r="E153" s="154" t="s">
        <v>1</v>
      </c>
      <c r="F153" s="155" t="s">
        <v>143</v>
      </c>
      <c r="H153" s="156">
        <v>150.25</v>
      </c>
      <c r="I153" s="157"/>
      <c r="L153" s="153"/>
      <c r="M153" s="158"/>
      <c r="T153" s="159"/>
      <c r="AT153" s="154" t="s">
        <v>141</v>
      </c>
      <c r="AU153" s="154" t="s">
        <v>86</v>
      </c>
      <c r="AV153" s="13" t="s">
        <v>139</v>
      </c>
      <c r="AW153" s="13" t="s">
        <v>33</v>
      </c>
      <c r="AX153" s="13" t="s">
        <v>84</v>
      </c>
      <c r="AY153" s="154" t="s">
        <v>131</v>
      </c>
    </row>
    <row r="154" spans="2:65" s="1" customFormat="1" ht="33" customHeight="1">
      <c r="B154" s="131"/>
      <c r="C154" s="132" t="s">
        <v>163</v>
      </c>
      <c r="D154" s="132" t="s">
        <v>134</v>
      </c>
      <c r="E154" s="133" t="s">
        <v>468</v>
      </c>
      <c r="F154" s="134" t="s">
        <v>469</v>
      </c>
      <c r="G154" s="135" t="s">
        <v>173</v>
      </c>
      <c r="H154" s="136">
        <v>226.29</v>
      </c>
      <c r="I154" s="137"/>
      <c r="J154" s="138">
        <f>ROUND(I154*H154,2)</f>
        <v>0</v>
      </c>
      <c r="K154" s="134" t="s">
        <v>138</v>
      </c>
      <c r="L154" s="31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139</v>
      </c>
      <c r="AT154" s="143" t="s">
        <v>134</v>
      </c>
      <c r="AU154" s="143" t="s">
        <v>86</v>
      </c>
      <c r="AY154" s="16" t="s">
        <v>131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84</v>
      </c>
      <c r="BK154" s="144">
        <f>ROUND(I154*H154,2)</f>
        <v>0</v>
      </c>
      <c r="BL154" s="16" t="s">
        <v>139</v>
      </c>
      <c r="BM154" s="143" t="s">
        <v>470</v>
      </c>
    </row>
    <row r="155" spans="2:65" s="12" customFormat="1">
      <c r="B155" s="145"/>
      <c r="D155" s="146" t="s">
        <v>141</v>
      </c>
      <c r="E155" s="147" t="s">
        <v>1</v>
      </c>
      <c r="F155" s="148" t="s">
        <v>471</v>
      </c>
      <c r="H155" s="149">
        <v>226.29</v>
      </c>
      <c r="I155" s="150"/>
      <c r="L155" s="145"/>
      <c r="M155" s="151"/>
      <c r="T155" s="152"/>
      <c r="AT155" s="147" t="s">
        <v>141</v>
      </c>
      <c r="AU155" s="147" t="s">
        <v>86</v>
      </c>
      <c r="AV155" s="12" t="s">
        <v>86</v>
      </c>
      <c r="AW155" s="12" t="s">
        <v>33</v>
      </c>
      <c r="AX155" s="12" t="s">
        <v>76</v>
      </c>
      <c r="AY155" s="147" t="s">
        <v>131</v>
      </c>
    </row>
    <row r="156" spans="2:65" s="13" customFormat="1">
      <c r="B156" s="153"/>
      <c r="D156" s="146" t="s">
        <v>141</v>
      </c>
      <c r="E156" s="154" t="s">
        <v>1</v>
      </c>
      <c r="F156" s="155" t="s">
        <v>143</v>
      </c>
      <c r="H156" s="156">
        <v>226.29</v>
      </c>
      <c r="I156" s="157"/>
      <c r="L156" s="153"/>
      <c r="M156" s="158"/>
      <c r="T156" s="159"/>
      <c r="AT156" s="154" t="s">
        <v>141</v>
      </c>
      <c r="AU156" s="154" t="s">
        <v>86</v>
      </c>
      <c r="AV156" s="13" t="s">
        <v>139</v>
      </c>
      <c r="AW156" s="13" t="s">
        <v>33</v>
      </c>
      <c r="AX156" s="13" t="s">
        <v>84</v>
      </c>
      <c r="AY156" s="154" t="s">
        <v>131</v>
      </c>
    </row>
    <row r="157" spans="2:65" s="1" customFormat="1" ht="24.2" customHeight="1">
      <c r="B157" s="131"/>
      <c r="C157" s="132" t="s">
        <v>186</v>
      </c>
      <c r="D157" s="132" t="s">
        <v>134</v>
      </c>
      <c r="E157" s="133" t="s">
        <v>295</v>
      </c>
      <c r="F157" s="134" t="s">
        <v>296</v>
      </c>
      <c r="G157" s="135" t="s">
        <v>151</v>
      </c>
      <c r="H157" s="136">
        <v>1540.8</v>
      </c>
      <c r="I157" s="137"/>
      <c r="J157" s="138">
        <f>ROUND(I157*H157,2)</f>
        <v>0</v>
      </c>
      <c r="K157" s="134" t="s">
        <v>138</v>
      </c>
      <c r="L157" s="31"/>
      <c r="M157" s="139" t="s">
        <v>1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139</v>
      </c>
      <c r="AT157" s="143" t="s">
        <v>134</v>
      </c>
      <c r="AU157" s="143" t="s">
        <v>86</v>
      </c>
      <c r="AY157" s="16" t="s">
        <v>131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6" t="s">
        <v>84</v>
      </c>
      <c r="BK157" s="144">
        <f>ROUND(I157*H157,2)</f>
        <v>0</v>
      </c>
      <c r="BL157" s="16" t="s">
        <v>139</v>
      </c>
      <c r="BM157" s="143" t="s">
        <v>297</v>
      </c>
    </row>
    <row r="158" spans="2:65" s="12" customFormat="1">
      <c r="B158" s="145"/>
      <c r="D158" s="146" t="s">
        <v>141</v>
      </c>
      <c r="E158" s="147" t="s">
        <v>1</v>
      </c>
      <c r="F158" s="148" t="s">
        <v>472</v>
      </c>
      <c r="H158" s="149">
        <v>1001.6</v>
      </c>
      <c r="I158" s="150"/>
      <c r="L158" s="145"/>
      <c r="M158" s="151"/>
      <c r="T158" s="152"/>
      <c r="AT158" s="147" t="s">
        <v>141</v>
      </c>
      <c r="AU158" s="147" t="s">
        <v>86</v>
      </c>
      <c r="AV158" s="12" t="s">
        <v>86</v>
      </c>
      <c r="AW158" s="12" t="s">
        <v>33</v>
      </c>
      <c r="AX158" s="12" t="s">
        <v>76</v>
      </c>
      <c r="AY158" s="147" t="s">
        <v>131</v>
      </c>
    </row>
    <row r="159" spans="2:65" s="12" customFormat="1">
      <c r="B159" s="145"/>
      <c r="D159" s="146" t="s">
        <v>141</v>
      </c>
      <c r="E159" s="147" t="s">
        <v>1</v>
      </c>
      <c r="F159" s="148" t="s">
        <v>473</v>
      </c>
      <c r="H159" s="149">
        <v>515.20000000000005</v>
      </c>
      <c r="I159" s="150"/>
      <c r="L159" s="145"/>
      <c r="M159" s="151"/>
      <c r="T159" s="152"/>
      <c r="AT159" s="147" t="s">
        <v>141</v>
      </c>
      <c r="AU159" s="147" t="s">
        <v>86</v>
      </c>
      <c r="AV159" s="12" t="s">
        <v>86</v>
      </c>
      <c r="AW159" s="12" t="s">
        <v>33</v>
      </c>
      <c r="AX159" s="12" t="s">
        <v>76</v>
      </c>
      <c r="AY159" s="147" t="s">
        <v>131</v>
      </c>
    </row>
    <row r="160" spans="2:65" s="12" customFormat="1">
      <c r="B160" s="145"/>
      <c r="D160" s="146" t="s">
        <v>141</v>
      </c>
      <c r="E160" s="147" t="s">
        <v>1</v>
      </c>
      <c r="F160" s="148" t="s">
        <v>474</v>
      </c>
      <c r="H160" s="149">
        <v>24</v>
      </c>
      <c r="I160" s="150"/>
      <c r="L160" s="145"/>
      <c r="M160" s="151"/>
      <c r="T160" s="152"/>
      <c r="AT160" s="147" t="s">
        <v>141</v>
      </c>
      <c r="AU160" s="147" t="s">
        <v>86</v>
      </c>
      <c r="AV160" s="12" t="s">
        <v>86</v>
      </c>
      <c r="AW160" s="12" t="s">
        <v>33</v>
      </c>
      <c r="AX160" s="12" t="s">
        <v>76</v>
      </c>
      <c r="AY160" s="147" t="s">
        <v>131</v>
      </c>
    </row>
    <row r="161" spans="2:65" s="13" customFormat="1">
      <c r="B161" s="153"/>
      <c r="D161" s="146" t="s">
        <v>141</v>
      </c>
      <c r="E161" s="154" t="s">
        <v>1</v>
      </c>
      <c r="F161" s="155" t="s">
        <v>143</v>
      </c>
      <c r="H161" s="156">
        <v>1540.8000000000002</v>
      </c>
      <c r="I161" s="157"/>
      <c r="L161" s="153"/>
      <c r="M161" s="158"/>
      <c r="T161" s="159"/>
      <c r="AT161" s="154" t="s">
        <v>141</v>
      </c>
      <c r="AU161" s="154" t="s">
        <v>86</v>
      </c>
      <c r="AV161" s="13" t="s">
        <v>139</v>
      </c>
      <c r="AW161" s="13" t="s">
        <v>33</v>
      </c>
      <c r="AX161" s="13" t="s">
        <v>84</v>
      </c>
      <c r="AY161" s="154" t="s">
        <v>131</v>
      </c>
    </row>
    <row r="162" spans="2:65" s="1" customFormat="1" ht="24.2" customHeight="1">
      <c r="B162" s="131"/>
      <c r="C162" s="132" t="s">
        <v>190</v>
      </c>
      <c r="D162" s="132" t="s">
        <v>134</v>
      </c>
      <c r="E162" s="133" t="s">
        <v>475</v>
      </c>
      <c r="F162" s="134" t="s">
        <v>476</v>
      </c>
      <c r="G162" s="135" t="s">
        <v>151</v>
      </c>
      <c r="H162" s="136">
        <v>160</v>
      </c>
      <c r="I162" s="137"/>
      <c r="J162" s="138">
        <f>ROUND(I162*H162,2)</f>
        <v>0</v>
      </c>
      <c r="K162" s="134" t="s">
        <v>138</v>
      </c>
      <c r="L162" s="31"/>
      <c r="M162" s="139" t="s">
        <v>1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139</v>
      </c>
      <c r="AT162" s="143" t="s">
        <v>134</v>
      </c>
      <c r="AU162" s="143" t="s">
        <v>86</v>
      </c>
      <c r="AY162" s="16" t="s">
        <v>131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84</v>
      </c>
      <c r="BK162" s="144">
        <f>ROUND(I162*H162,2)</f>
        <v>0</v>
      </c>
      <c r="BL162" s="16" t="s">
        <v>139</v>
      </c>
      <c r="BM162" s="143" t="s">
        <v>477</v>
      </c>
    </row>
    <row r="163" spans="2:65" s="12" customFormat="1">
      <c r="B163" s="145"/>
      <c r="D163" s="146" t="s">
        <v>141</v>
      </c>
      <c r="E163" s="147" t="s">
        <v>1</v>
      </c>
      <c r="F163" s="148" t="s">
        <v>478</v>
      </c>
      <c r="H163" s="149">
        <v>160</v>
      </c>
      <c r="I163" s="150"/>
      <c r="L163" s="145"/>
      <c r="M163" s="151"/>
      <c r="T163" s="152"/>
      <c r="AT163" s="147" t="s">
        <v>141</v>
      </c>
      <c r="AU163" s="147" t="s">
        <v>86</v>
      </c>
      <c r="AV163" s="12" t="s">
        <v>86</v>
      </c>
      <c r="AW163" s="12" t="s">
        <v>33</v>
      </c>
      <c r="AX163" s="12" t="s">
        <v>76</v>
      </c>
      <c r="AY163" s="147" t="s">
        <v>131</v>
      </c>
    </row>
    <row r="164" spans="2:65" s="13" customFormat="1">
      <c r="B164" s="153"/>
      <c r="D164" s="146" t="s">
        <v>141</v>
      </c>
      <c r="E164" s="154" t="s">
        <v>1</v>
      </c>
      <c r="F164" s="155" t="s">
        <v>143</v>
      </c>
      <c r="H164" s="156">
        <v>160</v>
      </c>
      <c r="I164" s="157"/>
      <c r="L164" s="153"/>
      <c r="M164" s="158"/>
      <c r="T164" s="159"/>
      <c r="AT164" s="154" t="s">
        <v>141</v>
      </c>
      <c r="AU164" s="154" t="s">
        <v>86</v>
      </c>
      <c r="AV164" s="13" t="s">
        <v>139</v>
      </c>
      <c r="AW164" s="13" t="s">
        <v>33</v>
      </c>
      <c r="AX164" s="13" t="s">
        <v>84</v>
      </c>
      <c r="AY164" s="154" t="s">
        <v>131</v>
      </c>
    </row>
    <row r="165" spans="2:65" s="11" customFormat="1" ht="22.9" customHeight="1">
      <c r="B165" s="119"/>
      <c r="D165" s="120" t="s">
        <v>75</v>
      </c>
      <c r="E165" s="129" t="s">
        <v>86</v>
      </c>
      <c r="F165" s="129" t="s">
        <v>479</v>
      </c>
      <c r="I165" s="122"/>
      <c r="J165" s="130">
        <f>BK165</f>
        <v>0</v>
      </c>
      <c r="L165" s="119"/>
      <c r="M165" s="124"/>
      <c r="P165" s="125">
        <f>SUM(P166:P176)</f>
        <v>0</v>
      </c>
      <c r="R165" s="125">
        <f>SUM(R166:R176)</f>
        <v>68.233069999999998</v>
      </c>
      <c r="T165" s="126">
        <f>SUM(T166:T176)</f>
        <v>0</v>
      </c>
      <c r="AR165" s="120" t="s">
        <v>84</v>
      </c>
      <c r="AT165" s="127" t="s">
        <v>75</v>
      </c>
      <c r="AU165" s="127" t="s">
        <v>84</v>
      </c>
      <c r="AY165" s="120" t="s">
        <v>131</v>
      </c>
      <c r="BK165" s="128">
        <f>SUM(BK166:BK176)</f>
        <v>0</v>
      </c>
    </row>
    <row r="166" spans="2:65" s="1" customFormat="1" ht="33" customHeight="1">
      <c r="B166" s="131"/>
      <c r="C166" s="132" t="s">
        <v>8</v>
      </c>
      <c r="D166" s="132" t="s">
        <v>134</v>
      </c>
      <c r="E166" s="133" t="s">
        <v>480</v>
      </c>
      <c r="F166" s="134" t="s">
        <v>481</v>
      </c>
      <c r="G166" s="135" t="s">
        <v>173</v>
      </c>
      <c r="H166" s="136">
        <v>25</v>
      </c>
      <c r="I166" s="137"/>
      <c r="J166" s="138">
        <f>ROUND(I166*H166,2)</f>
        <v>0</v>
      </c>
      <c r="K166" s="134" t="s">
        <v>138</v>
      </c>
      <c r="L166" s="31"/>
      <c r="M166" s="139" t="s">
        <v>1</v>
      </c>
      <c r="N166" s="140" t="s">
        <v>41</v>
      </c>
      <c r="P166" s="141">
        <f>O166*H166</f>
        <v>0</v>
      </c>
      <c r="Q166" s="141">
        <v>1.63</v>
      </c>
      <c r="R166" s="141">
        <f>Q166*H166</f>
        <v>40.75</v>
      </c>
      <c r="S166" s="141">
        <v>0</v>
      </c>
      <c r="T166" s="142">
        <f>S166*H166</f>
        <v>0</v>
      </c>
      <c r="AR166" s="143" t="s">
        <v>139</v>
      </c>
      <c r="AT166" s="143" t="s">
        <v>134</v>
      </c>
      <c r="AU166" s="143" t="s">
        <v>86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84</v>
      </c>
      <c r="BK166" s="144">
        <f>ROUND(I166*H166,2)</f>
        <v>0</v>
      </c>
      <c r="BL166" s="16" t="s">
        <v>139</v>
      </c>
      <c r="BM166" s="143" t="s">
        <v>482</v>
      </c>
    </row>
    <row r="167" spans="2:65" s="12" customFormat="1">
      <c r="B167" s="145"/>
      <c r="D167" s="146" t="s">
        <v>141</v>
      </c>
      <c r="E167" s="147" t="s">
        <v>1</v>
      </c>
      <c r="F167" s="148" t="s">
        <v>483</v>
      </c>
      <c r="H167" s="149">
        <v>25</v>
      </c>
      <c r="I167" s="150"/>
      <c r="L167" s="145"/>
      <c r="M167" s="151"/>
      <c r="T167" s="152"/>
      <c r="AT167" s="147" t="s">
        <v>141</v>
      </c>
      <c r="AU167" s="147" t="s">
        <v>86</v>
      </c>
      <c r="AV167" s="12" t="s">
        <v>86</v>
      </c>
      <c r="AW167" s="12" t="s">
        <v>33</v>
      </c>
      <c r="AX167" s="12" t="s">
        <v>76</v>
      </c>
      <c r="AY167" s="147" t="s">
        <v>131</v>
      </c>
    </row>
    <row r="168" spans="2:65" s="13" customFormat="1">
      <c r="B168" s="153"/>
      <c r="D168" s="146" t="s">
        <v>141</v>
      </c>
      <c r="E168" s="154" t="s">
        <v>1</v>
      </c>
      <c r="F168" s="155" t="s">
        <v>143</v>
      </c>
      <c r="H168" s="156">
        <v>25</v>
      </c>
      <c r="I168" s="157"/>
      <c r="L168" s="153"/>
      <c r="M168" s="158"/>
      <c r="T168" s="159"/>
      <c r="AT168" s="154" t="s">
        <v>141</v>
      </c>
      <c r="AU168" s="154" t="s">
        <v>86</v>
      </c>
      <c r="AV168" s="13" t="s">
        <v>139</v>
      </c>
      <c r="AW168" s="13" t="s">
        <v>33</v>
      </c>
      <c r="AX168" s="13" t="s">
        <v>84</v>
      </c>
      <c r="AY168" s="154" t="s">
        <v>131</v>
      </c>
    </row>
    <row r="169" spans="2:65" s="1" customFormat="1" ht="24.2" customHeight="1">
      <c r="B169" s="131"/>
      <c r="C169" s="132" t="s">
        <v>203</v>
      </c>
      <c r="D169" s="132" t="s">
        <v>134</v>
      </c>
      <c r="E169" s="133" t="s">
        <v>484</v>
      </c>
      <c r="F169" s="134" t="s">
        <v>485</v>
      </c>
      <c r="G169" s="135" t="s">
        <v>151</v>
      </c>
      <c r="H169" s="136">
        <v>200</v>
      </c>
      <c r="I169" s="137"/>
      <c r="J169" s="138">
        <f>ROUND(I169*H169,2)</f>
        <v>0</v>
      </c>
      <c r="K169" s="134" t="s">
        <v>138</v>
      </c>
      <c r="L169" s="31"/>
      <c r="M169" s="139" t="s">
        <v>1</v>
      </c>
      <c r="N169" s="140" t="s">
        <v>41</v>
      </c>
      <c r="P169" s="141">
        <f>O169*H169</f>
        <v>0</v>
      </c>
      <c r="Q169" s="141">
        <v>1.7000000000000001E-4</v>
      </c>
      <c r="R169" s="141">
        <f>Q169*H169</f>
        <v>3.4000000000000002E-2</v>
      </c>
      <c r="S169" s="141">
        <v>0</v>
      </c>
      <c r="T169" s="142">
        <f>S169*H169</f>
        <v>0</v>
      </c>
      <c r="AR169" s="143" t="s">
        <v>139</v>
      </c>
      <c r="AT169" s="143" t="s">
        <v>134</v>
      </c>
      <c r="AU169" s="143" t="s">
        <v>86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84</v>
      </c>
      <c r="BK169" s="144">
        <f>ROUND(I169*H169,2)</f>
        <v>0</v>
      </c>
      <c r="BL169" s="16" t="s">
        <v>139</v>
      </c>
      <c r="BM169" s="143" t="s">
        <v>486</v>
      </c>
    </row>
    <row r="170" spans="2:65" s="12" customFormat="1">
      <c r="B170" s="145"/>
      <c r="D170" s="146" t="s">
        <v>141</v>
      </c>
      <c r="E170" s="147" t="s">
        <v>1</v>
      </c>
      <c r="F170" s="148" t="s">
        <v>487</v>
      </c>
      <c r="H170" s="149">
        <v>200</v>
      </c>
      <c r="I170" s="150"/>
      <c r="L170" s="145"/>
      <c r="M170" s="151"/>
      <c r="T170" s="152"/>
      <c r="AT170" s="147" t="s">
        <v>141</v>
      </c>
      <c r="AU170" s="147" t="s">
        <v>86</v>
      </c>
      <c r="AV170" s="12" t="s">
        <v>86</v>
      </c>
      <c r="AW170" s="12" t="s">
        <v>33</v>
      </c>
      <c r="AX170" s="12" t="s">
        <v>76</v>
      </c>
      <c r="AY170" s="147" t="s">
        <v>131</v>
      </c>
    </row>
    <row r="171" spans="2:65" s="13" customFormat="1">
      <c r="B171" s="153"/>
      <c r="D171" s="146" t="s">
        <v>141</v>
      </c>
      <c r="E171" s="154" t="s">
        <v>1</v>
      </c>
      <c r="F171" s="155" t="s">
        <v>143</v>
      </c>
      <c r="H171" s="156">
        <v>200</v>
      </c>
      <c r="I171" s="157"/>
      <c r="L171" s="153"/>
      <c r="M171" s="158"/>
      <c r="T171" s="159"/>
      <c r="AT171" s="154" t="s">
        <v>141</v>
      </c>
      <c r="AU171" s="154" t="s">
        <v>86</v>
      </c>
      <c r="AV171" s="13" t="s">
        <v>139</v>
      </c>
      <c r="AW171" s="13" t="s">
        <v>33</v>
      </c>
      <c r="AX171" s="13" t="s">
        <v>84</v>
      </c>
      <c r="AY171" s="154" t="s">
        <v>131</v>
      </c>
    </row>
    <row r="172" spans="2:65" s="1" customFormat="1" ht="24.2" customHeight="1">
      <c r="B172" s="131"/>
      <c r="C172" s="160" t="s">
        <v>210</v>
      </c>
      <c r="D172" s="160" t="s">
        <v>204</v>
      </c>
      <c r="E172" s="161" t="s">
        <v>488</v>
      </c>
      <c r="F172" s="162" t="s">
        <v>489</v>
      </c>
      <c r="G172" s="163" t="s">
        <v>151</v>
      </c>
      <c r="H172" s="164">
        <v>236.9</v>
      </c>
      <c r="I172" s="165"/>
      <c r="J172" s="166">
        <f>ROUND(I172*H172,2)</f>
        <v>0</v>
      </c>
      <c r="K172" s="162" t="s">
        <v>138</v>
      </c>
      <c r="L172" s="167"/>
      <c r="M172" s="168" t="s">
        <v>1</v>
      </c>
      <c r="N172" s="169" t="s">
        <v>41</v>
      </c>
      <c r="P172" s="141">
        <f>O172*H172</f>
        <v>0</v>
      </c>
      <c r="Q172" s="141">
        <v>2.9999999999999997E-4</v>
      </c>
      <c r="R172" s="141">
        <f>Q172*H172</f>
        <v>7.1069999999999994E-2</v>
      </c>
      <c r="S172" s="141">
        <v>0</v>
      </c>
      <c r="T172" s="142">
        <f>S172*H172</f>
        <v>0</v>
      </c>
      <c r="AR172" s="143" t="s">
        <v>176</v>
      </c>
      <c r="AT172" s="143" t="s">
        <v>204</v>
      </c>
      <c r="AU172" s="143" t="s">
        <v>86</v>
      </c>
      <c r="AY172" s="16" t="s">
        <v>131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84</v>
      </c>
      <c r="BK172" s="144">
        <f>ROUND(I172*H172,2)</f>
        <v>0</v>
      </c>
      <c r="BL172" s="16" t="s">
        <v>139</v>
      </c>
      <c r="BM172" s="143" t="s">
        <v>490</v>
      </c>
    </row>
    <row r="173" spans="2:65" s="12" customFormat="1">
      <c r="B173" s="145"/>
      <c r="D173" s="146" t="s">
        <v>141</v>
      </c>
      <c r="F173" s="148" t="s">
        <v>491</v>
      </c>
      <c r="H173" s="149">
        <v>236.9</v>
      </c>
      <c r="I173" s="150"/>
      <c r="L173" s="145"/>
      <c r="M173" s="151"/>
      <c r="T173" s="152"/>
      <c r="AT173" s="147" t="s">
        <v>141</v>
      </c>
      <c r="AU173" s="147" t="s">
        <v>86</v>
      </c>
      <c r="AV173" s="12" t="s">
        <v>86</v>
      </c>
      <c r="AW173" s="12" t="s">
        <v>3</v>
      </c>
      <c r="AX173" s="12" t="s">
        <v>84</v>
      </c>
      <c r="AY173" s="147" t="s">
        <v>131</v>
      </c>
    </row>
    <row r="174" spans="2:65" s="1" customFormat="1" ht="37.9" customHeight="1">
      <c r="B174" s="131"/>
      <c r="C174" s="132" t="s">
        <v>216</v>
      </c>
      <c r="D174" s="132" t="s">
        <v>134</v>
      </c>
      <c r="E174" s="133" t="s">
        <v>492</v>
      </c>
      <c r="F174" s="134" t="s">
        <v>493</v>
      </c>
      <c r="G174" s="135" t="s">
        <v>137</v>
      </c>
      <c r="H174" s="136">
        <v>100</v>
      </c>
      <c r="I174" s="137"/>
      <c r="J174" s="138">
        <f>ROUND(I174*H174,2)</f>
        <v>0</v>
      </c>
      <c r="K174" s="134" t="s">
        <v>138</v>
      </c>
      <c r="L174" s="31"/>
      <c r="M174" s="139" t="s">
        <v>1</v>
      </c>
      <c r="N174" s="140" t="s">
        <v>41</v>
      </c>
      <c r="P174" s="141">
        <f>O174*H174</f>
        <v>0</v>
      </c>
      <c r="Q174" s="141">
        <v>0.27378000000000002</v>
      </c>
      <c r="R174" s="141">
        <f>Q174*H174</f>
        <v>27.378000000000004</v>
      </c>
      <c r="S174" s="141">
        <v>0</v>
      </c>
      <c r="T174" s="142">
        <f>S174*H174</f>
        <v>0</v>
      </c>
      <c r="AR174" s="143" t="s">
        <v>139</v>
      </c>
      <c r="AT174" s="143" t="s">
        <v>134</v>
      </c>
      <c r="AU174" s="143" t="s">
        <v>86</v>
      </c>
      <c r="AY174" s="16" t="s">
        <v>131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84</v>
      </c>
      <c r="BK174" s="144">
        <f>ROUND(I174*H174,2)</f>
        <v>0</v>
      </c>
      <c r="BL174" s="16" t="s">
        <v>139</v>
      </c>
      <c r="BM174" s="143" t="s">
        <v>494</v>
      </c>
    </row>
    <row r="175" spans="2:65" s="12" customFormat="1">
      <c r="B175" s="145"/>
      <c r="D175" s="146" t="s">
        <v>141</v>
      </c>
      <c r="E175" s="147" t="s">
        <v>1</v>
      </c>
      <c r="F175" s="148" t="s">
        <v>495</v>
      </c>
      <c r="H175" s="149">
        <v>100</v>
      </c>
      <c r="I175" s="150"/>
      <c r="L175" s="145"/>
      <c r="M175" s="151"/>
      <c r="T175" s="152"/>
      <c r="AT175" s="147" t="s">
        <v>141</v>
      </c>
      <c r="AU175" s="147" t="s">
        <v>86</v>
      </c>
      <c r="AV175" s="12" t="s">
        <v>86</v>
      </c>
      <c r="AW175" s="12" t="s">
        <v>33</v>
      </c>
      <c r="AX175" s="12" t="s">
        <v>76</v>
      </c>
      <c r="AY175" s="147" t="s">
        <v>131</v>
      </c>
    </row>
    <row r="176" spans="2:65" s="13" customFormat="1">
      <c r="B176" s="153"/>
      <c r="D176" s="146" t="s">
        <v>141</v>
      </c>
      <c r="E176" s="154" t="s">
        <v>1</v>
      </c>
      <c r="F176" s="155" t="s">
        <v>143</v>
      </c>
      <c r="H176" s="156">
        <v>100</v>
      </c>
      <c r="I176" s="157"/>
      <c r="L176" s="153"/>
      <c r="M176" s="158"/>
      <c r="T176" s="159"/>
      <c r="AT176" s="154" t="s">
        <v>141</v>
      </c>
      <c r="AU176" s="154" t="s">
        <v>86</v>
      </c>
      <c r="AV176" s="13" t="s">
        <v>139</v>
      </c>
      <c r="AW176" s="13" t="s">
        <v>33</v>
      </c>
      <c r="AX176" s="13" t="s">
        <v>84</v>
      </c>
      <c r="AY176" s="154" t="s">
        <v>131</v>
      </c>
    </row>
    <row r="177" spans="2:65" s="11" customFormat="1" ht="22.9" customHeight="1">
      <c r="B177" s="119"/>
      <c r="D177" s="120" t="s">
        <v>75</v>
      </c>
      <c r="E177" s="129" t="s">
        <v>158</v>
      </c>
      <c r="F177" s="129" t="s">
        <v>300</v>
      </c>
      <c r="I177" s="122"/>
      <c r="J177" s="130">
        <f>BK177</f>
        <v>0</v>
      </c>
      <c r="L177" s="119"/>
      <c r="M177" s="124"/>
      <c r="P177" s="125">
        <f>SUM(P178:P194)</f>
        <v>0</v>
      </c>
      <c r="R177" s="125">
        <f>SUM(R178:R194)</f>
        <v>674.86658399999999</v>
      </c>
      <c r="T177" s="126">
        <f>SUM(T178:T194)</f>
        <v>0</v>
      </c>
      <c r="AR177" s="120" t="s">
        <v>84</v>
      </c>
      <c r="AT177" s="127" t="s">
        <v>75</v>
      </c>
      <c r="AU177" s="127" t="s">
        <v>84</v>
      </c>
      <c r="AY177" s="120" t="s">
        <v>131</v>
      </c>
      <c r="BK177" s="128">
        <f>SUM(BK178:BK194)</f>
        <v>0</v>
      </c>
    </row>
    <row r="178" spans="2:65" s="1" customFormat="1" ht="24.2" customHeight="1">
      <c r="B178" s="131"/>
      <c r="C178" s="132" t="s">
        <v>200</v>
      </c>
      <c r="D178" s="132" t="s">
        <v>134</v>
      </c>
      <c r="E178" s="133" t="s">
        <v>496</v>
      </c>
      <c r="F178" s="134" t="s">
        <v>497</v>
      </c>
      <c r="G178" s="135" t="s">
        <v>151</v>
      </c>
      <c r="H178" s="136">
        <v>1540.8</v>
      </c>
      <c r="I178" s="137"/>
      <c r="J178" s="138">
        <f>ROUND(I178*H178,2)</f>
        <v>0</v>
      </c>
      <c r="K178" s="134" t="s">
        <v>138</v>
      </c>
      <c r="L178" s="31"/>
      <c r="M178" s="139" t="s">
        <v>1</v>
      </c>
      <c r="N178" s="140" t="s">
        <v>41</v>
      </c>
      <c r="P178" s="141">
        <f>O178*H178</f>
        <v>0</v>
      </c>
      <c r="Q178" s="141">
        <v>0.23</v>
      </c>
      <c r="R178" s="141">
        <f>Q178*H178</f>
        <v>354.38400000000001</v>
      </c>
      <c r="S178" s="141">
        <v>0</v>
      </c>
      <c r="T178" s="142">
        <f>S178*H178</f>
        <v>0</v>
      </c>
      <c r="AR178" s="143" t="s">
        <v>139</v>
      </c>
      <c r="AT178" s="143" t="s">
        <v>134</v>
      </c>
      <c r="AU178" s="143" t="s">
        <v>86</v>
      </c>
      <c r="AY178" s="16" t="s">
        <v>131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84</v>
      </c>
      <c r="BK178" s="144">
        <f>ROUND(I178*H178,2)</f>
        <v>0</v>
      </c>
      <c r="BL178" s="16" t="s">
        <v>139</v>
      </c>
      <c r="BM178" s="143" t="s">
        <v>498</v>
      </c>
    </row>
    <row r="179" spans="2:65" s="12" customFormat="1">
      <c r="B179" s="145"/>
      <c r="D179" s="146" t="s">
        <v>141</v>
      </c>
      <c r="E179" s="147" t="s">
        <v>1</v>
      </c>
      <c r="F179" s="148" t="s">
        <v>472</v>
      </c>
      <c r="H179" s="149">
        <v>1001.6</v>
      </c>
      <c r="I179" s="150"/>
      <c r="L179" s="145"/>
      <c r="M179" s="151"/>
      <c r="T179" s="152"/>
      <c r="AT179" s="147" t="s">
        <v>141</v>
      </c>
      <c r="AU179" s="147" t="s">
        <v>86</v>
      </c>
      <c r="AV179" s="12" t="s">
        <v>86</v>
      </c>
      <c r="AW179" s="12" t="s">
        <v>33</v>
      </c>
      <c r="AX179" s="12" t="s">
        <v>76</v>
      </c>
      <c r="AY179" s="147" t="s">
        <v>131</v>
      </c>
    </row>
    <row r="180" spans="2:65" s="12" customFormat="1">
      <c r="B180" s="145"/>
      <c r="D180" s="146" t="s">
        <v>141</v>
      </c>
      <c r="E180" s="147" t="s">
        <v>1</v>
      </c>
      <c r="F180" s="148" t="s">
        <v>473</v>
      </c>
      <c r="H180" s="149">
        <v>515.20000000000005</v>
      </c>
      <c r="I180" s="150"/>
      <c r="L180" s="145"/>
      <c r="M180" s="151"/>
      <c r="T180" s="152"/>
      <c r="AT180" s="147" t="s">
        <v>141</v>
      </c>
      <c r="AU180" s="147" t="s">
        <v>86</v>
      </c>
      <c r="AV180" s="12" t="s">
        <v>86</v>
      </c>
      <c r="AW180" s="12" t="s">
        <v>33</v>
      </c>
      <c r="AX180" s="12" t="s">
        <v>76</v>
      </c>
      <c r="AY180" s="147" t="s">
        <v>131</v>
      </c>
    </row>
    <row r="181" spans="2:65" s="12" customFormat="1">
      <c r="B181" s="145"/>
      <c r="D181" s="146" t="s">
        <v>141</v>
      </c>
      <c r="E181" s="147" t="s">
        <v>1</v>
      </c>
      <c r="F181" s="148" t="s">
        <v>474</v>
      </c>
      <c r="H181" s="149">
        <v>24</v>
      </c>
      <c r="I181" s="150"/>
      <c r="L181" s="145"/>
      <c r="M181" s="151"/>
      <c r="T181" s="152"/>
      <c r="AT181" s="147" t="s">
        <v>141</v>
      </c>
      <c r="AU181" s="147" t="s">
        <v>86</v>
      </c>
      <c r="AV181" s="12" t="s">
        <v>86</v>
      </c>
      <c r="AW181" s="12" t="s">
        <v>33</v>
      </c>
      <c r="AX181" s="12" t="s">
        <v>76</v>
      </c>
      <c r="AY181" s="147" t="s">
        <v>131</v>
      </c>
    </row>
    <row r="182" spans="2:65" s="13" customFormat="1">
      <c r="B182" s="153"/>
      <c r="D182" s="146" t="s">
        <v>141</v>
      </c>
      <c r="E182" s="154" t="s">
        <v>1</v>
      </c>
      <c r="F182" s="155" t="s">
        <v>143</v>
      </c>
      <c r="H182" s="156">
        <v>1540.8000000000002</v>
      </c>
      <c r="I182" s="157"/>
      <c r="L182" s="153"/>
      <c r="M182" s="158"/>
      <c r="T182" s="159"/>
      <c r="AT182" s="154" t="s">
        <v>141</v>
      </c>
      <c r="AU182" s="154" t="s">
        <v>86</v>
      </c>
      <c r="AV182" s="13" t="s">
        <v>139</v>
      </c>
      <c r="AW182" s="13" t="s">
        <v>33</v>
      </c>
      <c r="AX182" s="13" t="s">
        <v>84</v>
      </c>
      <c r="AY182" s="154" t="s">
        <v>131</v>
      </c>
    </row>
    <row r="183" spans="2:65" s="1" customFormat="1" ht="24.2" customHeight="1">
      <c r="B183" s="131"/>
      <c r="C183" s="132" t="s">
        <v>226</v>
      </c>
      <c r="D183" s="132" t="s">
        <v>134</v>
      </c>
      <c r="E183" s="133" t="s">
        <v>499</v>
      </c>
      <c r="F183" s="134" t="s">
        <v>500</v>
      </c>
      <c r="G183" s="135" t="s">
        <v>151</v>
      </c>
      <c r="H183" s="136">
        <v>160</v>
      </c>
      <c r="I183" s="137"/>
      <c r="J183" s="138">
        <f>ROUND(I183*H183,2)</f>
        <v>0</v>
      </c>
      <c r="K183" s="134" t="s">
        <v>138</v>
      </c>
      <c r="L183" s="31"/>
      <c r="M183" s="139" t="s">
        <v>1</v>
      </c>
      <c r="N183" s="140" t="s">
        <v>41</v>
      </c>
      <c r="P183" s="141">
        <f>O183*H183</f>
        <v>0</v>
      </c>
      <c r="Q183" s="141">
        <v>0.69</v>
      </c>
      <c r="R183" s="141">
        <f>Q183*H183</f>
        <v>110.39999999999999</v>
      </c>
      <c r="S183" s="141">
        <v>0</v>
      </c>
      <c r="T183" s="142">
        <f>S183*H183</f>
        <v>0</v>
      </c>
      <c r="AR183" s="143" t="s">
        <v>139</v>
      </c>
      <c r="AT183" s="143" t="s">
        <v>134</v>
      </c>
      <c r="AU183" s="143" t="s">
        <v>86</v>
      </c>
      <c r="AY183" s="16" t="s">
        <v>131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84</v>
      </c>
      <c r="BK183" s="144">
        <f>ROUND(I183*H183,2)</f>
        <v>0</v>
      </c>
      <c r="BL183" s="16" t="s">
        <v>139</v>
      </c>
      <c r="BM183" s="143" t="s">
        <v>501</v>
      </c>
    </row>
    <row r="184" spans="2:65" s="12" customFormat="1">
      <c r="B184" s="145"/>
      <c r="D184" s="146" t="s">
        <v>141</v>
      </c>
      <c r="E184" s="147" t="s">
        <v>1</v>
      </c>
      <c r="F184" s="148" t="s">
        <v>502</v>
      </c>
      <c r="H184" s="149">
        <v>160</v>
      </c>
      <c r="I184" s="150"/>
      <c r="L184" s="145"/>
      <c r="M184" s="151"/>
      <c r="T184" s="152"/>
      <c r="AT184" s="147" t="s">
        <v>141</v>
      </c>
      <c r="AU184" s="147" t="s">
        <v>86</v>
      </c>
      <c r="AV184" s="12" t="s">
        <v>86</v>
      </c>
      <c r="AW184" s="12" t="s">
        <v>33</v>
      </c>
      <c r="AX184" s="12" t="s">
        <v>76</v>
      </c>
      <c r="AY184" s="147" t="s">
        <v>131</v>
      </c>
    </row>
    <row r="185" spans="2:65" s="13" customFormat="1">
      <c r="B185" s="153"/>
      <c r="D185" s="146" t="s">
        <v>141</v>
      </c>
      <c r="E185" s="154" t="s">
        <v>1</v>
      </c>
      <c r="F185" s="155" t="s">
        <v>143</v>
      </c>
      <c r="H185" s="156">
        <v>160</v>
      </c>
      <c r="I185" s="157"/>
      <c r="L185" s="153"/>
      <c r="M185" s="158"/>
      <c r="T185" s="159"/>
      <c r="AT185" s="154" t="s">
        <v>141</v>
      </c>
      <c r="AU185" s="154" t="s">
        <v>86</v>
      </c>
      <c r="AV185" s="13" t="s">
        <v>139</v>
      </c>
      <c r="AW185" s="13" t="s">
        <v>33</v>
      </c>
      <c r="AX185" s="13" t="s">
        <v>84</v>
      </c>
      <c r="AY185" s="154" t="s">
        <v>131</v>
      </c>
    </row>
    <row r="186" spans="2:65" s="1" customFormat="1" ht="37.9" customHeight="1">
      <c r="B186" s="131"/>
      <c r="C186" s="132" t="s">
        <v>233</v>
      </c>
      <c r="D186" s="132" t="s">
        <v>134</v>
      </c>
      <c r="E186" s="133" t="s">
        <v>503</v>
      </c>
      <c r="F186" s="134" t="s">
        <v>504</v>
      </c>
      <c r="G186" s="135" t="s">
        <v>151</v>
      </c>
      <c r="H186" s="136">
        <v>1540.8</v>
      </c>
      <c r="I186" s="137"/>
      <c r="J186" s="138">
        <f>ROUND(I186*H186,2)</f>
        <v>0</v>
      </c>
      <c r="K186" s="134" t="s">
        <v>138</v>
      </c>
      <c r="L186" s="31"/>
      <c r="M186" s="139" t="s">
        <v>1</v>
      </c>
      <c r="N186" s="140" t="s">
        <v>41</v>
      </c>
      <c r="P186" s="141">
        <f>O186*H186</f>
        <v>0</v>
      </c>
      <c r="Q186" s="141">
        <v>9.8479999999999998E-2</v>
      </c>
      <c r="R186" s="141">
        <f>Q186*H186</f>
        <v>151.73798399999998</v>
      </c>
      <c r="S186" s="141">
        <v>0</v>
      </c>
      <c r="T186" s="142">
        <f>S186*H186</f>
        <v>0</v>
      </c>
      <c r="AR186" s="143" t="s">
        <v>139</v>
      </c>
      <c r="AT186" s="143" t="s">
        <v>134</v>
      </c>
      <c r="AU186" s="143" t="s">
        <v>86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84</v>
      </c>
      <c r="BK186" s="144">
        <f>ROUND(I186*H186,2)</f>
        <v>0</v>
      </c>
      <c r="BL186" s="16" t="s">
        <v>139</v>
      </c>
      <c r="BM186" s="143" t="s">
        <v>505</v>
      </c>
    </row>
    <row r="187" spans="2:65" s="12" customFormat="1">
      <c r="B187" s="145"/>
      <c r="D187" s="146" t="s">
        <v>141</v>
      </c>
      <c r="E187" s="147" t="s">
        <v>1</v>
      </c>
      <c r="F187" s="148" t="s">
        <v>506</v>
      </c>
      <c r="H187" s="149">
        <v>1540.8</v>
      </c>
      <c r="I187" s="150"/>
      <c r="L187" s="145"/>
      <c r="M187" s="151"/>
      <c r="T187" s="152"/>
      <c r="AT187" s="147" t="s">
        <v>141</v>
      </c>
      <c r="AU187" s="147" t="s">
        <v>86</v>
      </c>
      <c r="AV187" s="12" t="s">
        <v>86</v>
      </c>
      <c r="AW187" s="12" t="s">
        <v>33</v>
      </c>
      <c r="AX187" s="12" t="s">
        <v>76</v>
      </c>
      <c r="AY187" s="147" t="s">
        <v>131</v>
      </c>
    </row>
    <row r="188" spans="2:65" s="13" customFormat="1">
      <c r="B188" s="153"/>
      <c r="D188" s="146" t="s">
        <v>141</v>
      </c>
      <c r="E188" s="154" t="s">
        <v>1</v>
      </c>
      <c r="F188" s="155" t="s">
        <v>143</v>
      </c>
      <c r="H188" s="156">
        <v>1540.8</v>
      </c>
      <c r="I188" s="157"/>
      <c r="L188" s="153"/>
      <c r="M188" s="158"/>
      <c r="T188" s="159"/>
      <c r="AT188" s="154" t="s">
        <v>141</v>
      </c>
      <c r="AU188" s="154" t="s">
        <v>86</v>
      </c>
      <c r="AV188" s="13" t="s">
        <v>139</v>
      </c>
      <c r="AW188" s="13" t="s">
        <v>33</v>
      </c>
      <c r="AX188" s="13" t="s">
        <v>84</v>
      </c>
      <c r="AY188" s="154" t="s">
        <v>131</v>
      </c>
    </row>
    <row r="189" spans="2:65" s="1" customFormat="1" ht="16.5" customHeight="1">
      <c r="B189" s="131"/>
      <c r="C189" s="132" t="s">
        <v>238</v>
      </c>
      <c r="D189" s="132" t="s">
        <v>134</v>
      </c>
      <c r="E189" s="133" t="s">
        <v>305</v>
      </c>
      <c r="F189" s="134" t="s">
        <v>306</v>
      </c>
      <c r="G189" s="135" t="s">
        <v>151</v>
      </c>
      <c r="H189" s="136">
        <v>237</v>
      </c>
      <c r="I189" s="137"/>
      <c r="J189" s="138">
        <f>ROUND(I189*H189,2)</f>
        <v>0</v>
      </c>
      <c r="K189" s="134" t="s">
        <v>138</v>
      </c>
      <c r="L189" s="31"/>
      <c r="M189" s="139" t="s">
        <v>1</v>
      </c>
      <c r="N189" s="140" t="s">
        <v>41</v>
      </c>
      <c r="P189" s="141">
        <f>O189*H189</f>
        <v>0</v>
      </c>
      <c r="Q189" s="141">
        <v>0.23</v>
      </c>
      <c r="R189" s="141">
        <f>Q189*H189</f>
        <v>54.510000000000005</v>
      </c>
      <c r="S189" s="141">
        <v>0</v>
      </c>
      <c r="T189" s="142">
        <f>S189*H189</f>
        <v>0</v>
      </c>
      <c r="AR189" s="143" t="s">
        <v>139</v>
      </c>
      <c r="AT189" s="143" t="s">
        <v>134</v>
      </c>
      <c r="AU189" s="143" t="s">
        <v>86</v>
      </c>
      <c r="AY189" s="16" t="s">
        <v>131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84</v>
      </c>
      <c r="BK189" s="144">
        <f>ROUND(I189*H189,2)</f>
        <v>0</v>
      </c>
      <c r="BL189" s="16" t="s">
        <v>139</v>
      </c>
      <c r="BM189" s="143" t="s">
        <v>307</v>
      </c>
    </row>
    <row r="190" spans="2:65" s="12" customFormat="1">
      <c r="B190" s="145"/>
      <c r="D190" s="146" t="s">
        <v>141</v>
      </c>
      <c r="E190" s="147" t="s">
        <v>1</v>
      </c>
      <c r="F190" s="148" t="s">
        <v>507</v>
      </c>
      <c r="H190" s="149">
        <v>237</v>
      </c>
      <c r="I190" s="150"/>
      <c r="L190" s="145"/>
      <c r="M190" s="151"/>
      <c r="T190" s="152"/>
      <c r="AT190" s="147" t="s">
        <v>141</v>
      </c>
      <c r="AU190" s="147" t="s">
        <v>86</v>
      </c>
      <c r="AV190" s="12" t="s">
        <v>86</v>
      </c>
      <c r="AW190" s="12" t="s">
        <v>33</v>
      </c>
      <c r="AX190" s="12" t="s">
        <v>76</v>
      </c>
      <c r="AY190" s="147" t="s">
        <v>131</v>
      </c>
    </row>
    <row r="191" spans="2:65" s="13" customFormat="1">
      <c r="B191" s="153"/>
      <c r="D191" s="146" t="s">
        <v>141</v>
      </c>
      <c r="E191" s="154" t="s">
        <v>1</v>
      </c>
      <c r="F191" s="155" t="s">
        <v>143</v>
      </c>
      <c r="H191" s="156">
        <v>237</v>
      </c>
      <c r="I191" s="157"/>
      <c r="L191" s="153"/>
      <c r="M191" s="158"/>
      <c r="T191" s="159"/>
      <c r="AT191" s="154" t="s">
        <v>141</v>
      </c>
      <c r="AU191" s="154" t="s">
        <v>86</v>
      </c>
      <c r="AV191" s="13" t="s">
        <v>139</v>
      </c>
      <c r="AW191" s="13" t="s">
        <v>33</v>
      </c>
      <c r="AX191" s="13" t="s">
        <v>84</v>
      </c>
      <c r="AY191" s="154" t="s">
        <v>131</v>
      </c>
    </row>
    <row r="192" spans="2:65" s="1" customFormat="1" ht="16.5" customHeight="1">
      <c r="B192" s="131"/>
      <c r="C192" s="132" t="s">
        <v>244</v>
      </c>
      <c r="D192" s="132" t="s">
        <v>134</v>
      </c>
      <c r="E192" s="133" t="s">
        <v>508</v>
      </c>
      <c r="F192" s="134" t="s">
        <v>509</v>
      </c>
      <c r="G192" s="135" t="s">
        <v>137</v>
      </c>
      <c r="H192" s="136">
        <v>35</v>
      </c>
      <c r="I192" s="137"/>
      <c r="J192" s="138">
        <f>ROUND(I192*H192,2)</f>
        <v>0</v>
      </c>
      <c r="K192" s="134" t="s">
        <v>138</v>
      </c>
      <c r="L192" s="31"/>
      <c r="M192" s="139" t="s">
        <v>1</v>
      </c>
      <c r="N192" s="140" t="s">
        <v>41</v>
      </c>
      <c r="P192" s="141">
        <f>O192*H192</f>
        <v>0</v>
      </c>
      <c r="Q192" s="141">
        <v>0.10956</v>
      </c>
      <c r="R192" s="141">
        <f>Q192*H192</f>
        <v>3.8346</v>
      </c>
      <c r="S192" s="141">
        <v>0</v>
      </c>
      <c r="T192" s="142">
        <f>S192*H192</f>
        <v>0</v>
      </c>
      <c r="AR192" s="143" t="s">
        <v>139</v>
      </c>
      <c r="AT192" s="143" t="s">
        <v>134</v>
      </c>
      <c r="AU192" s="143" t="s">
        <v>86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84</v>
      </c>
      <c r="BK192" s="144">
        <f>ROUND(I192*H192,2)</f>
        <v>0</v>
      </c>
      <c r="BL192" s="16" t="s">
        <v>139</v>
      </c>
      <c r="BM192" s="143" t="s">
        <v>510</v>
      </c>
    </row>
    <row r="193" spans="2:65" s="12" customFormat="1">
      <c r="B193" s="145"/>
      <c r="D193" s="146" t="s">
        <v>141</v>
      </c>
      <c r="E193" s="147" t="s">
        <v>1</v>
      </c>
      <c r="F193" s="148" t="s">
        <v>511</v>
      </c>
      <c r="H193" s="149">
        <v>35</v>
      </c>
      <c r="I193" s="150"/>
      <c r="L193" s="145"/>
      <c r="M193" s="151"/>
      <c r="T193" s="152"/>
      <c r="AT193" s="147" t="s">
        <v>141</v>
      </c>
      <c r="AU193" s="147" t="s">
        <v>86</v>
      </c>
      <c r="AV193" s="12" t="s">
        <v>86</v>
      </c>
      <c r="AW193" s="12" t="s">
        <v>33</v>
      </c>
      <c r="AX193" s="12" t="s">
        <v>76</v>
      </c>
      <c r="AY193" s="147" t="s">
        <v>131</v>
      </c>
    </row>
    <row r="194" spans="2:65" s="13" customFormat="1">
      <c r="B194" s="153"/>
      <c r="D194" s="146" t="s">
        <v>141</v>
      </c>
      <c r="E194" s="154" t="s">
        <v>1</v>
      </c>
      <c r="F194" s="155" t="s">
        <v>143</v>
      </c>
      <c r="H194" s="156">
        <v>35</v>
      </c>
      <c r="I194" s="157"/>
      <c r="L194" s="153"/>
      <c r="M194" s="158"/>
      <c r="T194" s="159"/>
      <c r="AT194" s="154" t="s">
        <v>141</v>
      </c>
      <c r="AU194" s="154" t="s">
        <v>86</v>
      </c>
      <c r="AV194" s="13" t="s">
        <v>139</v>
      </c>
      <c r="AW194" s="13" t="s">
        <v>33</v>
      </c>
      <c r="AX194" s="13" t="s">
        <v>84</v>
      </c>
      <c r="AY194" s="154" t="s">
        <v>131</v>
      </c>
    </row>
    <row r="195" spans="2:65" s="11" customFormat="1" ht="22.9" customHeight="1">
      <c r="B195" s="119"/>
      <c r="D195" s="120" t="s">
        <v>75</v>
      </c>
      <c r="E195" s="129" t="s">
        <v>163</v>
      </c>
      <c r="F195" s="129" t="s">
        <v>164</v>
      </c>
      <c r="I195" s="122"/>
      <c r="J195" s="130">
        <f>BK195</f>
        <v>0</v>
      </c>
      <c r="L195" s="119"/>
      <c r="M195" s="124"/>
      <c r="P195" s="125">
        <f>SUM(P196:P201)</f>
        <v>0</v>
      </c>
      <c r="R195" s="125">
        <f>SUM(R196:R201)</f>
        <v>0</v>
      </c>
      <c r="T195" s="126">
        <f>SUM(T196:T201)</f>
        <v>140.02199999999999</v>
      </c>
      <c r="AR195" s="120" t="s">
        <v>84</v>
      </c>
      <c r="AT195" s="127" t="s">
        <v>75</v>
      </c>
      <c r="AU195" s="127" t="s">
        <v>84</v>
      </c>
      <c r="AY195" s="120" t="s">
        <v>131</v>
      </c>
      <c r="BK195" s="128">
        <f>SUM(BK196:BK201)</f>
        <v>0</v>
      </c>
    </row>
    <row r="196" spans="2:65" s="1" customFormat="1" ht="24.2" customHeight="1">
      <c r="B196" s="131"/>
      <c r="C196" s="132" t="s">
        <v>7</v>
      </c>
      <c r="D196" s="132" t="s">
        <v>134</v>
      </c>
      <c r="E196" s="133" t="s">
        <v>512</v>
      </c>
      <c r="F196" s="134" t="s">
        <v>513</v>
      </c>
      <c r="G196" s="135" t="s">
        <v>137</v>
      </c>
      <c r="H196" s="136">
        <v>340</v>
      </c>
      <c r="I196" s="137"/>
      <c r="J196" s="138">
        <f>ROUND(I196*H196,2)</f>
        <v>0</v>
      </c>
      <c r="K196" s="134" t="s">
        <v>138</v>
      </c>
      <c r="L196" s="31"/>
      <c r="M196" s="139" t="s">
        <v>1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0.32400000000000001</v>
      </c>
      <c r="T196" s="142">
        <f>S196*H196</f>
        <v>110.16</v>
      </c>
      <c r="AR196" s="143" t="s">
        <v>139</v>
      </c>
      <c r="AT196" s="143" t="s">
        <v>134</v>
      </c>
      <c r="AU196" s="143" t="s">
        <v>86</v>
      </c>
      <c r="AY196" s="16" t="s">
        <v>131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84</v>
      </c>
      <c r="BK196" s="144">
        <f>ROUND(I196*H196,2)</f>
        <v>0</v>
      </c>
      <c r="BL196" s="16" t="s">
        <v>139</v>
      </c>
      <c r="BM196" s="143" t="s">
        <v>514</v>
      </c>
    </row>
    <row r="197" spans="2:65" s="12" customFormat="1">
      <c r="B197" s="145"/>
      <c r="D197" s="146" t="s">
        <v>141</v>
      </c>
      <c r="E197" s="147" t="s">
        <v>1</v>
      </c>
      <c r="F197" s="148" t="s">
        <v>515</v>
      </c>
      <c r="H197" s="149">
        <v>340</v>
      </c>
      <c r="I197" s="150"/>
      <c r="L197" s="145"/>
      <c r="M197" s="151"/>
      <c r="T197" s="152"/>
      <c r="AT197" s="147" t="s">
        <v>141</v>
      </c>
      <c r="AU197" s="147" t="s">
        <v>86</v>
      </c>
      <c r="AV197" s="12" t="s">
        <v>86</v>
      </c>
      <c r="AW197" s="12" t="s">
        <v>33</v>
      </c>
      <c r="AX197" s="12" t="s">
        <v>76</v>
      </c>
      <c r="AY197" s="147" t="s">
        <v>131</v>
      </c>
    </row>
    <row r="198" spans="2:65" s="13" customFormat="1">
      <c r="B198" s="153"/>
      <c r="D198" s="146" t="s">
        <v>141</v>
      </c>
      <c r="E198" s="154" t="s">
        <v>1</v>
      </c>
      <c r="F198" s="155" t="s">
        <v>143</v>
      </c>
      <c r="H198" s="156">
        <v>340</v>
      </c>
      <c r="I198" s="157"/>
      <c r="L198" s="153"/>
      <c r="M198" s="158"/>
      <c r="T198" s="159"/>
      <c r="AT198" s="154" t="s">
        <v>141</v>
      </c>
      <c r="AU198" s="154" t="s">
        <v>86</v>
      </c>
      <c r="AV198" s="13" t="s">
        <v>139</v>
      </c>
      <c r="AW198" s="13" t="s">
        <v>33</v>
      </c>
      <c r="AX198" s="13" t="s">
        <v>84</v>
      </c>
      <c r="AY198" s="154" t="s">
        <v>131</v>
      </c>
    </row>
    <row r="199" spans="2:65" s="1" customFormat="1" ht="16.5" customHeight="1">
      <c r="B199" s="131"/>
      <c r="C199" s="132" t="s">
        <v>252</v>
      </c>
      <c r="D199" s="132" t="s">
        <v>134</v>
      </c>
      <c r="E199" s="133" t="s">
        <v>436</v>
      </c>
      <c r="F199" s="134" t="s">
        <v>437</v>
      </c>
      <c r="G199" s="135" t="s">
        <v>151</v>
      </c>
      <c r="H199" s="136">
        <v>237</v>
      </c>
      <c r="I199" s="137"/>
      <c r="J199" s="138">
        <f>ROUND(I199*H199,2)</f>
        <v>0</v>
      </c>
      <c r="K199" s="134" t="s">
        <v>138</v>
      </c>
      <c r="L199" s="31"/>
      <c r="M199" s="139" t="s">
        <v>1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0.126</v>
      </c>
      <c r="T199" s="142">
        <f>S199*H199</f>
        <v>29.862000000000002</v>
      </c>
      <c r="AR199" s="143" t="s">
        <v>139</v>
      </c>
      <c r="AT199" s="143" t="s">
        <v>134</v>
      </c>
      <c r="AU199" s="143" t="s">
        <v>86</v>
      </c>
      <c r="AY199" s="16" t="s">
        <v>131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84</v>
      </c>
      <c r="BK199" s="144">
        <f>ROUND(I199*H199,2)</f>
        <v>0</v>
      </c>
      <c r="BL199" s="16" t="s">
        <v>139</v>
      </c>
      <c r="BM199" s="143" t="s">
        <v>516</v>
      </c>
    </row>
    <row r="200" spans="2:65" s="12" customFormat="1">
      <c r="B200" s="145"/>
      <c r="D200" s="146" t="s">
        <v>141</v>
      </c>
      <c r="E200" s="147" t="s">
        <v>1</v>
      </c>
      <c r="F200" s="148" t="s">
        <v>507</v>
      </c>
      <c r="H200" s="149">
        <v>237</v>
      </c>
      <c r="I200" s="150"/>
      <c r="L200" s="145"/>
      <c r="M200" s="151"/>
      <c r="T200" s="152"/>
      <c r="AT200" s="147" t="s">
        <v>141</v>
      </c>
      <c r="AU200" s="147" t="s">
        <v>86</v>
      </c>
      <c r="AV200" s="12" t="s">
        <v>86</v>
      </c>
      <c r="AW200" s="12" t="s">
        <v>33</v>
      </c>
      <c r="AX200" s="12" t="s">
        <v>76</v>
      </c>
      <c r="AY200" s="147" t="s">
        <v>131</v>
      </c>
    </row>
    <row r="201" spans="2:65" s="13" customFormat="1">
      <c r="B201" s="153"/>
      <c r="D201" s="146" t="s">
        <v>141</v>
      </c>
      <c r="E201" s="154" t="s">
        <v>1</v>
      </c>
      <c r="F201" s="155" t="s">
        <v>143</v>
      </c>
      <c r="H201" s="156">
        <v>237</v>
      </c>
      <c r="I201" s="157"/>
      <c r="L201" s="153"/>
      <c r="M201" s="158"/>
      <c r="T201" s="159"/>
      <c r="AT201" s="154" t="s">
        <v>141</v>
      </c>
      <c r="AU201" s="154" t="s">
        <v>86</v>
      </c>
      <c r="AV201" s="13" t="s">
        <v>139</v>
      </c>
      <c r="AW201" s="13" t="s">
        <v>33</v>
      </c>
      <c r="AX201" s="13" t="s">
        <v>84</v>
      </c>
      <c r="AY201" s="154" t="s">
        <v>131</v>
      </c>
    </row>
    <row r="202" spans="2:65" s="11" customFormat="1" ht="22.9" customHeight="1">
      <c r="B202" s="119"/>
      <c r="D202" s="120" t="s">
        <v>75</v>
      </c>
      <c r="E202" s="129" t="s">
        <v>168</v>
      </c>
      <c r="F202" s="129" t="s">
        <v>169</v>
      </c>
      <c r="I202" s="122"/>
      <c r="J202" s="130">
        <f>BK202</f>
        <v>0</v>
      </c>
      <c r="L202" s="119"/>
      <c r="M202" s="124"/>
      <c r="P202" s="125">
        <f>SUM(P203:P208)</f>
        <v>0</v>
      </c>
      <c r="R202" s="125">
        <f>SUM(R203:R208)</f>
        <v>0</v>
      </c>
      <c r="T202" s="126">
        <f>SUM(T203:T208)</f>
        <v>0</v>
      </c>
      <c r="AR202" s="120" t="s">
        <v>84</v>
      </c>
      <c r="AT202" s="127" t="s">
        <v>75</v>
      </c>
      <c r="AU202" s="127" t="s">
        <v>84</v>
      </c>
      <c r="AY202" s="120" t="s">
        <v>131</v>
      </c>
      <c r="BK202" s="128">
        <f>SUM(BK203:BK208)</f>
        <v>0</v>
      </c>
    </row>
    <row r="203" spans="2:65" s="1" customFormat="1" ht="33" customHeight="1">
      <c r="B203" s="131"/>
      <c r="C203" s="132" t="s">
        <v>357</v>
      </c>
      <c r="D203" s="132" t="s">
        <v>134</v>
      </c>
      <c r="E203" s="133" t="s">
        <v>350</v>
      </c>
      <c r="F203" s="134" t="s">
        <v>351</v>
      </c>
      <c r="G203" s="135" t="s">
        <v>182</v>
      </c>
      <c r="H203" s="136">
        <v>150.22200000000001</v>
      </c>
      <c r="I203" s="137"/>
      <c r="J203" s="138">
        <f>ROUND(I203*H203,2)</f>
        <v>0</v>
      </c>
      <c r="K203" s="134" t="s">
        <v>138</v>
      </c>
      <c r="L203" s="31"/>
      <c r="M203" s="139" t="s">
        <v>1</v>
      </c>
      <c r="N203" s="140" t="s">
        <v>41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139</v>
      </c>
      <c r="AT203" s="143" t="s">
        <v>134</v>
      </c>
      <c r="AU203" s="143" t="s">
        <v>86</v>
      </c>
      <c r="AY203" s="16" t="s">
        <v>131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84</v>
      </c>
      <c r="BK203" s="144">
        <f>ROUND(I203*H203,2)</f>
        <v>0</v>
      </c>
      <c r="BL203" s="16" t="s">
        <v>139</v>
      </c>
      <c r="BM203" s="143" t="s">
        <v>352</v>
      </c>
    </row>
    <row r="204" spans="2:65" s="1" customFormat="1" ht="21.75" customHeight="1">
      <c r="B204" s="131"/>
      <c r="C204" s="132" t="s">
        <v>362</v>
      </c>
      <c r="D204" s="132" t="s">
        <v>134</v>
      </c>
      <c r="E204" s="133" t="s">
        <v>353</v>
      </c>
      <c r="F204" s="134" t="s">
        <v>354</v>
      </c>
      <c r="G204" s="135" t="s">
        <v>182</v>
      </c>
      <c r="H204" s="136">
        <v>150.22200000000001</v>
      </c>
      <c r="I204" s="137"/>
      <c r="J204" s="138">
        <f>ROUND(I204*H204,2)</f>
        <v>0</v>
      </c>
      <c r="K204" s="134" t="s">
        <v>138</v>
      </c>
      <c r="L204" s="31"/>
      <c r="M204" s="139" t="s">
        <v>1</v>
      </c>
      <c r="N204" s="140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139</v>
      </c>
      <c r="AT204" s="143" t="s">
        <v>134</v>
      </c>
      <c r="AU204" s="143" t="s">
        <v>86</v>
      </c>
      <c r="AY204" s="16" t="s">
        <v>131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84</v>
      </c>
      <c r="BK204" s="144">
        <f>ROUND(I204*H204,2)</f>
        <v>0</v>
      </c>
      <c r="BL204" s="16" t="s">
        <v>139</v>
      </c>
      <c r="BM204" s="143" t="s">
        <v>355</v>
      </c>
    </row>
    <row r="205" spans="2:65" s="12" customFormat="1">
      <c r="B205" s="145"/>
      <c r="D205" s="146" t="s">
        <v>141</v>
      </c>
      <c r="E205" s="147" t="s">
        <v>1</v>
      </c>
      <c r="F205" s="148" t="s">
        <v>517</v>
      </c>
      <c r="H205" s="149">
        <v>150.22200000000001</v>
      </c>
      <c r="I205" s="150"/>
      <c r="L205" s="145"/>
      <c r="M205" s="151"/>
      <c r="T205" s="152"/>
      <c r="AT205" s="147" t="s">
        <v>141</v>
      </c>
      <c r="AU205" s="147" t="s">
        <v>86</v>
      </c>
      <c r="AV205" s="12" t="s">
        <v>86</v>
      </c>
      <c r="AW205" s="12" t="s">
        <v>33</v>
      </c>
      <c r="AX205" s="12" t="s">
        <v>76</v>
      </c>
      <c r="AY205" s="147" t="s">
        <v>131</v>
      </c>
    </row>
    <row r="206" spans="2:65" s="13" customFormat="1">
      <c r="B206" s="153"/>
      <c r="D206" s="146" t="s">
        <v>141</v>
      </c>
      <c r="E206" s="154" t="s">
        <v>1</v>
      </c>
      <c r="F206" s="155" t="s">
        <v>143</v>
      </c>
      <c r="H206" s="156">
        <v>150.22200000000001</v>
      </c>
      <c r="I206" s="157"/>
      <c r="L206" s="153"/>
      <c r="M206" s="158"/>
      <c r="T206" s="159"/>
      <c r="AT206" s="154" t="s">
        <v>141</v>
      </c>
      <c r="AU206" s="154" t="s">
        <v>86</v>
      </c>
      <c r="AV206" s="13" t="s">
        <v>139</v>
      </c>
      <c r="AW206" s="13" t="s">
        <v>33</v>
      </c>
      <c r="AX206" s="13" t="s">
        <v>84</v>
      </c>
      <c r="AY206" s="154" t="s">
        <v>131</v>
      </c>
    </row>
    <row r="207" spans="2:65" s="1" customFormat="1" ht="16.5" customHeight="1">
      <c r="B207" s="131"/>
      <c r="C207" s="132" t="s">
        <v>367</v>
      </c>
      <c r="D207" s="132" t="s">
        <v>134</v>
      </c>
      <c r="E207" s="133" t="s">
        <v>518</v>
      </c>
      <c r="F207" s="134" t="s">
        <v>519</v>
      </c>
      <c r="G207" s="135" t="s">
        <v>182</v>
      </c>
      <c r="H207" s="136">
        <v>150.22200000000001</v>
      </c>
      <c r="I207" s="137"/>
      <c r="J207" s="138">
        <f>ROUND(I207*H207,2)</f>
        <v>0</v>
      </c>
      <c r="K207" s="134" t="s">
        <v>138</v>
      </c>
      <c r="L207" s="31"/>
      <c r="M207" s="139" t="s">
        <v>1</v>
      </c>
      <c r="N207" s="140" t="s">
        <v>41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139</v>
      </c>
      <c r="AT207" s="143" t="s">
        <v>134</v>
      </c>
      <c r="AU207" s="143" t="s">
        <v>86</v>
      </c>
      <c r="AY207" s="16" t="s">
        <v>131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84</v>
      </c>
      <c r="BK207" s="144">
        <f>ROUND(I207*H207,2)</f>
        <v>0</v>
      </c>
      <c r="BL207" s="16" t="s">
        <v>139</v>
      </c>
      <c r="BM207" s="143" t="s">
        <v>520</v>
      </c>
    </row>
    <row r="208" spans="2:65" s="1" customFormat="1" ht="16.5" customHeight="1">
      <c r="B208" s="131"/>
      <c r="C208" s="132" t="s">
        <v>371</v>
      </c>
      <c r="D208" s="132" t="s">
        <v>134</v>
      </c>
      <c r="E208" s="133" t="s">
        <v>521</v>
      </c>
      <c r="F208" s="134" t="s">
        <v>522</v>
      </c>
      <c r="G208" s="135" t="s">
        <v>182</v>
      </c>
      <c r="H208" s="136">
        <v>150.22200000000001</v>
      </c>
      <c r="I208" s="137"/>
      <c r="J208" s="138">
        <f>ROUND(I208*H208,2)</f>
        <v>0</v>
      </c>
      <c r="K208" s="134" t="s">
        <v>138</v>
      </c>
      <c r="L208" s="31"/>
      <c r="M208" s="139" t="s">
        <v>1</v>
      </c>
      <c r="N208" s="140" t="s">
        <v>41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139</v>
      </c>
      <c r="AT208" s="143" t="s">
        <v>134</v>
      </c>
      <c r="AU208" s="143" t="s">
        <v>86</v>
      </c>
      <c r="AY208" s="16" t="s">
        <v>131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84</v>
      </c>
      <c r="BK208" s="144">
        <f>ROUND(I208*H208,2)</f>
        <v>0</v>
      </c>
      <c r="BL208" s="16" t="s">
        <v>139</v>
      </c>
      <c r="BM208" s="143" t="s">
        <v>523</v>
      </c>
    </row>
    <row r="209" spans="2:65" s="11" customFormat="1" ht="22.9" customHeight="1">
      <c r="B209" s="119"/>
      <c r="D209" s="120" t="s">
        <v>75</v>
      </c>
      <c r="E209" s="129" t="s">
        <v>184</v>
      </c>
      <c r="F209" s="129" t="s">
        <v>185</v>
      </c>
      <c r="I209" s="122"/>
      <c r="J209" s="130">
        <f>BK209</f>
        <v>0</v>
      </c>
      <c r="L209" s="119"/>
      <c r="M209" s="124"/>
      <c r="P209" s="125">
        <f>P210</f>
        <v>0</v>
      </c>
      <c r="R209" s="125">
        <f>R210</f>
        <v>0</v>
      </c>
      <c r="T209" s="126">
        <f>T210</f>
        <v>0</v>
      </c>
      <c r="AR209" s="120" t="s">
        <v>84</v>
      </c>
      <c r="AT209" s="127" t="s">
        <v>75</v>
      </c>
      <c r="AU209" s="127" t="s">
        <v>84</v>
      </c>
      <c r="AY209" s="120" t="s">
        <v>131</v>
      </c>
      <c r="BK209" s="128">
        <f>BK210</f>
        <v>0</v>
      </c>
    </row>
    <row r="210" spans="2:65" s="1" customFormat="1" ht="33" customHeight="1">
      <c r="B210" s="131"/>
      <c r="C210" s="132" t="s">
        <v>382</v>
      </c>
      <c r="D210" s="132" t="s">
        <v>134</v>
      </c>
      <c r="E210" s="133" t="s">
        <v>368</v>
      </c>
      <c r="F210" s="134" t="s">
        <v>369</v>
      </c>
      <c r="G210" s="135" t="s">
        <v>182</v>
      </c>
      <c r="H210" s="136">
        <v>947.1</v>
      </c>
      <c r="I210" s="137"/>
      <c r="J210" s="138">
        <f>ROUND(I210*H210,2)</f>
        <v>0</v>
      </c>
      <c r="K210" s="134" t="s">
        <v>138</v>
      </c>
      <c r="L210" s="31"/>
      <c r="M210" s="139" t="s">
        <v>1</v>
      </c>
      <c r="N210" s="140" t="s">
        <v>41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139</v>
      </c>
      <c r="AT210" s="143" t="s">
        <v>134</v>
      </c>
      <c r="AU210" s="143" t="s">
        <v>86</v>
      </c>
      <c r="AY210" s="16" t="s">
        <v>131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84</v>
      </c>
      <c r="BK210" s="144">
        <f>ROUND(I210*H210,2)</f>
        <v>0</v>
      </c>
      <c r="BL210" s="16" t="s">
        <v>139</v>
      </c>
      <c r="BM210" s="143" t="s">
        <v>370</v>
      </c>
    </row>
    <row r="211" spans="2:65" s="11" customFormat="1" ht="25.9" customHeight="1">
      <c r="B211" s="119"/>
      <c r="D211" s="120" t="s">
        <v>75</v>
      </c>
      <c r="E211" s="121" t="s">
        <v>378</v>
      </c>
      <c r="F211" s="121" t="s">
        <v>379</v>
      </c>
      <c r="I211" s="122"/>
      <c r="J211" s="123">
        <f>BK211</f>
        <v>0</v>
      </c>
      <c r="L211" s="119"/>
      <c r="M211" s="124"/>
      <c r="P211" s="125">
        <f>P212+P217</f>
        <v>0</v>
      </c>
      <c r="R211" s="125">
        <f>R212+R217</f>
        <v>0</v>
      </c>
      <c r="T211" s="126">
        <f>T212+T217</f>
        <v>0</v>
      </c>
      <c r="AR211" s="120" t="s">
        <v>158</v>
      </c>
      <c r="AT211" s="127" t="s">
        <v>75</v>
      </c>
      <c r="AU211" s="127" t="s">
        <v>76</v>
      </c>
      <c r="AY211" s="120" t="s">
        <v>131</v>
      </c>
      <c r="BK211" s="128">
        <f>BK212+BK217</f>
        <v>0</v>
      </c>
    </row>
    <row r="212" spans="2:65" s="11" customFormat="1" ht="22.9" customHeight="1">
      <c r="B212" s="119"/>
      <c r="D212" s="120" t="s">
        <v>75</v>
      </c>
      <c r="E212" s="129" t="s">
        <v>380</v>
      </c>
      <c r="F212" s="129" t="s">
        <v>381</v>
      </c>
      <c r="I212" s="122"/>
      <c r="J212" s="130">
        <f>BK212</f>
        <v>0</v>
      </c>
      <c r="L212" s="119"/>
      <c r="M212" s="124"/>
      <c r="P212" s="125">
        <f>SUM(P213:P216)</f>
        <v>0</v>
      </c>
      <c r="R212" s="125">
        <f>SUM(R213:R216)</f>
        <v>0</v>
      </c>
      <c r="T212" s="126">
        <f>SUM(T213:T216)</f>
        <v>0</v>
      </c>
      <c r="AR212" s="120" t="s">
        <v>158</v>
      </c>
      <c r="AT212" s="127" t="s">
        <v>75</v>
      </c>
      <c r="AU212" s="127" t="s">
        <v>84</v>
      </c>
      <c r="AY212" s="120" t="s">
        <v>131</v>
      </c>
      <c r="BK212" s="128">
        <f>SUM(BK213:BK216)</f>
        <v>0</v>
      </c>
    </row>
    <row r="213" spans="2:65" s="1" customFormat="1" ht="16.5" customHeight="1">
      <c r="B213" s="131"/>
      <c r="C213" s="132" t="s">
        <v>390</v>
      </c>
      <c r="D213" s="132" t="s">
        <v>134</v>
      </c>
      <c r="E213" s="133" t="s">
        <v>383</v>
      </c>
      <c r="F213" s="134" t="s">
        <v>384</v>
      </c>
      <c r="G213" s="135" t="s">
        <v>385</v>
      </c>
      <c r="H213" s="136">
        <v>1</v>
      </c>
      <c r="I213" s="137"/>
      <c r="J213" s="138">
        <f>ROUND(I213*H213,2)</f>
        <v>0</v>
      </c>
      <c r="K213" s="134" t="s">
        <v>138</v>
      </c>
      <c r="L213" s="31"/>
      <c r="M213" s="139" t="s">
        <v>1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256</v>
      </c>
      <c r="AT213" s="143" t="s">
        <v>134</v>
      </c>
      <c r="AU213" s="143" t="s">
        <v>86</v>
      </c>
      <c r="AY213" s="16" t="s">
        <v>131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84</v>
      </c>
      <c r="BK213" s="144">
        <f>ROUND(I213*H213,2)</f>
        <v>0</v>
      </c>
      <c r="BL213" s="16" t="s">
        <v>256</v>
      </c>
      <c r="BM213" s="143" t="s">
        <v>386</v>
      </c>
    </row>
    <row r="214" spans="2:65" s="12" customFormat="1">
      <c r="B214" s="145"/>
      <c r="D214" s="146" t="s">
        <v>141</v>
      </c>
      <c r="E214" s="147" t="s">
        <v>1</v>
      </c>
      <c r="F214" s="148" t="s">
        <v>84</v>
      </c>
      <c r="H214" s="149">
        <v>1</v>
      </c>
      <c r="I214" s="150"/>
      <c r="L214" s="145"/>
      <c r="M214" s="151"/>
      <c r="T214" s="152"/>
      <c r="AT214" s="147" t="s">
        <v>141</v>
      </c>
      <c r="AU214" s="147" t="s">
        <v>86</v>
      </c>
      <c r="AV214" s="12" t="s">
        <v>86</v>
      </c>
      <c r="AW214" s="12" t="s">
        <v>33</v>
      </c>
      <c r="AX214" s="12" t="s">
        <v>76</v>
      </c>
      <c r="AY214" s="147" t="s">
        <v>131</v>
      </c>
    </row>
    <row r="215" spans="2:65" s="14" customFormat="1">
      <c r="B215" s="170"/>
      <c r="D215" s="146" t="s">
        <v>141</v>
      </c>
      <c r="E215" s="171" t="s">
        <v>1</v>
      </c>
      <c r="F215" s="172" t="s">
        <v>524</v>
      </c>
      <c r="H215" s="171" t="s">
        <v>1</v>
      </c>
      <c r="I215" s="173"/>
      <c r="L215" s="170"/>
      <c r="M215" s="174"/>
      <c r="T215" s="175"/>
      <c r="AT215" s="171" t="s">
        <v>141</v>
      </c>
      <c r="AU215" s="171" t="s">
        <v>86</v>
      </c>
      <c r="AV215" s="14" t="s">
        <v>84</v>
      </c>
      <c r="AW215" s="14" t="s">
        <v>33</v>
      </c>
      <c r="AX215" s="14" t="s">
        <v>76</v>
      </c>
      <c r="AY215" s="171" t="s">
        <v>131</v>
      </c>
    </row>
    <row r="216" spans="2:65" s="13" customFormat="1">
      <c r="B216" s="153"/>
      <c r="D216" s="146" t="s">
        <v>141</v>
      </c>
      <c r="E216" s="154" t="s">
        <v>1</v>
      </c>
      <c r="F216" s="155" t="s">
        <v>143</v>
      </c>
      <c r="H216" s="156">
        <v>1</v>
      </c>
      <c r="I216" s="157"/>
      <c r="L216" s="153"/>
      <c r="M216" s="158"/>
      <c r="T216" s="159"/>
      <c r="AT216" s="154" t="s">
        <v>141</v>
      </c>
      <c r="AU216" s="154" t="s">
        <v>86</v>
      </c>
      <c r="AV216" s="13" t="s">
        <v>139</v>
      </c>
      <c r="AW216" s="13" t="s">
        <v>33</v>
      </c>
      <c r="AX216" s="13" t="s">
        <v>84</v>
      </c>
      <c r="AY216" s="154" t="s">
        <v>131</v>
      </c>
    </row>
    <row r="217" spans="2:65" s="11" customFormat="1" ht="22.9" customHeight="1">
      <c r="B217" s="119"/>
      <c r="D217" s="120" t="s">
        <v>75</v>
      </c>
      <c r="E217" s="129" t="s">
        <v>388</v>
      </c>
      <c r="F217" s="129" t="s">
        <v>389</v>
      </c>
      <c r="I217" s="122"/>
      <c r="J217" s="130">
        <f>BK217</f>
        <v>0</v>
      </c>
      <c r="L217" s="119"/>
      <c r="M217" s="124"/>
      <c r="P217" s="125">
        <f>SUM(P218:P223)</f>
        <v>0</v>
      </c>
      <c r="R217" s="125">
        <f>SUM(R218:R223)</f>
        <v>0</v>
      </c>
      <c r="T217" s="126">
        <f>SUM(T218:T223)</f>
        <v>0</v>
      </c>
      <c r="AR217" s="120" t="s">
        <v>158</v>
      </c>
      <c r="AT217" s="127" t="s">
        <v>75</v>
      </c>
      <c r="AU217" s="127" t="s">
        <v>84</v>
      </c>
      <c r="AY217" s="120" t="s">
        <v>131</v>
      </c>
      <c r="BK217" s="128">
        <f>SUM(BK218:BK223)</f>
        <v>0</v>
      </c>
    </row>
    <row r="218" spans="2:65" s="1" customFormat="1" ht="16.5" customHeight="1">
      <c r="B218" s="131"/>
      <c r="C218" s="132" t="s">
        <v>525</v>
      </c>
      <c r="D218" s="132" t="s">
        <v>134</v>
      </c>
      <c r="E218" s="133" t="s">
        <v>391</v>
      </c>
      <c r="F218" s="134" t="s">
        <v>389</v>
      </c>
      <c r="G218" s="135" t="s">
        <v>385</v>
      </c>
      <c r="H218" s="136">
        <v>1</v>
      </c>
      <c r="I218" s="137"/>
      <c r="J218" s="138">
        <f>ROUND(I218*H218,2)</f>
        <v>0</v>
      </c>
      <c r="K218" s="134" t="s">
        <v>138</v>
      </c>
      <c r="L218" s="31"/>
      <c r="M218" s="139" t="s">
        <v>1</v>
      </c>
      <c r="N218" s="140" t="s">
        <v>41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256</v>
      </c>
      <c r="AT218" s="143" t="s">
        <v>134</v>
      </c>
      <c r="AU218" s="143" t="s">
        <v>86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84</v>
      </c>
      <c r="BK218" s="144">
        <f>ROUND(I218*H218,2)</f>
        <v>0</v>
      </c>
      <c r="BL218" s="16" t="s">
        <v>256</v>
      </c>
      <c r="BM218" s="143" t="s">
        <v>392</v>
      </c>
    </row>
    <row r="219" spans="2:65" s="12" customFormat="1">
      <c r="B219" s="145"/>
      <c r="D219" s="146" t="s">
        <v>141</v>
      </c>
      <c r="E219" s="147" t="s">
        <v>1</v>
      </c>
      <c r="F219" s="148" t="s">
        <v>84</v>
      </c>
      <c r="H219" s="149">
        <v>1</v>
      </c>
      <c r="I219" s="150"/>
      <c r="L219" s="145"/>
      <c r="M219" s="151"/>
      <c r="T219" s="152"/>
      <c r="AT219" s="147" t="s">
        <v>141</v>
      </c>
      <c r="AU219" s="147" t="s">
        <v>86</v>
      </c>
      <c r="AV219" s="12" t="s">
        <v>86</v>
      </c>
      <c r="AW219" s="12" t="s">
        <v>33</v>
      </c>
      <c r="AX219" s="12" t="s">
        <v>76</v>
      </c>
      <c r="AY219" s="147" t="s">
        <v>131</v>
      </c>
    </row>
    <row r="220" spans="2:65" s="14" customFormat="1">
      <c r="B220" s="170"/>
      <c r="D220" s="146" t="s">
        <v>141</v>
      </c>
      <c r="E220" s="171" t="s">
        <v>1</v>
      </c>
      <c r="F220" s="172" t="s">
        <v>393</v>
      </c>
      <c r="H220" s="171" t="s">
        <v>1</v>
      </c>
      <c r="I220" s="173"/>
      <c r="L220" s="170"/>
      <c r="M220" s="174"/>
      <c r="T220" s="175"/>
      <c r="AT220" s="171" t="s">
        <v>141</v>
      </c>
      <c r="AU220" s="171" t="s">
        <v>86</v>
      </c>
      <c r="AV220" s="14" t="s">
        <v>84</v>
      </c>
      <c r="AW220" s="14" t="s">
        <v>33</v>
      </c>
      <c r="AX220" s="14" t="s">
        <v>76</v>
      </c>
      <c r="AY220" s="171" t="s">
        <v>131</v>
      </c>
    </row>
    <row r="221" spans="2:65" s="14" customFormat="1" ht="22.5">
      <c r="B221" s="170"/>
      <c r="D221" s="146" t="s">
        <v>141</v>
      </c>
      <c r="E221" s="171" t="s">
        <v>1</v>
      </c>
      <c r="F221" s="172" t="s">
        <v>394</v>
      </c>
      <c r="H221" s="171" t="s">
        <v>1</v>
      </c>
      <c r="I221" s="173"/>
      <c r="L221" s="170"/>
      <c r="M221" s="174"/>
      <c r="T221" s="175"/>
      <c r="AT221" s="171" t="s">
        <v>141</v>
      </c>
      <c r="AU221" s="171" t="s">
        <v>86</v>
      </c>
      <c r="AV221" s="14" t="s">
        <v>84</v>
      </c>
      <c r="AW221" s="14" t="s">
        <v>33</v>
      </c>
      <c r="AX221" s="14" t="s">
        <v>76</v>
      </c>
      <c r="AY221" s="171" t="s">
        <v>131</v>
      </c>
    </row>
    <row r="222" spans="2:65" s="14" customFormat="1">
      <c r="B222" s="170"/>
      <c r="D222" s="146" t="s">
        <v>141</v>
      </c>
      <c r="E222" s="171" t="s">
        <v>1</v>
      </c>
      <c r="F222" s="172" t="s">
        <v>395</v>
      </c>
      <c r="H222" s="171" t="s">
        <v>1</v>
      </c>
      <c r="I222" s="173"/>
      <c r="L222" s="170"/>
      <c r="M222" s="174"/>
      <c r="T222" s="175"/>
      <c r="AT222" s="171" t="s">
        <v>141</v>
      </c>
      <c r="AU222" s="171" t="s">
        <v>86</v>
      </c>
      <c r="AV222" s="14" t="s">
        <v>84</v>
      </c>
      <c r="AW222" s="14" t="s">
        <v>33</v>
      </c>
      <c r="AX222" s="14" t="s">
        <v>76</v>
      </c>
      <c r="AY222" s="171" t="s">
        <v>131</v>
      </c>
    </row>
    <row r="223" spans="2:65" s="13" customFormat="1">
      <c r="B223" s="153"/>
      <c r="D223" s="146" t="s">
        <v>141</v>
      </c>
      <c r="E223" s="154" t="s">
        <v>1</v>
      </c>
      <c r="F223" s="155" t="s">
        <v>143</v>
      </c>
      <c r="H223" s="156">
        <v>1</v>
      </c>
      <c r="I223" s="157"/>
      <c r="L223" s="153"/>
      <c r="M223" s="179"/>
      <c r="N223" s="180"/>
      <c r="O223" s="180"/>
      <c r="P223" s="180"/>
      <c r="Q223" s="180"/>
      <c r="R223" s="180"/>
      <c r="S223" s="180"/>
      <c r="T223" s="181"/>
      <c r="AT223" s="154" t="s">
        <v>141</v>
      </c>
      <c r="AU223" s="154" t="s">
        <v>86</v>
      </c>
      <c r="AV223" s="13" t="s">
        <v>139</v>
      </c>
      <c r="AW223" s="13" t="s">
        <v>33</v>
      </c>
      <c r="AX223" s="13" t="s">
        <v>84</v>
      </c>
      <c r="AY223" s="154" t="s">
        <v>131</v>
      </c>
    </row>
    <row r="224" spans="2:65" s="1" customFormat="1" ht="6.95" customHeight="1">
      <c r="B224" s="43"/>
      <c r="C224" s="44"/>
      <c r="D224" s="44"/>
      <c r="E224" s="44"/>
      <c r="F224" s="44"/>
      <c r="G224" s="44"/>
      <c r="H224" s="44"/>
      <c r="I224" s="44"/>
      <c r="J224" s="44"/>
      <c r="K224" s="44"/>
      <c r="L224" s="31"/>
    </row>
  </sheetData>
  <autoFilter ref="C125:K223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3"/>
  <sheetViews>
    <sheetView showGridLines="0" workbookViewId="0">
      <selection activeCell="C2" sqref="C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98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hidden="1" customHeight="1">
      <c r="B4" s="19"/>
      <c r="D4" s="20" t="s">
        <v>99</v>
      </c>
      <c r="L4" s="19"/>
      <c r="M4" s="87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22" t="str">
        <f>'Rekapitulace stavby'!K6</f>
        <v>Modrava - Infrastruktura obce</v>
      </c>
      <c r="F7" s="223"/>
      <c r="G7" s="223"/>
      <c r="H7" s="223"/>
      <c r="L7" s="19"/>
    </row>
    <row r="8" spans="2:46" s="1" customFormat="1" ht="12" hidden="1" customHeight="1">
      <c r="B8" s="31"/>
      <c r="D8" s="26" t="s">
        <v>100</v>
      </c>
      <c r="L8" s="31"/>
    </row>
    <row r="9" spans="2:46" s="1" customFormat="1" ht="16.5" hidden="1" customHeight="1">
      <c r="B9" s="31"/>
      <c r="E9" s="201" t="s">
        <v>526</v>
      </c>
      <c r="F9" s="221"/>
      <c r="G9" s="221"/>
      <c r="H9" s="221"/>
      <c r="L9" s="31"/>
    </row>
    <row r="10" spans="2:46" s="1" customFormat="1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398</v>
      </c>
      <c r="I12" s="26" t="s">
        <v>22</v>
      </c>
      <c r="J12" s="51" t="str">
        <f>'Rekapitulace stavby'!AN8</f>
        <v>Vyplň údaj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hidden="1" customHeight="1">
      <c r="B15" s="31"/>
      <c r="E15" s="24" t="s">
        <v>26</v>
      </c>
      <c r="I15" s="26" t="s">
        <v>27</v>
      </c>
      <c r="J15" s="24" t="s">
        <v>28</v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29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4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31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34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35</v>
      </c>
      <c r="L26" s="31"/>
    </row>
    <row r="27" spans="2:12" s="7" customFormat="1" ht="16.5" hidden="1" customHeight="1">
      <c r="B27" s="88"/>
      <c r="E27" s="220" t="s">
        <v>1</v>
      </c>
      <c r="F27" s="220"/>
      <c r="G27" s="220"/>
      <c r="H27" s="220"/>
      <c r="L27" s="88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9" t="s">
        <v>36</v>
      </c>
      <c r="J30" s="65">
        <f>ROUND(J121,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hidden="1" customHeight="1">
      <c r="B33" s="31"/>
      <c r="D33" s="54" t="s">
        <v>40</v>
      </c>
      <c r="E33" s="26" t="s">
        <v>41</v>
      </c>
      <c r="F33" s="90">
        <f>ROUND((SUM(BE121:BE152)),  2)</f>
        <v>0</v>
      </c>
      <c r="I33" s="91">
        <v>0.21</v>
      </c>
      <c r="J33" s="90">
        <f>ROUND(((SUM(BE121:BE152))*I33),  2)</f>
        <v>0</v>
      </c>
      <c r="L33" s="31"/>
    </row>
    <row r="34" spans="2:12" s="1" customFormat="1" ht="14.45" hidden="1" customHeight="1">
      <c r="B34" s="31"/>
      <c r="E34" s="26" t="s">
        <v>42</v>
      </c>
      <c r="F34" s="90">
        <f>ROUND((SUM(BF121:BF152)),  2)</f>
        <v>0</v>
      </c>
      <c r="I34" s="91">
        <v>0.12</v>
      </c>
      <c r="J34" s="90">
        <f>ROUND(((SUM(BF121:BF152))*I34),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ROUND((SUM(BG121:BG152)),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ROUND((SUM(BH121:BH152)),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ROUND((SUM(BI121:BI152)),  2)</f>
        <v>0</v>
      </c>
      <c r="I37" s="91">
        <v>0</v>
      </c>
      <c r="J37" s="90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idden="1"/>
    <row r="79" spans="2:12" hidden="1"/>
    <row r="80" spans="2:12" hidden="1"/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102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2" t="str">
        <f>E7</f>
        <v>Modrava - Infrastruktura obce</v>
      </c>
      <c r="F85" s="223"/>
      <c r="G85" s="223"/>
      <c r="H85" s="223"/>
      <c r="L85" s="31"/>
    </row>
    <row r="86" spans="2:47" s="1" customFormat="1" ht="12" hidden="1" customHeight="1">
      <c r="B86" s="31"/>
      <c r="C86" s="26" t="s">
        <v>100</v>
      </c>
      <c r="L86" s="31"/>
    </row>
    <row r="87" spans="2:47" s="1" customFormat="1" ht="16.5" hidden="1" customHeight="1">
      <c r="B87" s="31"/>
      <c r="E87" s="201" t="str">
        <f>E9</f>
        <v>SO 05 - Oprava NS Modrava - Filipova Huť</v>
      </c>
      <c r="F87" s="221"/>
      <c r="G87" s="221"/>
      <c r="H87" s="221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>Filipova Huť</v>
      </c>
      <c r="I89" s="26" t="s">
        <v>22</v>
      </c>
      <c r="J89" s="51" t="str">
        <f>IF(J12="","",J12)</f>
        <v>Vyplň údaj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23</v>
      </c>
      <c r="F91" s="24" t="str">
        <f>E15</f>
        <v>Obec Modrava</v>
      </c>
      <c r="I91" s="26" t="s">
        <v>31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29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103</v>
      </c>
      <c r="D94" s="92"/>
      <c r="E94" s="92"/>
      <c r="F94" s="92"/>
      <c r="G94" s="92"/>
      <c r="H94" s="92"/>
      <c r="I94" s="92"/>
      <c r="J94" s="101" t="s">
        <v>104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105</v>
      </c>
      <c r="J96" s="65">
        <f>J121</f>
        <v>0</v>
      </c>
      <c r="L96" s="31"/>
      <c r="AU96" s="16" t="s">
        <v>106</v>
      </c>
    </row>
    <row r="97" spans="2:12" s="8" customFormat="1" ht="24.95" hidden="1" customHeight="1">
      <c r="B97" s="103"/>
      <c r="D97" s="104" t="s">
        <v>107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hidden="1" customHeight="1">
      <c r="B98" s="107"/>
      <c r="D98" s="108" t="s">
        <v>265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hidden="1" customHeight="1">
      <c r="B99" s="107"/>
      <c r="D99" s="108" t="s">
        <v>444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12" s="9" customFormat="1" ht="19.899999999999999" hidden="1" customHeight="1">
      <c r="B100" s="107"/>
      <c r="D100" s="108" t="s">
        <v>527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2:12" s="8" customFormat="1" ht="24.95" hidden="1" customHeight="1">
      <c r="B101" s="103"/>
      <c r="D101" s="104" t="s">
        <v>528</v>
      </c>
      <c r="E101" s="105"/>
      <c r="F101" s="105"/>
      <c r="G101" s="105"/>
      <c r="H101" s="105"/>
      <c r="I101" s="105"/>
      <c r="J101" s="106">
        <f>J148</f>
        <v>0</v>
      </c>
      <c r="L101" s="103"/>
    </row>
    <row r="102" spans="2:12" s="1" customFormat="1" ht="21.75" hidden="1" customHeight="1">
      <c r="B102" s="31"/>
      <c r="L102" s="31"/>
    </row>
    <row r="103" spans="2:12" s="1" customFormat="1" ht="6.95" hidden="1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4" spans="2:12" hidden="1"/>
    <row r="105" spans="2:12" hidden="1"/>
    <row r="106" spans="2:12" hidden="1"/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116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2" t="str">
        <f>E7</f>
        <v>Modrava - Infrastruktura obce</v>
      </c>
      <c r="F111" s="223"/>
      <c r="G111" s="223"/>
      <c r="H111" s="223"/>
      <c r="L111" s="31"/>
    </row>
    <row r="112" spans="2:12" s="1" customFormat="1" ht="12" customHeight="1">
      <c r="B112" s="31"/>
      <c r="C112" s="26" t="s">
        <v>100</v>
      </c>
      <c r="L112" s="31"/>
    </row>
    <row r="113" spans="2:65" s="1" customFormat="1" ht="16.5" customHeight="1">
      <c r="B113" s="31"/>
      <c r="E113" s="201" t="str">
        <f>E9</f>
        <v>SO 05 - Oprava NS Modrava - Filipova Huť</v>
      </c>
      <c r="F113" s="221"/>
      <c r="G113" s="221"/>
      <c r="H113" s="221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>Filipova Huť</v>
      </c>
      <c r="I115" s="26" t="s">
        <v>22</v>
      </c>
      <c r="J115" s="51" t="str">
        <f>IF(J12="","",J12)</f>
        <v>Vyplň údaj</v>
      </c>
      <c r="L115" s="31"/>
    </row>
    <row r="116" spans="2:65" s="1" customFormat="1" ht="6.95" customHeight="1">
      <c r="B116" s="31"/>
      <c r="L116" s="31"/>
    </row>
    <row r="117" spans="2:65" s="1" customFormat="1" ht="15.2" customHeight="1">
      <c r="B117" s="31"/>
      <c r="C117" s="26" t="s">
        <v>23</v>
      </c>
      <c r="F117" s="24" t="str">
        <f>E15</f>
        <v>Obec Modrava</v>
      </c>
      <c r="I117" s="26" t="s">
        <v>31</v>
      </c>
      <c r="J117" s="29" t="str">
        <f>E21</f>
        <v xml:space="preserve"> </v>
      </c>
      <c r="L117" s="31"/>
    </row>
    <row r="118" spans="2:65" s="1" customFormat="1" ht="15.2" customHeight="1">
      <c r="B118" s="31"/>
      <c r="C118" s="26" t="s">
        <v>29</v>
      </c>
      <c r="F118" s="24" t="str">
        <f>IF(E18="","",E18)</f>
        <v>Vyplň údaj</v>
      </c>
      <c r="I118" s="26" t="s">
        <v>34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117</v>
      </c>
      <c r="D120" s="113" t="s">
        <v>61</v>
      </c>
      <c r="E120" s="113" t="s">
        <v>57</v>
      </c>
      <c r="F120" s="113" t="s">
        <v>58</v>
      </c>
      <c r="G120" s="113" t="s">
        <v>118</v>
      </c>
      <c r="H120" s="113" t="s">
        <v>119</v>
      </c>
      <c r="I120" s="113" t="s">
        <v>120</v>
      </c>
      <c r="J120" s="113" t="s">
        <v>104</v>
      </c>
      <c r="K120" s="114" t="s">
        <v>121</v>
      </c>
      <c r="L120" s="111"/>
      <c r="M120" s="58" t="s">
        <v>1</v>
      </c>
      <c r="N120" s="59" t="s">
        <v>40</v>
      </c>
      <c r="O120" s="59" t="s">
        <v>122</v>
      </c>
      <c r="P120" s="59" t="s">
        <v>123</v>
      </c>
      <c r="Q120" s="59" t="s">
        <v>124</v>
      </c>
      <c r="R120" s="59" t="s">
        <v>125</v>
      </c>
      <c r="S120" s="59" t="s">
        <v>126</v>
      </c>
      <c r="T120" s="60" t="s">
        <v>127</v>
      </c>
    </row>
    <row r="121" spans="2:65" s="1" customFormat="1" ht="22.9" customHeight="1">
      <c r="B121" s="31"/>
      <c r="C121" s="63" t="s">
        <v>128</v>
      </c>
      <c r="J121" s="115">
        <f>BK121</f>
        <v>0</v>
      </c>
      <c r="L121" s="31"/>
      <c r="M121" s="61"/>
      <c r="N121" s="52"/>
      <c r="O121" s="52"/>
      <c r="P121" s="116">
        <f>P122+P148</f>
        <v>0</v>
      </c>
      <c r="Q121" s="52"/>
      <c r="R121" s="116">
        <f>R122+R148</f>
        <v>34.924249999999994</v>
      </c>
      <c r="S121" s="52"/>
      <c r="T121" s="117">
        <f>T122+T148</f>
        <v>0</v>
      </c>
      <c r="AT121" s="16" t="s">
        <v>75</v>
      </c>
      <c r="AU121" s="16" t="s">
        <v>106</v>
      </c>
      <c r="BK121" s="118">
        <f>BK122+BK148</f>
        <v>0</v>
      </c>
    </row>
    <row r="122" spans="2:65" s="11" customFormat="1" ht="25.9" customHeight="1">
      <c r="B122" s="119"/>
      <c r="D122" s="120" t="s">
        <v>75</v>
      </c>
      <c r="E122" s="121" t="s">
        <v>129</v>
      </c>
      <c r="F122" s="121" t="s">
        <v>130</v>
      </c>
      <c r="I122" s="122"/>
      <c r="J122" s="123">
        <f>BK122</f>
        <v>0</v>
      </c>
      <c r="L122" s="119"/>
      <c r="M122" s="124"/>
      <c r="P122" s="125">
        <f>P123+P133+P138</f>
        <v>0</v>
      </c>
      <c r="R122" s="125">
        <f>R123+R133+R138</f>
        <v>34.924249999999994</v>
      </c>
      <c r="T122" s="126">
        <f>T123+T133+T138</f>
        <v>0</v>
      </c>
      <c r="AR122" s="120" t="s">
        <v>84</v>
      </c>
      <c r="AT122" s="127" t="s">
        <v>75</v>
      </c>
      <c r="AU122" s="127" t="s">
        <v>76</v>
      </c>
      <c r="AY122" s="120" t="s">
        <v>131</v>
      </c>
      <c r="BK122" s="128">
        <f>BK123+BK133+BK138</f>
        <v>0</v>
      </c>
    </row>
    <row r="123" spans="2:65" s="11" customFormat="1" ht="22.9" customHeight="1">
      <c r="B123" s="119"/>
      <c r="D123" s="120" t="s">
        <v>75</v>
      </c>
      <c r="E123" s="129" t="s">
        <v>84</v>
      </c>
      <c r="F123" s="129" t="s">
        <v>270</v>
      </c>
      <c r="I123" s="122"/>
      <c r="J123" s="130">
        <f>BK123</f>
        <v>0</v>
      </c>
      <c r="L123" s="119"/>
      <c r="M123" s="124"/>
      <c r="P123" s="125">
        <f>SUM(P124:P132)</f>
        <v>0</v>
      </c>
      <c r="R123" s="125">
        <f>SUM(R124:R132)</f>
        <v>0</v>
      </c>
      <c r="T123" s="126">
        <f>SUM(T124:T132)</f>
        <v>0</v>
      </c>
      <c r="AR123" s="120" t="s">
        <v>84</v>
      </c>
      <c r="AT123" s="127" t="s">
        <v>75</v>
      </c>
      <c r="AU123" s="127" t="s">
        <v>84</v>
      </c>
      <c r="AY123" s="120" t="s">
        <v>131</v>
      </c>
      <c r="BK123" s="128">
        <f>SUM(BK124:BK132)</f>
        <v>0</v>
      </c>
    </row>
    <row r="124" spans="2:65" s="1" customFormat="1" ht="33" customHeight="1">
      <c r="B124" s="131"/>
      <c r="C124" s="132" t="s">
        <v>84</v>
      </c>
      <c r="D124" s="132" t="s">
        <v>134</v>
      </c>
      <c r="E124" s="133" t="s">
        <v>529</v>
      </c>
      <c r="F124" s="134" t="s">
        <v>530</v>
      </c>
      <c r="G124" s="135" t="s">
        <v>151</v>
      </c>
      <c r="H124" s="136">
        <v>150</v>
      </c>
      <c r="I124" s="137"/>
      <c r="J124" s="138">
        <f>ROUND(I124*H124,2)</f>
        <v>0</v>
      </c>
      <c r="K124" s="134" t="s">
        <v>138</v>
      </c>
      <c r="L124" s="31"/>
      <c r="M124" s="139" t="s">
        <v>1</v>
      </c>
      <c r="N124" s="140" t="s">
        <v>41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139</v>
      </c>
      <c r="AT124" s="143" t="s">
        <v>134</v>
      </c>
      <c r="AU124" s="143" t="s">
        <v>86</v>
      </c>
      <c r="AY124" s="16" t="s">
        <v>131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84</v>
      </c>
      <c r="BK124" s="144">
        <f>ROUND(I124*H124,2)</f>
        <v>0</v>
      </c>
      <c r="BL124" s="16" t="s">
        <v>139</v>
      </c>
      <c r="BM124" s="143" t="s">
        <v>531</v>
      </c>
    </row>
    <row r="125" spans="2:65" s="12" customFormat="1">
      <c r="B125" s="145"/>
      <c r="D125" s="146" t="s">
        <v>141</v>
      </c>
      <c r="E125" s="147" t="s">
        <v>1</v>
      </c>
      <c r="F125" s="148" t="s">
        <v>532</v>
      </c>
      <c r="H125" s="149">
        <v>150</v>
      </c>
      <c r="I125" s="150"/>
      <c r="L125" s="145"/>
      <c r="M125" s="151"/>
      <c r="T125" s="152"/>
      <c r="AT125" s="147" t="s">
        <v>141</v>
      </c>
      <c r="AU125" s="147" t="s">
        <v>86</v>
      </c>
      <c r="AV125" s="12" t="s">
        <v>86</v>
      </c>
      <c r="AW125" s="12" t="s">
        <v>33</v>
      </c>
      <c r="AX125" s="12" t="s">
        <v>76</v>
      </c>
      <c r="AY125" s="147" t="s">
        <v>131</v>
      </c>
    </row>
    <row r="126" spans="2:65" s="13" customFormat="1">
      <c r="B126" s="153"/>
      <c r="D126" s="146" t="s">
        <v>141</v>
      </c>
      <c r="E126" s="154" t="s">
        <v>1</v>
      </c>
      <c r="F126" s="155" t="s">
        <v>143</v>
      </c>
      <c r="H126" s="156">
        <v>150</v>
      </c>
      <c r="I126" s="157"/>
      <c r="L126" s="153"/>
      <c r="M126" s="158"/>
      <c r="T126" s="159"/>
      <c r="AT126" s="154" t="s">
        <v>141</v>
      </c>
      <c r="AU126" s="154" t="s">
        <v>86</v>
      </c>
      <c r="AV126" s="13" t="s">
        <v>139</v>
      </c>
      <c r="AW126" s="13" t="s">
        <v>33</v>
      </c>
      <c r="AX126" s="13" t="s">
        <v>84</v>
      </c>
      <c r="AY126" s="154" t="s">
        <v>131</v>
      </c>
    </row>
    <row r="127" spans="2:65" s="1" customFormat="1" ht="24.2" customHeight="1">
      <c r="B127" s="131"/>
      <c r="C127" s="132" t="s">
        <v>86</v>
      </c>
      <c r="D127" s="132" t="s">
        <v>134</v>
      </c>
      <c r="E127" s="133" t="s">
        <v>533</v>
      </c>
      <c r="F127" s="134" t="s">
        <v>534</v>
      </c>
      <c r="G127" s="135" t="s">
        <v>151</v>
      </c>
      <c r="H127" s="136">
        <v>200</v>
      </c>
      <c r="I127" s="137"/>
      <c r="J127" s="138">
        <f>ROUND(I127*H127,2)</f>
        <v>0</v>
      </c>
      <c r="K127" s="134" t="s">
        <v>138</v>
      </c>
      <c r="L127" s="31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139</v>
      </c>
      <c r="AT127" s="143" t="s">
        <v>134</v>
      </c>
      <c r="AU127" s="143" t="s">
        <v>86</v>
      </c>
      <c r="AY127" s="16" t="s">
        <v>131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84</v>
      </c>
      <c r="BK127" s="144">
        <f>ROUND(I127*H127,2)</f>
        <v>0</v>
      </c>
      <c r="BL127" s="16" t="s">
        <v>139</v>
      </c>
      <c r="BM127" s="143" t="s">
        <v>535</v>
      </c>
    </row>
    <row r="128" spans="2:65" s="12" customFormat="1">
      <c r="B128" s="145"/>
      <c r="D128" s="146" t="s">
        <v>141</v>
      </c>
      <c r="E128" s="147" t="s">
        <v>1</v>
      </c>
      <c r="F128" s="148" t="s">
        <v>536</v>
      </c>
      <c r="H128" s="149">
        <v>200</v>
      </c>
      <c r="I128" s="150"/>
      <c r="L128" s="145"/>
      <c r="M128" s="151"/>
      <c r="T128" s="152"/>
      <c r="AT128" s="147" t="s">
        <v>141</v>
      </c>
      <c r="AU128" s="147" t="s">
        <v>86</v>
      </c>
      <c r="AV128" s="12" t="s">
        <v>86</v>
      </c>
      <c r="AW128" s="12" t="s">
        <v>33</v>
      </c>
      <c r="AX128" s="12" t="s">
        <v>76</v>
      </c>
      <c r="AY128" s="147" t="s">
        <v>131</v>
      </c>
    </row>
    <row r="129" spans="2:65" s="13" customFormat="1">
      <c r="B129" s="153"/>
      <c r="D129" s="146" t="s">
        <v>141</v>
      </c>
      <c r="E129" s="154" t="s">
        <v>1</v>
      </c>
      <c r="F129" s="155" t="s">
        <v>143</v>
      </c>
      <c r="H129" s="156">
        <v>200</v>
      </c>
      <c r="I129" s="157"/>
      <c r="L129" s="153"/>
      <c r="M129" s="158"/>
      <c r="T129" s="159"/>
      <c r="AT129" s="154" t="s">
        <v>141</v>
      </c>
      <c r="AU129" s="154" t="s">
        <v>86</v>
      </c>
      <c r="AV129" s="13" t="s">
        <v>139</v>
      </c>
      <c r="AW129" s="13" t="s">
        <v>33</v>
      </c>
      <c r="AX129" s="13" t="s">
        <v>84</v>
      </c>
      <c r="AY129" s="154" t="s">
        <v>131</v>
      </c>
    </row>
    <row r="130" spans="2:65" s="1" customFormat="1" ht="24.2" customHeight="1">
      <c r="B130" s="131"/>
      <c r="C130" s="132" t="s">
        <v>132</v>
      </c>
      <c r="D130" s="132" t="s">
        <v>134</v>
      </c>
      <c r="E130" s="133" t="s">
        <v>537</v>
      </c>
      <c r="F130" s="134" t="s">
        <v>538</v>
      </c>
      <c r="G130" s="135" t="s">
        <v>424</v>
      </c>
      <c r="H130" s="136">
        <v>10</v>
      </c>
      <c r="I130" s="137"/>
      <c r="J130" s="138">
        <f>ROUND(I130*H130,2)</f>
        <v>0</v>
      </c>
      <c r="K130" s="134" t="s">
        <v>138</v>
      </c>
      <c r="L130" s="31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139</v>
      </c>
      <c r="AT130" s="143" t="s">
        <v>134</v>
      </c>
      <c r="AU130" s="143" t="s">
        <v>86</v>
      </c>
      <c r="AY130" s="16" t="s">
        <v>131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84</v>
      </c>
      <c r="BK130" s="144">
        <f>ROUND(I130*H130,2)</f>
        <v>0</v>
      </c>
      <c r="BL130" s="16" t="s">
        <v>139</v>
      </c>
      <c r="BM130" s="143" t="s">
        <v>539</v>
      </c>
    </row>
    <row r="131" spans="2:65" s="12" customFormat="1">
      <c r="B131" s="145"/>
      <c r="D131" s="146" t="s">
        <v>141</v>
      </c>
      <c r="E131" s="147" t="s">
        <v>1</v>
      </c>
      <c r="F131" s="148" t="s">
        <v>186</v>
      </c>
      <c r="H131" s="149">
        <v>10</v>
      </c>
      <c r="I131" s="150"/>
      <c r="L131" s="145"/>
      <c r="M131" s="151"/>
      <c r="T131" s="152"/>
      <c r="AT131" s="147" t="s">
        <v>141</v>
      </c>
      <c r="AU131" s="147" t="s">
        <v>86</v>
      </c>
      <c r="AV131" s="12" t="s">
        <v>86</v>
      </c>
      <c r="AW131" s="12" t="s">
        <v>33</v>
      </c>
      <c r="AX131" s="12" t="s">
        <v>76</v>
      </c>
      <c r="AY131" s="147" t="s">
        <v>131</v>
      </c>
    </row>
    <row r="132" spans="2:65" s="13" customFormat="1">
      <c r="B132" s="153"/>
      <c r="D132" s="146" t="s">
        <v>141</v>
      </c>
      <c r="E132" s="154" t="s">
        <v>1</v>
      </c>
      <c r="F132" s="155" t="s">
        <v>143</v>
      </c>
      <c r="H132" s="156">
        <v>10</v>
      </c>
      <c r="I132" s="157"/>
      <c r="L132" s="153"/>
      <c r="M132" s="158"/>
      <c r="T132" s="159"/>
      <c r="AT132" s="154" t="s">
        <v>141</v>
      </c>
      <c r="AU132" s="154" t="s">
        <v>86</v>
      </c>
      <c r="AV132" s="13" t="s">
        <v>139</v>
      </c>
      <c r="AW132" s="13" t="s">
        <v>33</v>
      </c>
      <c r="AX132" s="13" t="s">
        <v>84</v>
      </c>
      <c r="AY132" s="154" t="s">
        <v>131</v>
      </c>
    </row>
    <row r="133" spans="2:65" s="11" customFormat="1" ht="22.9" customHeight="1">
      <c r="B133" s="119"/>
      <c r="D133" s="120" t="s">
        <v>75</v>
      </c>
      <c r="E133" s="129" t="s">
        <v>86</v>
      </c>
      <c r="F133" s="129" t="s">
        <v>479</v>
      </c>
      <c r="I133" s="122"/>
      <c r="J133" s="130">
        <f>BK133</f>
        <v>0</v>
      </c>
      <c r="L133" s="119"/>
      <c r="M133" s="124"/>
      <c r="P133" s="125">
        <f>SUM(P134:P137)</f>
        <v>0</v>
      </c>
      <c r="R133" s="125">
        <f>SUM(R134:R137)</f>
        <v>0</v>
      </c>
      <c r="T133" s="126">
        <f>SUM(T134:T137)</f>
        <v>0</v>
      </c>
      <c r="AR133" s="120" t="s">
        <v>84</v>
      </c>
      <c r="AT133" s="127" t="s">
        <v>75</v>
      </c>
      <c r="AU133" s="127" t="s">
        <v>84</v>
      </c>
      <c r="AY133" s="120" t="s">
        <v>131</v>
      </c>
      <c r="BK133" s="128">
        <f>SUM(BK134:BK137)</f>
        <v>0</v>
      </c>
    </row>
    <row r="134" spans="2:65" s="1" customFormat="1" ht="21.75" customHeight="1">
      <c r="B134" s="131"/>
      <c r="C134" s="132" t="s">
        <v>139</v>
      </c>
      <c r="D134" s="132" t="s">
        <v>134</v>
      </c>
      <c r="E134" s="133" t="s">
        <v>540</v>
      </c>
      <c r="F134" s="134" t="s">
        <v>541</v>
      </c>
      <c r="G134" s="135" t="s">
        <v>137</v>
      </c>
      <c r="H134" s="136">
        <v>60</v>
      </c>
      <c r="I134" s="137"/>
      <c r="J134" s="138">
        <f>ROUND(I134*H134,2)</f>
        <v>0</v>
      </c>
      <c r="K134" s="134" t="s">
        <v>138</v>
      </c>
      <c r="L134" s="31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139</v>
      </c>
      <c r="AT134" s="143" t="s">
        <v>134</v>
      </c>
      <c r="AU134" s="143" t="s">
        <v>86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84</v>
      </c>
      <c r="BK134" s="144">
        <f>ROUND(I134*H134,2)</f>
        <v>0</v>
      </c>
      <c r="BL134" s="16" t="s">
        <v>139</v>
      </c>
      <c r="BM134" s="143" t="s">
        <v>542</v>
      </c>
    </row>
    <row r="135" spans="2:65" s="12" customFormat="1">
      <c r="B135" s="145"/>
      <c r="D135" s="146" t="s">
        <v>141</v>
      </c>
      <c r="E135" s="147" t="s">
        <v>1</v>
      </c>
      <c r="F135" s="148" t="s">
        <v>543</v>
      </c>
      <c r="H135" s="149">
        <v>60</v>
      </c>
      <c r="I135" s="150"/>
      <c r="L135" s="145"/>
      <c r="M135" s="151"/>
      <c r="T135" s="152"/>
      <c r="AT135" s="147" t="s">
        <v>141</v>
      </c>
      <c r="AU135" s="147" t="s">
        <v>86</v>
      </c>
      <c r="AV135" s="12" t="s">
        <v>86</v>
      </c>
      <c r="AW135" s="12" t="s">
        <v>33</v>
      </c>
      <c r="AX135" s="12" t="s">
        <v>76</v>
      </c>
      <c r="AY135" s="147" t="s">
        <v>131</v>
      </c>
    </row>
    <row r="136" spans="2:65" s="14" customFormat="1" ht="22.5">
      <c r="B136" s="170"/>
      <c r="D136" s="146" t="s">
        <v>141</v>
      </c>
      <c r="E136" s="171" t="s">
        <v>1</v>
      </c>
      <c r="F136" s="172" t="s">
        <v>544</v>
      </c>
      <c r="H136" s="171" t="s">
        <v>1</v>
      </c>
      <c r="I136" s="173"/>
      <c r="L136" s="170"/>
      <c r="M136" s="174"/>
      <c r="T136" s="175"/>
      <c r="AT136" s="171" t="s">
        <v>141</v>
      </c>
      <c r="AU136" s="171" t="s">
        <v>86</v>
      </c>
      <c r="AV136" s="14" t="s">
        <v>84</v>
      </c>
      <c r="AW136" s="14" t="s">
        <v>33</v>
      </c>
      <c r="AX136" s="14" t="s">
        <v>76</v>
      </c>
      <c r="AY136" s="171" t="s">
        <v>131</v>
      </c>
    </row>
    <row r="137" spans="2:65" s="13" customFormat="1">
      <c r="B137" s="153"/>
      <c r="D137" s="146" t="s">
        <v>141</v>
      </c>
      <c r="E137" s="154" t="s">
        <v>1</v>
      </c>
      <c r="F137" s="155" t="s">
        <v>143</v>
      </c>
      <c r="H137" s="156">
        <v>60</v>
      </c>
      <c r="I137" s="157"/>
      <c r="L137" s="153"/>
      <c r="M137" s="158"/>
      <c r="T137" s="159"/>
      <c r="AT137" s="154" t="s">
        <v>141</v>
      </c>
      <c r="AU137" s="154" t="s">
        <v>86</v>
      </c>
      <c r="AV137" s="13" t="s">
        <v>139</v>
      </c>
      <c r="AW137" s="13" t="s">
        <v>33</v>
      </c>
      <c r="AX137" s="13" t="s">
        <v>84</v>
      </c>
      <c r="AY137" s="154" t="s">
        <v>131</v>
      </c>
    </row>
    <row r="138" spans="2:65" s="11" customFormat="1" ht="22.9" customHeight="1">
      <c r="B138" s="119"/>
      <c r="D138" s="120" t="s">
        <v>75</v>
      </c>
      <c r="E138" s="129" t="s">
        <v>139</v>
      </c>
      <c r="F138" s="129" t="s">
        <v>545</v>
      </c>
      <c r="I138" s="122"/>
      <c r="J138" s="130">
        <f>BK138</f>
        <v>0</v>
      </c>
      <c r="L138" s="119"/>
      <c r="M138" s="124"/>
      <c r="P138" s="125">
        <f>SUM(P139:P147)</f>
        <v>0</v>
      </c>
      <c r="R138" s="125">
        <f>SUM(R139:R147)</f>
        <v>34.924249999999994</v>
      </c>
      <c r="T138" s="126">
        <f>SUM(T139:T147)</f>
        <v>0</v>
      </c>
      <c r="AR138" s="120" t="s">
        <v>84</v>
      </c>
      <c r="AT138" s="127" t="s">
        <v>75</v>
      </c>
      <c r="AU138" s="127" t="s">
        <v>84</v>
      </c>
      <c r="AY138" s="120" t="s">
        <v>131</v>
      </c>
      <c r="BK138" s="128">
        <f>SUM(BK139:BK147)</f>
        <v>0</v>
      </c>
    </row>
    <row r="139" spans="2:65" s="1" customFormat="1" ht="24.2" customHeight="1">
      <c r="B139" s="131"/>
      <c r="C139" s="132" t="s">
        <v>158</v>
      </c>
      <c r="D139" s="132" t="s">
        <v>134</v>
      </c>
      <c r="E139" s="133" t="s">
        <v>546</v>
      </c>
      <c r="F139" s="134" t="s">
        <v>547</v>
      </c>
      <c r="G139" s="135" t="s">
        <v>424</v>
      </c>
      <c r="H139" s="136">
        <v>65</v>
      </c>
      <c r="I139" s="137"/>
      <c r="J139" s="138">
        <f>ROUND(I139*H139,2)</f>
        <v>0</v>
      </c>
      <c r="K139" s="134" t="s">
        <v>1</v>
      </c>
      <c r="L139" s="31"/>
      <c r="M139" s="139" t="s">
        <v>1</v>
      </c>
      <c r="N139" s="140" t="s">
        <v>41</v>
      </c>
      <c r="P139" s="141">
        <f>O139*H139</f>
        <v>0</v>
      </c>
      <c r="Q139" s="141">
        <v>3.2509999999999997E-2</v>
      </c>
      <c r="R139" s="141">
        <f>Q139*H139</f>
        <v>2.1131499999999996</v>
      </c>
      <c r="S139" s="141">
        <v>0</v>
      </c>
      <c r="T139" s="142">
        <f>S139*H139</f>
        <v>0</v>
      </c>
      <c r="AR139" s="143" t="s">
        <v>139</v>
      </c>
      <c r="AT139" s="143" t="s">
        <v>134</v>
      </c>
      <c r="AU139" s="143" t="s">
        <v>86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84</v>
      </c>
      <c r="BK139" s="144">
        <f>ROUND(I139*H139,2)</f>
        <v>0</v>
      </c>
      <c r="BL139" s="16" t="s">
        <v>139</v>
      </c>
      <c r="BM139" s="143" t="s">
        <v>548</v>
      </c>
    </row>
    <row r="140" spans="2:65" s="12" customFormat="1">
      <c r="B140" s="145"/>
      <c r="D140" s="146" t="s">
        <v>141</v>
      </c>
      <c r="E140" s="147" t="s">
        <v>1</v>
      </c>
      <c r="F140" s="148" t="s">
        <v>549</v>
      </c>
      <c r="H140" s="149">
        <v>65</v>
      </c>
      <c r="I140" s="150"/>
      <c r="L140" s="145"/>
      <c r="M140" s="151"/>
      <c r="T140" s="152"/>
      <c r="AT140" s="147" t="s">
        <v>141</v>
      </c>
      <c r="AU140" s="147" t="s">
        <v>86</v>
      </c>
      <c r="AV140" s="12" t="s">
        <v>86</v>
      </c>
      <c r="AW140" s="12" t="s">
        <v>33</v>
      </c>
      <c r="AX140" s="12" t="s">
        <v>76</v>
      </c>
      <c r="AY140" s="147" t="s">
        <v>131</v>
      </c>
    </row>
    <row r="141" spans="2:65" s="13" customFormat="1">
      <c r="B141" s="153"/>
      <c r="D141" s="146" t="s">
        <v>141</v>
      </c>
      <c r="E141" s="154" t="s">
        <v>1</v>
      </c>
      <c r="F141" s="155" t="s">
        <v>143</v>
      </c>
      <c r="H141" s="156">
        <v>65</v>
      </c>
      <c r="I141" s="157"/>
      <c r="L141" s="153"/>
      <c r="M141" s="158"/>
      <c r="T141" s="159"/>
      <c r="AT141" s="154" t="s">
        <v>141</v>
      </c>
      <c r="AU141" s="154" t="s">
        <v>86</v>
      </c>
      <c r="AV141" s="13" t="s">
        <v>139</v>
      </c>
      <c r="AW141" s="13" t="s">
        <v>33</v>
      </c>
      <c r="AX141" s="13" t="s">
        <v>84</v>
      </c>
      <c r="AY141" s="154" t="s">
        <v>131</v>
      </c>
    </row>
    <row r="142" spans="2:65" s="1" customFormat="1" ht="33" customHeight="1">
      <c r="B142" s="131"/>
      <c r="C142" s="132" t="s">
        <v>147</v>
      </c>
      <c r="D142" s="132" t="s">
        <v>134</v>
      </c>
      <c r="E142" s="133" t="s">
        <v>550</v>
      </c>
      <c r="F142" s="134" t="s">
        <v>551</v>
      </c>
      <c r="G142" s="135" t="s">
        <v>151</v>
      </c>
      <c r="H142" s="136">
        <v>200</v>
      </c>
      <c r="I142" s="137"/>
      <c r="J142" s="138">
        <f>ROUND(I142*H142,2)</f>
        <v>0</v>
      </c>
      <c r="K142" s="134" t="s">
        <v>1</v>
      </c>
      <c r="L142" s="31"/>
      <c r="M142" s="139" t="s">
        <v>1</v>
      </c>
      <c r="N142" s="140" t="s">
        <v>41</v>
      </c>
      <c r="P142" s="141">
        <f>O142*H142</f>
        <v>0</v>
      </c>
      <c r="Q142" s="141">
        <v>0.16116</v>
      </c>
      <c r="R142" s="141">
        <f>Q142*H142</f>
        <v>32.231999999999999</v>
      </c>
      <c r="S142" s="141">
        <v>0</v>
      </c>
      <c r="T142" s="142">
        <f>S142*H142</f>
        <v>0</v>
      </c>
      <c r="AR142" s="143" t="s">
        <v>139</v>
      </c>
      <c r="AT142" s="143" t="s">
        <v>134</v>
      </c>
      <c r="AU142" s="143" t="s">
        <v>86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84</v>
      </c>
      <c r="BK142" s="144">
        <f>ROUND(I142*H142,2)</f>
        <v>0</v>
      </c>
      <c r="BL142" s="16" t="s">
        <v>139</v>
      </c>
      <c r="BM142" s="143" t="s">
        <v>552</v>
      </c>
    </row>
    <row r="143" spans="2:65" s="12" customFormat="1">
      <c r="B143" s="145"/>
      <c r="D143" s="146" t="s">
        <v>141</v>
      </c>
      <c r="E143" s="147" t="s">
        <v>1</v>
      </c>
      <c r="F143" s="148" t="s">
        <v>536</v>
      </c>
      <c r="H143" s="149">
        <v>200</v>
      </c>
      <c r="I143" s="150"/>
      <c r="L143" s="145"/>
      <c r="M143" s="151"/>
      <c r="T143" s="152"/>
      <c r="AT143" s="147" t="s">
        <v>141</v>
      </c>
      <c r="AU143" s="147" t="s">
        <v>86</v>
      </c>
      <c r="AV143" s="12" t="s">
        <v>86</v>
      </c>
      <c r="AW143" s="12" t="s">
        <v>33</v>
      </c>
      <c r="AX143" s="12" t="s">
        <v>76</v>
      </c>
      <c r="AY143" s="147" t="s">
        <v>131</v>
      </c>
    </row>
    <row r="144" spans="2:65" s="13" customFormat="1">
      <c r="B144" s="153"/>
      <c r="D144" s="146" t="s">
        <v>141</v>
      </c>
      <c r="E144" s="154" t="s">
        <v>1</v>
      </c>
      <c r="F144" s="155" t="s">
        <v>143</v>
      </c>
      <c r="H144" s="156">
        <v>200</v>
      </c>
      <c r="I144" s="157"/>
      <c r="L144" s="153"/>
      <c r="M144" s="158"/>
      <c r="T144" s="159"/>
      <c r="AT144" s="154" t="s">
        <v>141</v>
      </c>
      <c r="AU144" s="154" t="s">
        <v>86</v>
      </c>
      <c r="AV144" s="13" t="s">
        <v>139</v>
      </c>
      <c r="AW144" s="13" t="s">
        <v>33</v>
      </c>
      <c r="AX144" s="13" t="s">
        <v>84</v>
      </c>
      <c r="AY144" s="154" t="s">
        <v>131</v>
      </c>
    </row>
    <row r="145" spans="2:65" s="1" customFormat="1" ht="24.2" customHeight="1">
      <c r="B145" s="131"/>
      <c r="C145" s="132" t="s">
        <v>170</v>
      </c>
      <c r="D145" s="132" t="s">
        <v>134</v>
      </c>
      <c r="E145" s="133" t="s">
        <v>553</v>
      </c>
      <c r="F145" s="134" t="s">
        <v>554</v>
      </c>
      <c r="G145" s="135" t="s">
        <v>137</v>
      </c>
      <c r="H145" s="136">
        <v>10</v>
      </c>
      <c r="I145" s="137"/>
      <c r="J145" s="138">
        <f>ROUND(I145*H145,2)</f>
        <v>0</v>
      </c>
      <c r="K145" s="134" t="s">
        <v>1</v>
      </c>
      <c r="L145" s="31"/>
      <c r="M145" s="139" t="s">
        <v>1</v>
      </c>
      <c r="N145" s="140" t="s">
        <v>41</v>
      </c>
      <c r="P145" s="141">
        <f>O145*H145</f>
        <v>0</v>
      </c>
      <c r="Q145" s="141">
        <v>5.7910000000000003E-2</v>
      </c>
      <c r="R145" s="141">
        <f>Q145*H145</f>
        <v>0.57910000000000006</v>
      </c>
      <c r="S145" s="141">
        <v>0</v>
      </c>
      <c r="T145" s="142">
        <f>S145*H145</f>
        <v>0</v>
      </c>
      <c r="AR145" s="143" t="s">
        <v>139</v>
      </c>
      <c r="AT145" s="143" t="s">
        <v>134</v>
      </c>
      <c r="AU145" s="143" t="s">
        <v>86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84</v>
      </c>
      <c r="BK145" s="144">
        <f>ROUND(I145*H145,2)</f>
        <v>0</v>
      </c>
      <c r="BL145" s="16" t="s">
        <v>139</v>
      </c>
      <c r="BM145" s="143" t="s">
        <v>555</v>
      </c>
    </row>
    <row r="146" spans="2:65" s="12" customFormat="1">
      <c r="B146" s="145"/>
      <c r="D146" s="146" t="s">
        <v>141</v>
      </c>
      <c r="E146" s="147" t="s">
        <v>1</v>
      </c>
      <c r="F146" s="148" t="s">
        <v>186</v>
      </c>
      <c r="H146" s="149">
        <v>10</v>
      </c>
      <c r="I146" s="150"/>
      <c r="L146" s="145"/>
      <c r="M146" s="151"/>
      <c r="T146" s="152"/>
      <c r="AT146" s="147" t="s">
        <v>141</v>
      </c>
      <c r="AU146" s="147" t="s">
        <v>86</v>
      </c>
      <c r="AV146" s="12" t="s">
        <v>86</v>
      </c>
      <c r="AW146" s="12" t="s">
        <v>33</v>
      </c>
      <c r="AX146" s="12" t="s">
        <v>76</v>
      </c>
      <c r="AY146" s="147" t="s">
        <v>131</v>
      </c>
    </row>
    <row r="147" spans="2:65" s="13" customFormat="1">
      <c r="B147" s="153"/>
      <c r="D147" s="146" t="s">
        <v>141</v>
      </c>
      <c r="E147" s="154" t="s">
        <v>1</v>
      </c>
      <c r="F147" s="155" t="s">
        <v>143</v>
      </c>
      <c r="H147" s="156">
        <v>10</v>
      </c>
      <c r="I147" s="157"/>
      <c r="L147" s="153"/>
      <c r="M147" s="158"/>
      <c r="T147" s="159"/>
      <c r="AT147" s="154" t="s">
        <v>141</v>
      </c>
      <c r="AU147" s="154" t="s">
        <v>86</v>
      </c>
      <c r="AV147" s="13" t="s">
        <v>139</v>
      </c>
      <c r="AW147" s="13" t="s">
        <v>33</v>
      </c>
      <c r="AX147" s="13" t="s">
        <v>84</v>
      </c>
      <c r="AY147" s="154" t="s">
        <v>131</v>
      </c>
    </row>
    <row r="148" spans="2:65" s="11" customFormat="1" ht="25.9" customHeight="1">
      <c r="B148" s="119"/>
      <c r="D148" s="120" t="s">
        <v>75</v>
      </c>
      <c r="E148" s="121" t="s">
        <v>556</v>
      </c>
      <c r="F148" s="121" t="s">
        <v>557</v>
      </c>
      <c r="I148" s="122"/>
      <c r="J148" s="123">
        <f>BK148</f>
        <v>0</v>
      </c>
      <c r="L148" s="119"/>
      <c r="M148" s="124"/>
      <c r="P148" s="125">
        <f>SUM(P149:P152)</f>
        <v>0</v>
      </c>
      <c r="R148" s="125">
        <f>SUM(R149:R152)</f>
        <v>0</v>
      </c>
      <c r="T148" s="126">
        <f>SUM(T149:T152)</f>
        <v>0</v>
      </c>
      <c r="AR148" s="120" t="s">
        <v>139</v>
      </c>
      <c r="AT148" s="127" t="s">
        <v>75</v>
      </c>
      <c r="AU148" s="127" t="s">
        <v>76</v>
      </c>
      <c r="AY148" s="120" t="s">
        <v>131</v>
      </c>
      <c r="BK148" s="128">
        <f>SUM(BK149:BK152)</f>
        <v>0</v>
      </c>
    </row>
    <row r="149" spans="2:65" s="1" customFormat="1" ht="16.5" customHeight="1">
      <c r="B149" s="131"/>
      <c r="C149" s="132" t="s">
        <v>176</v>
      </c>
      <c r="D149" s="132" t="s">
        <v>134</v>
      </c>
      <c r="E149" s="133" t="s">
        <v>558</v>
      </c>
      <c r="F149" s="134" t="s">
        <v>559</v>
      </c>
      <c r="G149" s="135" t="s">
        <v>560</v>
      </c>
      <c r="H149" s="136">
        <v>120</v>
      </c>
      <c r="I149" s="137"/>
      <c r="J149" s="138">
        <f>ROUND(I149*H149,2)</f>
        <v>0</v>
      </c>
      <c r="K149" s="134" t="s">
        <v>138</v>
      </c>
      <c r="L149" s="31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561</v>
      </c>
      <c r="AT149" s="143" t="s">
        <v>134</v>
      </c>
      <c r="AU149" s="143" t="s">
        <v>84</v>
      </c>
      <c r="AY149" s="16" t="s">
        <v>131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84</v>
      </c>
      <c r="BK149" s="144">
        <f>ROUND(I149*H149,2)</f>
        <v>0</v>
      </c>
      <c r="BL149" s="16" t="s">
        <v>561</v>
      </c>
      <c r="BM149" s="143" t="s">
        <v>562</v>
      </c>
    </row>
    <row r="150" spans="2:65" s="12" customFormat="1">
      <c r="B150" s="145"/>
      <c r="D150" s="146" t="s">
        <v>141</v>
      </c>
      <c r="E150" s="147" t="s">
        <v>1</v>
      </c>
      <c r="F150" s="148" t="s">
        <v>563</v>
      </c>
      <c r="H150" s="149">
        <v>120</v>
      </c>
      <c r="I150" s="150"/>
      <c r="L150" s="145"/>
      <c r="M150" s="151"/>
      <c r="T150" s="152"/>
      <c r="AT150" s="147" t="s">
        <v>141</v>
      </c>
      <c r="AU150" s="147" t="s">
        <v>84</v>
      </c>
      <c r="AV150" s="12" t="s">
        <v>86</v>
      </c>
      <c r="AW150" s="12" t="s">
        <v>33</v>
      </c>
      <c r="AX150" s="12" t="s">
        <v>76</v>
      </c>
      <c r="AY150" s="147" t="s">
        <v>131</v>
      </c>
    </row>
    <row r="151" spans="2:65" s="14" customFormat="1">
      <c r="B151" s="170"/>
      <c r="D151" s="146" t="s">
        <v>141</v>
      </c>
      <c r="E151" s="171" t="s">
        <v>1</v>
      </c>
      <c r="F151" s="172" t="s">
        <v>564</v>
      </c>
      <c r="H151" s="171" t="s">
        <v>1</v>
      </c>
      <c r="I151" s="173"/>
      <c r="L151" s="170"/>
      <c r="M151" s="174"/>
      <c r="T151" s="175"/>
      <c r="AT151" s="171" t="s">
        <v>141</v>
      </c>
      <c r="AU151" s="171" t="s">
        <v>84</v>
      </c>
      <c r="AV151" s="14" t="s">
        <v>84</v>
      </c>
      <c r="AW151" s="14" t="s">
        <v>33</v>
      </c>
      <c r="AX151" s="14" t="s">
        <v>76</v>
      </c>
      <c r="AY151" s="171" t="s">
        <v>131</v>
      </c>
    </row>
    <row r="152" spans="2:65" s="13" customFormat="1">
      <c r="B152" s="153"/>
      <c r="D152" s="146" t="s">
        <v>141</v>
      </c>
      <c r="E152" s="154" t="s">
        <v>1</v>
      </c>
      <c r="F152" s="155" t="s">
        <v>143</v>
      </c>
      <c r="H152" s="156">
        <v>120</v>
      </c>
      <c r="I152" s="157"/>
      <c r="L152" s="153"/>
      <c r="M152" s="179"/>
      <c r="N152" s="180"/>
      <c r="O152" s="180"/>
      <c r="P152" s="180"/>
      <c r="Q152" s="180"/>
      <c r="R152" s="180"/>
      <c r="S152" s="180"/>
      <c r="T152" s="181"/>
      <c r="AT152" s="154" t="s">
        <v>141</v>
      </c>
      <c r="AU152" s="154" t="s">
        <v>84</v>
      </c>
      <c r="AV152" s="13" t="s">
        <v>139</v>
      </c>
      <c r="AW152" s="13" t="s">
        <v>33</v>
      </c>
      <c r="AX152" s="13" t="s">
        <v>84</v>
      </c>
      <c r="AY152" s="154" t="s">
        <v>131</v>
      </c>
    </row>
    <row r="153" spans="2:65" s="1" customFormat="1" ht="6.95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31"/>
    </row>
  </sheetData>
  <autoFilter ref="C120:K152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01 - Oprava mostu Modr...</vt:lpstr>
      <vt:lpstr>SO 02 - Oprava mostu a ko...</vt:lpstr>
      <vt:lpstr>SO 03 - Oprava komunikace...</vt:lpstr>
      <vt:lpstr>SO 04 - Oprava komunikace...</vt:lpstr>
      <vt:lpstr>SO 05 - Oprava NS Modrava...</vt:lpstr>
      <vt:lpstr>'Rekapitulace stavby'!Názvy_tisku</vt:lpstr>
      <vt:lpstr>'SO 01 - Oprava mostu Modr...'!Názvy_tisku</vt:lpstr>
      <vt:lpstr>'SO 02 - Oprava mostu a ko...'!Názvy_tisku</vt:lpstr>
      <vt:lpstr>'SO 03 - Oprava komunikace...'!Názvy_tisku</vt:lpstr>
      <vt:lpstr>'SO 04 - Oprava komunikace...'!Názvy_tisku</vt:lpstr>
      <vt:lpstr>'SO 05 - Oprava NS Modrava...'!Názvy_tisku</vt:lpstr>
      <vt:lpstr>'Rekapitulace stavby'!Oblast_tisku</vt:lpstr>
      <vt:lpstr>'SO 01 - Oprava mostu Modr...'!Oblast_tisku</vt:lpstr>
      <vt:lpstr>'SO 02 - Oprava mostu a ko...'!Oblast_tisku</vt:lpstr>
      <vt:lpstr>'SO 03 - Oprava komunikace...'!Oblast_tisku</vt:lpstr>
      <vt:lpstr>'SO 04 - Oprava komunikace...'!Oblast_tisku</vt:lpstr>
      <vt:lpstr>'SO 05 - Oprava NS Modrava...'!Oblast_tisku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Zdeněk Havel</cp:lastModifiedBy>
  <dcterms:created xsi:type="dcterms:W3CDTF">2024-12-18T05:30:19Z</dcterms:created>
  <dcterms:modified xsi:type="dcterms:W3CDTF">2024-12-18T05:48:32Z</dcterms:modified>
</cp:coreProperties>
</file>