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defaultThemeVersion="124226"/>
  <bookViews>
    <workbookView xWindow="-105" yWindow="-105" windowWidth="23250" windowHeight="12570" tabRatio="663"/>
  </bookViews>
  <sheets>
    <sheet name="VV" sheetId="32" r:id="rId1"/>
    <sheet name="List2" sheetId="34" r:id="rId2"/>
  </sheets>
  <definedNames>
    <definedName name="Excel_BuiltIn_Print_Titles_1" localSheetId="0">VV!$A$1:$IG$1</definedName>
    <definedName name="Excel_BuiltIn_Print_Titles_1">#REF!</definedName>
    <definedName name="_xlnm.Print_Titles" localSheetId="0">VV!$1:$1</definedName>
    <definedName name="_xlnm.Print_Area" localSheetId="0">VV!$A$1:$I$67</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1" i="32"/>
  <c r="G23" l="1"/>
  <c r="H23" s="1"/>
  <c r="G36" l="1"/>
  <c r="H36" s="1"/>
  <c r="G38"/>
  <c r="H38" s="1"/>
  <c r="G39"/>
  <c r="H39"/>
  <c r="G40"/>
  <c r="H40"/>
  <c r="G49" l="1"/>
  <c r="H49" s="1"/>
  <c r="G15"/>
  <c r="H15" s="1"/>
  <c r="G10"/>
  <c r="H10" s="1"/>
  <c r="G5" l="1"/>
  <c r="H5" l="1"/>
  <c r="G41"/>
  <c r="H41" s="1"/>
  <c r="G37"/>
  <c r="H37" s="1"/>
  <c r="G35"/>
  <c r="G32"/>
  <c r="H32" s="1"/>
  <c r="G31"/>
  <c r="H31" s="1"/>
  <c r="G30"/>
  <c r="H35" l="1"/>
  <c r="G42"/>
  <c r="H30"/>
  <c r="H33" s="1"/>
  <c r="G33"/>
  <c r="H42"/>
  <c r="G18"/>
  <c r="G19"/>
  <c r="H19" s="1"/>
  <c r="G20"/>
  <c r="H20" s="1"/>
  <c r="G21"/>
  <c r="H21" s="1"/>
  <c r="G22"/>
  <c r="H22" s="1"/>
  <c r="G24"/>
  <c r="H24" s="1"/>
  <c r="G25"/>
  <c r="H25" s="1"/>
  <c r="G26"/>
  <c r="H26" s="1"/>
  <c r="G27"/>
  <c r="H27" s="1"/>
  <c r="H18" l="1"/>
  <c r="G28"/>
  <c r="H28"/>
  <c r="F53" l="1"/>
  <c r="G7" l="1"/>
  <c r="H7" s="1"/>
  <c r="G58" l="1"/>
  <c r="H58" s="1"/>
  <c r="G44" l="1"/>
  <c r="G45"/>
  <c r="H44" l="1"/>
  <c r="G46"/>
  <c r="H45"/>
  <c r="H46" s="1"/>
  <c r="G57"/>
  <c r="H57" s="1"/>
  <c r="G53"/>
  <c r="H53" s="1"/>
  <c r="G50"/>
  <c r="H50" s="1"/>
  <c r="G6"/>
  <c r="H6" l="1"/>
  <c r="G11"/>
  <c r="H11" s="1"/>
  <c r="G64" l="1"/>
  <c r="G65"/>
  <c r="H65" s="1"/>
  <c r="G61"/>
  <c r="H61" s="1"/>
  <c r="G60"/>
  <c r="H60" s="1"/>
  <c r="G52"/>
  <c r="H52" s="1"/>
  <c r="G55"/>
  <c r="H55" s="1"/>
  <c r="G56"/>
  <c r="H56" s="1"/>
  <c r="G54"/>
  <c r="H54" s="1"/>
  <c r="G59"/>
  <c r="H59" s="1"/>
  <c r="G66" l="1"/>
  <c r="H64"/>
  <c r="H66" s="1"/>
  <c r="G9"/>
  <c r="H9" s="1"/>
  <c r="G14" l="1"/>
  <c r="H14" l="1"/>
  <c r="G16"/>
  <c r="H16"/>
  <c r="G51"/>
  <c r="H51" s="1"/>
  <c r="G48"/>
  <c r="H48" l="1"/>
  <c r="G62"/>
  <c r="H62"/>
  <c r="G8"/>
  <c r="H8" l="1"/>
  <c r="G12"/>
  <c r="G67"/>
  <c r="H12"/>
  <c r="H67" s="1"/>
</calcChain>
</file>

<file path=xl/sharedStrings.xml><?xml version="1.0" encoding="utf-8"?>
<sst xmlns="http://schemas.openxmlformats.org/spreadsheetml/2006/main" count="170" uniqueCount="117">
  <si>
    <t>číslo položky</t>
  </si>
  <si>
    <t>název</t>
  </si>
  <si>
    <t>popis</t>
  </si>
  <si>
    <t>množstevní jednotka</t>
  </si>
  <si>
    <t>cena celkem / Kč bez DPH</t>
  </si>
  <si>
    <t>počet</t>
  </si>
  <si>
    <t>Kč/jednotka bez_DPH</t>
  </si>
  <si>
    <t>ks</t>
  </si>
  <si>
    <t>mezisoučet:</t>
  </si>
  <si>
    <t>poznámka</t>
  </si>
  <si>
    <t>Optická kabeláž</t>
  </si>
  <si>
    <t>m</t>
  </si>
  <si>
    <t>Deinstalace</t>
  </si>
  <si>
    <t>UTP CAT 6 kabel</t>
  </si>
  <si>
    <t>Instalační krabice</t>
  </si>
  <si>
    <t>Datová dovjzásuvka CAT6</t>
  </si>
  <si>
    <t>19" rack nástěnný</t>
  </si>
  <si>
    <t>19" rozvodný panel 1U 8x230V UTE, přívod černý - 2m</t>
  </si>
  <si>
    <t>Rozvodný panel 230V</t>
  </si>
  <si>
    <t>Patch panel CAT6</t>
  </si>
  <si>
    <t>Patch cord</t>
  </si>
  <si>
    <t>Likvidace</t>
  </si>
  <si>
    <t>Lišta vkládací 40x20</t>
  </si>
  <si>
    <t>Lišta vkládací 40x40</t>
  </si>
  <si>
    <t>Doplňky k lištám</t>
  </si>
  <si>
    <t>Lišta vkládací 25x20</t>
  </si>
  <si>
    <t>Instalační materiál</t>
  </si>
  <si>
    <t>Konektory</t>
  </si>
  <si>
    <t>Optické konektory</t>
  </si>
  <si>
    <t>Prostupy</t>
  </si>
  <si>
    <t>Acces point</t>
  </si>
  <si>
    <t>Ostatní příslušenství</t>
  </si>
  <si>
    <t xml:space="preserve">Rozvaděč optický </t>
  </si>
  <si>
    <t>Interface technologie</t>
  </si>
  <si>
    <t>Koncové prvky strukturované kabeláže</t>
  </si>
  <si>
    <t>Aktivní síťové prvky pro rozvody LAN + WIFI</t>
  </si>
  <si>
    <t>Optický switch</t>
  </si>
  <si>
    <t>Optický patch kabel</t>
  </si>
  <si>
    <t>Kabeláž + lišty</t>
  </si>
  <si>
    <t>UPS jednotka 750VA</t>
  </si>
  <si>
    <t>UPS jednotka 2200VA</t>
  </si>
  <si>
    <t>Síťové prvky - Router, gateway, firewall</t>
  </si>
  <si>
    <t>Lišta vkládací 60x40</t>
  </si>
  <si>
    <t>48 portový switch POE</t>
  </si>
  <si>
    <t>Ventilační jednotka</t>
  </si>
  <si>
    <t>UPS jištění systému po dobu 5 minut.</t>
  </si>
  <si>
    <t>Projekt je kalkulován pro dobu udržitelnosti projektu 5 let.</t>
  </si>
  <si>
    <t>Kontrolér</t>
  </si>
  <si>
    <t>Bezpečnostní brána</t>
  </si>
  <si>
    <t>ZŠ Znojmo, Pražská - Strukturovaná kabeláž + Wifi</t>
  </si>
  <si>
    <t>Lišta vkládací 80x40</t>
  </si>
  <si>
    <t>Prostupy skrze stěny dle projektové dokumentace.</t>
  </si>
  <si>
    <t>soubor</t>
  </si>
  <si>
    <t>Integrovaná bezpečnostní brána, 8x 1Gbps konfigurovatelných rozhraní 1000BASE-T, propustnost firewallu 5.000 Mbps / VPN 650Mbps / IDP až 450Mbps, min.100.000 současných relací, filtrace obsahu, anti-virus, anti-spam, IDP, podpora IPSec VPN, IPv6, 802.1Q VLAN, včetně 1-leté licence pro IDP, Antivir, Antispam, filtraci obsahu, 19" rackmount, záruka 60 měsíců NBDS.  Cena včetně instalace a dopravy</t>
  </si>
  <si>
    <t>28-portový switch s POE</t>
  </si>
  <si>
    <t>Optický modul</t>
  </si>
  <si>
    <t>1000Base-SX (Multi-Mode) SFP transceiver (miniGbic), LC, Standard 802.3z , SFP MSA. Jedno napájecí napětí +3.3V. Cena včetně instalace a dopravy</t>
  </si>
  <si>
    <t>License Upgrade for NXC2500</t>
  </si>
  <si>
    <t>Server</t>
  </si>
  <si>
    <t>Server - operační systém</t>
  </si>
  <si>
    <t>Operační systém zajišťující programové vybavení na server hardwarové úrovní, s podporu až 2 virtuálních stanic, dvou CPU a paměti až 4TB,  bez uživatelských a přístupových limitů, podpora serverové vitalizace a kontejnerů. Cena včetně instalace a dopravy</t>
  </si>
  <si>
    <t>Přístupové uživatelská licence</t>
  </si>
  <si>
    <t>Přístupové uživatelské licence zajišťující uživateli přístup k serverové části. Cena včetně instalace a dopravy</t>
  </si>
  <si>
    <t>Školní webový filtr</t>
  </si>
  <si>
    <t>HW appliance</t>
  </si>
  <si>
    <t>HW záruka next business</t>
  </si>
  <si>
    <t>Standardní HW záruka 60 měsíců, zásah u zákazníka. Pro výše uvedené zařízení.</t>
  </si>
  <si>
    <t>Ventilační jednotka spodní (horní) 220V/30W, 2 ventilátory, termostat.Cena včetně instalace a dopravy</t>
  </si>
  <si>
    <t>Osazený patch panel s 24 porty RJ-45 CAT6. 19" provedení pro instalaci do racku, černé provedení. Velikost 1U. Cena včetně instalace a dopravy</t>
  </si>
  <si>
    <t>Ostatní drobné příslušenství pro rack (vyvazovací pásky, příchytky, atd.) Cena včetně instalace a dopravy</t>
  </si>
  <si>
    <t>Kompletní datová natočená dvojzásuvka (vzorové provedení Tango), 2x RJ45 CAT6 UTP, barva bílá. Obsahuje: 1 x rámeček pro zásuvku, 1 x tělo zásuvky, 1 x nosná maska pro 2 keystone, 2 x keystone RJ45 bílý UTP cat.6. Cena včetně instalace a dopravy</t>
  </si>
  <si>
    <t>Optický kabel 4 vlákna, multimode 50/125um, OM3. Kabel gelový UNIV LSOH, CLT Cena včetně instalace a dopravy</t>
  </si>
  <si>
    <t>Optický patch kabel, multimode OM3 vláknem, konektory LCpc/LCpc, délka 1m Cena včetně instalace a dopravy</t>
  </si>
  <si>
    <t>Kvalitní kabel určený pro horizontální rozvody strukturované kabeláže. Nestíněný kabel UTP CAT6 s LSOH pláštěm. Šířka pásma - 250 MHz. Jednotlivé páry odděleny plastovým křížem. Vodič: měděný drát AWG 23. Delay skew: 20 ns/100 m. Cena včetně instalace a dopravy</t>
  </si>
  <si>
    <t>UTP CAT 6 konektory na instalační kabeláž. Cena včetně instalace a dopravy</t>
  </si>
  <si>
    <t>Patch cord UTP CAT6, 4 páry a dvěma konektory RJ-45, délka 0,5-1m Cena včetně instalace a dopravy</t>
  </si>
  <si>
    <t>Lišta vkládací 25x20. Barva bílá.Cena včetně instalace a dopravy</t>
  </si>
  <si>
    <t>Lišta vkládací 40x20. Barva bílá.Cena včetně instalace a dopravy</t>
  </si>
  <si>
    <t>Lišta vkládací 40x40. Barva bílá.Cena včetně instalace a dopravy</t>
  </si>
  <si>
    <t>Lišta vkládací 60x40. Barva bílá.Cena včetně instalace a dopravy</t>
  </si>
  <si>
    <t>Lišta vkládací 80x40. Barva bílá.Cena včetně instalace a dopravy</t>
  </si>
  <si>
    <t>Doplňky k lištám. Obsahuje lištové rohy, spojky, krytky, odbočky, průchodkové krytky. Cena včetně instalace a dopravy</t>
  </si>
  <si>
    <t>Drobný instalační materál (natloukací hmoždinky pro lišty, hmoždinky, šrouby, stahovací pásky, sádra pro začištění, atd.). Cena včetně instalace a dopravy</t>
  </si>
  <si>
    <t>cena celkem / Kč s DPH</t>
  </si>
  <si>
    <t>Deinstalace a služby</t>
  </si>
  <si>
    <t>Deinstalace stávající kabeláže, lišt.</t>
  </si>
  <si>
    <t>Ekologická likvidace demontovaného materiálu.</t>
  </si>
  <si>
    <t>32-portový Layer3 řízený agregační Gigabit switch, 24x Gigabit SFP slotů (RJ45 nebo SFP) + 4x Gigabit combo porty, 4x 10Gigabit SFP+ sloty, možnost stohování skrze 10Gbit, propustnost 136 Gbps, rychlost přesměrování až 101Mpps, IPv6, L3 pokročilé routovací protokoly, možnosti zabezpečení na úrovní L2-L4, L2 Multicast, 19" rackmoun, redundantní napájení, záruka doživotní NBDS, udržitelnost 5 let po ukončení výroby, cena včetně instalace a dopravy</t>
  </si>
  <si>
    <t>kontrolér pro centralizovanou správu až 64 AP, automatické nalezení AP, 6x Gbit port, 2x USB 2.0, včetně 8 licenci pro AP, podpora VLAN, DHCP, SNMP, Signal Healing, DCS, Client Steering, MESH, Captive Portal, WPA2 Enterprise, L2 Isolation, cena včetně instalace a dopravy</t>
  </si>
  <si>
    <t>19" rozvaděč stojanový 18U/600x1000 skleněné dveře, šedý. Cena včetně instalace a dopravy</t>
  </si>
  <si>
    <t>Nástěnná instalační krabice hloubka 28mm určená k montáži na stěnu (vzorové provedení Tango).  Cena včetně instalace a dopravy</t>
  </si>
  <si>
    <t xml:space="preserve">
Konektor optický MM OM3 50/125, pro 10G MM aplikace, snadno zdrhovatelný, 900µm, I/L 0,3dB, R/L -25dB, konektor TYCO, včetně ochrany sváru smrštitelná teplem - 3x60mm. Cena včetně instalace a dopravy
</t>
  </si>
  <si>
    <t>50-port Gigabit řízený přepínač, 44x Gigabit metal PoE + 4x Gigabit combo (metal/SFP) + 2x SFP, propustnost 100 Gbps, rychlost přesměrování až 74Mpps, PoE+ 802.3at (30W) - Power budget 375W, IPv6, 802.3az (Green), možnosti zabezpečení na úrovní L2-L4, L2 Multicast, LACP, QoS, VLAN, 19" rackmount, udržitelnost 5 let po ukončení výroby, cena včetně instalace a dopravy</t>
  </si>
  <si>
    <t>28 portový Gigabit řízený přepínač, 24x Gigabit metal PoE+ 4x Gigabit combo (metal/SFP), propustnost 56 Gbps, rychlost přesměrování až 42Mpps, PoE+ 802.3at (30W) - Power budget 375W, IPv6, 802.3az (Green), možnosti zabezpečení na úrovní L2-L4, L2 Multicast, LACP, QoS, VLAN, 19" rackmount, udržitelnost 5 let po ukončení výroby, Cena včetně instalace a dopravy</t>
  </si>
  <si>
    <t>rozšíření licencí kontroléru pro 32 bezdrátových přístupových bodů</t>
  </si>
  <si>
    <t>stropní bezdrátový přístupový bod (AP), 802.11a/c Wave2, dvě rádia, 2.4GHz a 5GHz, 2x2 MIMO 2.4GHz/ 3x3 MIMO 5GHz embedded optimalizované antény - eliminují/omezují radiofrekvenční rušení mezi kanály, citlivost příjímače až -103dBm, datová rychlost až 1600Gb/s, MU-MIMO, PoE+ 16.2W, management, 2 x 10/100/1000 Mbps</t>
  </si>
  <si>
    <t>Server s umístěním do racku,  výkon 8 jádrového CPU min. 10500 bodu dle nezávislého testu cpubenchmark.net, operační paměť 16GB DDR4, 2x 300GB SAS pevný disk s 15tis. otáčkami zapojené v RAID1, 3x 7,2tis otáčkový pevný disk s kapacitou 2TB v RAID 5, HW RAID řadič - podpora RAID 0,1,5,10 a SDS, čtyřportová 1Gb LAN, na OS nezávislá HW vzdálená správa včetně grafické konzole a virtuálních medií, 2 x 800W zdroj v redundantním zapojení, záruka na 3 roky s odezvou druhý pracovní den od nahlášení závady, cena včetně instalace a dopravy</t>
  </si>
  <si>
    <t>Licence dle počtu žáku</t>
  </si>
  <si>
    <t>Licence KCW předplatné</t>
  </si>
  <si>
    <t>Licence pro modul KBI</t>
  </si>
  <si>
    <t>Licence KBI předplatné</t>
  </si>
  <si>
    <t>Školní webový filtr, který umožňuje aktivně předcházet rizikům spojených s internetovou bezpečností žáků a studentů, podpora profilu pro jednoduší nastavítelná pravidla jednotlivcům či skupin, politika přístupu definovana dle času, kategorii, cílevé url, cílové IP adresy, uživatele, skupiny uživatelů, přehledná a plná kontrola nad webovou komunikací celé školní sítě - správa a administrace v českém jazyce, monitoring provozu poskytuje detailní reporting, včetně přehledné statistiky návštěvnosti, zařízení je možné zapojit do clustreru v případě zakoupení druhého boxu (redundance řešení), dedikovaný ethernet management port, zaruka na jakost kódu - odtsranění bezpečnostní chyby do max. 20 dnů, technická podpora a servis od českého výrobce</t>
  </si>
  <si>
    <t>Modul zajišťující sběr a monitorování datového toku (provozních dat) na úrovní WAN zdrojového/cílového TCP/UDP portu bez případných omezení výkonu v propustnosti dat, zajišťuje uchování provozních dat min po dobu 2 měsíců, podpora AD, autentizace klientů, lze objednat pouze při nasazení nového řešení webového filtru</t>
  </si>
  <si>
    <t>modul pro HW appliance</t>
  </si>
  <si>
    <t>Záložní zdroj pro ochranu napájení pro servery a síťová zařízení, rackové provedení o výšce 2U, hloubka 490mm, vstupní napětí 230V 50/60 Hz, výkon napájení je 600 W/750 VA s výstupním napětím 230V s frekvencí 57 -63 Hz, s účinnosti 97%/96% při plném/polovičním zatížení, 8 výstupních zásuvek IEC 320 C13, pro správu nabízí komunikační rozhraní SmartSlot, USB, alfanumerický LCD displej, cena včetně instalace a dopravy</t>
  </si>
  <si>
    <t>Záložní zdroj pro ochranu napájení pro servery a síťová zařízení, rackovvé provedení o výšce 4U, hloubka 483mm, technologie Line-interaktivní, s účinnosti 98%/96% při plném/polovičním zatížení, vstupní napětí 230V 50/60 Hz, výkon napájení 1980 W/2200 VA s výstupním napětím 230V s frekvencí 57 -63 Hz. 8 výstupních zásuvek IEC 320 C13, pro správu komunikační rozhraní SmartSlot, USB. Alfanumerický LCD displej, Cena včetně instalace a dopravy</t>
  </si>
  <si>
    <t>Licence pro bezpečnostní bránu zajišťující IDP, Antivirus, Antispam, a filtraci obsahu, Licence rozšířující o 12 měsíců.  Cena včetně instalace a dopravy</t>
  </si>
  <si>
    <t>Standardni licence do 600 žáků pro modul zajišťující sběr a analýzu dat</t>
  </si>
  <si>
    <t>Předplatné licence na další rok pro rozšířující modul - školní edice, do 600 žáků, roční platba</t>
  </si>
  <si>
    <t>Standardni licence do 600 žáků pro školní webový filter</t>
  </si>
  <si>
    <t>Předplatné licence na další rok - školní edice, do 600 žáků, roční platba</t>
  </si>
  <si>
    <t xml:space="preserve">19" rozvaděč nástěnný 12U/600x600mm skleněné dveře.  Cena včetně instalace a dopravy
</t>
  </si>
  <si>
    <t>10-port Gigabit WebManaged switch: 8x Gigabit metal + 2x Gigabit combo (metal/SFP), PoE 802.3at (High Power, 30W) - Power budget 130W, IPv6, 802.3az (Green), Layer 2-4 security options, Diffserv (DSCP), L2 Multicast, fanless, 19" rackmount</t>
  </si>
  <si>
    <t>10-portový switch s POE</t>
  </si>
  <si>
    <t>V Praze 04/2019                                                          ZŠ Znojmo, Pražská - Strukturovaná kabeláž + Wifi</t>
  </si>
  <si>
    <t xml:space="preserve">
Optická vana výsuvná 1U, 24x SC simplex spojek (24x LC Duplex, 24x E2000), včetně kazety na 24 svarů, černá. Pevné čelo 24 číslovaných pozic pro 24x SC, 48 otvorů se závity M2 pro fixaci spojek, 1x kazeta pro 24 svárů včetně hřebínků pro uchycení svarů (dva svary nad sebe). Cena včetně instalace a dopravy
</t>
  </si>
  <si>
    <t>ZNAČKA A TYP PRODUKTU</t>
  </si>
</sst>
</file>

<file path=xl/styles.xml><?xml version="1.0" encoding="utf-8"?>
<styleSheet xmlns="http://schemas.openxmlformats.org/spreadsheetml/2006/main">
  <numFmts count="9">
    <numFmt numFmtId="164" formatCode="#,##0\ &quot;Kč&quot;"/>
    <numFmt numFmtId="165" formatCode="#,##0&quot; Kč&quot;"/>
    <numFmt numFmtId="166" formatCode="_-* #,##0\ _D_M_-;\-* #,##0\ _D_M_-;_-* &quot;- &quot;_D_M_-;_-@_-"/>
    <numFmt numFmtId="167" formatCode="_-* #,##0.00_-;\-* #,##0.00_-;_-* \-??_-;_-@_-"/>
    <numFmt numFmtId="168" formatCode="_-[$€-2]\ * #,##0.00_-;\-[$€-2]\ * #,##0.00_-;_-[$€-2]\ * \-??_-"/>
    <numFmt numFmtId="169" formatCode="_-* #,##0.00&quot; Kč&quot;_-;\-* #,##0.00&quot; Kč&quot;_-;_-* \-??&quot; Kč&quot;_-;_-@_-"/>
    <numFmt numFmtId="170" formatCode="_-* #,##0&quot; DM&quot;_-;\-* #,##0&quot; DM&quot;_-;_-* &quot;- DM&quot;_-;_-@_-"/>
    <numFmt numFmtId="171" formatCode="_-\£* #,##0.00_-;&quot;-£&quot;* #,##0.00_-;_-\£* \-??_-;_-@_-"/>
    <numFmt numFmtId="172" formatCode="000\ 00"/>
  </numFmts>
  <fonts count="45">
    <font>
      <sz val="10"/>
      <name val="Arial CE"/>
      <family val="2"/>
      <charset val="238"/>
    </font>
    <font>
      <sz val="11"/>
      <color theme="1"/>
      <name val="Calibri"/>
      <family val="2"/>
      <charset val="238"/>
      <scheme val="minor"/>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b/>
      <sz val="18"/>
      <color indexed="56"/>
      <name val="Cambria"/>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i/>
      <sz val="11"/>
      <color indexed="23"/>
      <name val="Calibri"/>
      <family val="2"/>
      <charset val="238"/>
    </font>
    <font>
      <b/>
      <sz val="11"/>
      <color indexed="52"/>
      <name val="Calibri"/>
      <family val="2"/>
      <charset val="238"/>
    </font>
    <font>
      <b/>
      <sz val="11"/>
      <color indexed="63"/>
      <name val="Calibri"/>
      <family val="2"/>
      <charset val="238"/>
    </font>
    <font>
      <sz val="10"/>
      <name val="Arial CE"/>
      <charset val="238"/>
    </font>
    <font>
      <sz val="10"/>
      <name val="Arial CE"/>
      <family val="2"/>
      <charset val="238"/>
    </font>
    <font>
      <sz val="10"/>
      <color indexed="10"/>
      <name val="Arial CE"/>
      <charset val="238"/>
    </font>
    <font>
      <b/>
      <sz val="10"/>
      <color indexed="10"/>
      <name val="Arial CE"/>
      <charset val="238"/>
    </font>
    <font>
      <b/>
      <sz val="12"/>
      <name val="Arial CE"/>
      <charset val="238"/>
    </font>
    <font>
      <b/>
      <sz val="10"/>
      <name val="Arial CE"/>
      <charset val="238"/>
    </font>
    <font>
      <sz val="11"/>
      <color theme="1"/>
      <name val="Calibri"/>
      <family val="2"/>
      <charset val="238"/>
      <scheme val="minor"/>
    </font>
    <font>
      <sz val="10"/>
      <name val="Arial"/>
      <family val="2"/>
      <charset val="238"/>
    </font>
    <font>
      <sz val="10"/>
      <name val="Arial"/>
      <family val="2"/>
      <charset val="204"/>
    </font>
    <font>
      <u/>
      <sz val="10"/>
      <color indexed="12"/>
      <name val="Arial"/>
      <family val="2"/>
      <charset val="238"/>
    </font>
    <font>
      <u/>
      <sz val="10"/>
      <color indexed="12"/>
      <name val="Arial CE"/>
      <family val="2"/>
      <charset val="238"/>
    </font>
    <font>
      <b/>
      <i/>
      <u/>
      <sz val="12"/>
      <name val="Arial CE"/>
      <family val="2"/>
      <charset val="238"/>
    </font>
    <font>
      <b/>
      <sz val="20"/>
      <name val="Arial CE"/>
      <family val="2"/>
      <charset val="238"/>
    </font>
    <font>
      <b/>
      <sz val="16"/>
      <color indexed="9"/>
      <name val="Arial CE"/>
      <family val="2"/>
      <charset val="238"/>
    </font>
    <font>
      <sz val="10"/>
      <name val="MS Sans Serif"/>
      <family val="2"/>
      <charset val="238"/>
    </font>
    <font>
      <b/>
      <sz val="10"/>
      <name val="Arial CE"/>
      <family val="2"/>
      <charset val="238"/>
    </font>
    <font>
      <sz val="10"/>
      <color indexed="8"/>
      <name val="Calibri"/>
      <family val="2"/>
      <charset val="238"/>
    </font>
    <font>
      <sz val="14"/>
      <name val="Stamp"/>
      <charset val="238"/>
    </font>
    <font>
      <b/>
      <sz val="10"/>
      <name val="Arial Narrow CE"/>
      <family val="2"/>
      <charset val="238"/>
    </font>
    <font>
      <i/>
      <sz val="10"/>
      <color indexed="10"/>
      <name val="Arial CE"/>
      <family val="2"/>
      <charset val="238"/>
    </font>
    <font>
      <b/>
      <sz val="24"/>
      <name val="Arial"/>
      <family val="2"/>
      <charset val="238"/>
    </font>
    <font>
      <i/>
      <sz val="10"/>
      <color rgb="FFFF0000"/>
      <name val="Arial CE"/>
      <charset val="238"/>
    </font>
    <font>
      <sz val="10"/>
      <color rgb="FFFF0000"/>
      <name val="Arial CE"/>
      <charset val="238"/>
    </font>
    <font>
      <sz val="9"/>
      <name val="Arial"/>
      <family val="2"/>
      <charset val="238"/>
    </font>
    <font>
      <b/>
      <i/>
      <sz val="12"/>
      <name val="Arial CE"/>
      <charset val="238"/>
    </font>
    <font>
      <i/>
      <sz val="10"/>
      <name val="Arial CE"/>
      <charset val="238"/>
    </font>
  </fonts>
  <fills count="31">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13"/>
        <bgColor indexed="34"/>
      </patternFill>
    </fill>
    <fill>
      <patternFill patternType="solid">
        <fgColor indexed="8"/>
        <bgColor indexed="58"/>
      </patternFill>
    </fill>
    <fill>
      <patternFill patternType="solid">
        <fgColor indexed="58"/>
        <bgColor indexed="59"/>
      </patternFill>
    </fill>
    <fill>
      <patternFill patternType="solid">
        <fgColor rgb="FFFFFF00"/>
        <bgColor indexed="64"/>
      </patternFill>
    </fill>
    <fill>
      <patternFill patternType="solid">
        <fgColor rgb="FFFFFF00"/>
        <bgColor indexed="31"/>
      </patternFill>
    </fill>
    <fill>
      <patternFill patternType="solid">
        <fgColor theme="8" tint="0.59999389629810485"/>
        <bgColor indexed="31"/>
      </patternFill>
    </fill>
    <fill>
      <patternFill patternType="solid">
        <fgColor theme="0"/>
        <bgColor indexed="64"/>
      </patternFill>
    </fill>
  </fills>
  <borders count="34">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hair">
        <color indexed="8"/>
      </bottom>
      <diagonal/>
    </border>
    <border>
      <left/>
      <right/>
      <top style="hair">
        <color indexed="8"/>
      </top>
      <bottom style="hair">
        <color indexed="8"/>
      </bottom>
      <diagonal/>
    </border>
    <border>
      <left/>
      <right/>
      <top style="medium">
        <color indexed="8"/>
      </top>
      <bottom style="medium">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9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1" applyNumberFormat="0" applyFill="0" applyAlignment="0" applyProtection="0"/>
    <xf numFmtId="0" fontId="20" fillId="0" borderId="0"/>
    <xf numFmtId="0" fontId="5" fillId="3" borderId="0" applyNumberFormat="0" applyBorder="0" applyAlignment="0" applyProtection="0"/>
    <xf numFmtId="0" fontId="6" fillId="16" borderId="2"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1" fillId="0" borderId="0" applyNumberFormat="0" applyFill="0" applyBorder="0" applyAlignment="0" applyProtection="0"/>
    <xf numFmtId="0" fontId="10" fillId="17" borderId="0" applyNumberFormat="0" applyBorder="0" applyAlignment="0" applyProtection="0"/>
    <xf numFmtId="0" fontId="25" fillId="0" borderId="0"/>
    <xf numFmtId="0" fontId="20" fillId="18" borderId="6" applyNumberFormat="0" applyAlignment="0" applyProtection="0"/>
    <xf numFmtId="0" fontId="12" fillId="0" borderId="7" applyNumberFormat="0" applyFill="0" applyAlignment="0" applyProtection="0"/>
    <xf numFmtId="0" fontId="13" fillId="4" borderId="0" applyNumberFormat="0" applyBorder="0" applyAlignment="0" applyProtection="0"/>
    <xf numFmtId="0" fontId="14" fillId="0" borderId="0" applyNumberFormat="0" applyFill="0" applyBorder="0" applyAlignment="0" applyProtection="0"/>
    <xf numFmtId="0" fontId="15" fillId="7" borderId="8" applyNumberFormat="0" applyAlignment="0" applyProtection="0"/>
    <xf numFmtId="0" fontId="17" fillId="19" borderId="8" applyNumberFormat="0" applyAlignment="0" applyProtection="0"/>
    <xf numFmtId="0" fontId="18" fillId="19" borderId="9" applyNumberFormat="0" applyAlignment="0" applyProtection="0"/>
    <xf numFmtId="0" fontId="16"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27"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20" fillId="0" borderId="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19" borderId="0" applyNumberFormat="0" applyBorder="0" applyAlignment="0" applyProtection="0"/>
    <xf numFmtId="0" fontId="26" fillId="0" borderId="28" applyNumberFormat="0" applyFill="0" applyAlignment="0" applyProtection="0"/>
    <xf numFmtId="169" fontId="20" fillId="0" borderId="0" applyFill="0" applyBorder="0" applyAlignment="0" applyProtection="0"/>
    <xf numFmtId="0" fontId="20" fillId="0" borderId="17" applyNumberFormat="0">
      <alignment vertical="center" wrapText="1"/>
    </xf>
    <xf numFmtId="0" fontId="31" fillId="24" borderId="29" applyNumberFormat="0" applyAlignment="0"/>
    <xf numFmtId="0" fontId="32" fillId="25" borderId="0" applyNumberFormat="0" applyAlignment="0"/>
    <xf numFmtId="0" fontId="33" fillId="0" borderId="0"/>
    <xf numFmtId="0" fontId="34" fillId="0" borderId="0"/>
    <xf numFmtId="0" fontId="35" fillId="0" borderId="0"/>
    <xf numFmtId="0" fontId="35" fillId="0" borderId="0"/>
    <xf numFmtId="0" fontId="26" fillId="0" borderId="0"/>
    <xf numFmtId="0" fontId="35" fillId="0" borderId="0"/>
    <xf numFmtId="0" fontId="2" fillId="0" borderId="0"/>
    <xf numFmtId="0" fontId="1" fillId="0" borderId="0"/>
    <xf numFmtId="0" fontId="26" fillId="0" borderId="0"/>
    <xf numFmtId="0" fontId="1" fillId="0" borderId="0"/>
    <xf numFmtId="0" fontId="26" fillId="0" borderId="0"/>
    <xf numFmtId="0" fontId="20" fillId="0" borderId="0"/>
    <xf numFmtId="0" fontId="26" fillId="0" borderId="0"/>
    <xf numFmtId="0" fontId="35" fillId="0" borderId="0"/>
    <xf numFmtId="0" fontId="35" fillId="0" borderId="0"/>
    <xf numFmtId="0" fontId="35" fillId="0" borderId="0"/>
    <xf numFmtId="0" fontId="26" fillId="0" borderId="0" applyProtection="0"/>
    <xf numFmtId="0" fontId="26" fillId="0" borderId="0"/>
    <xf numFmtId="0" fontId="20" fillId="0" borderId="0"/>
    <xf numFmtId="0" fontId="36" fillId="0" borderId="0" applyNumberFormat="0" applyFill="0" applyBorder="0" applyAlignment="0" applyProtection="0"/>
    <xf numFmtId="0" fontId="37" fillId="0" borderId="0" applyFill="0" applyBorder="0" applyProtection="0">
      <alignment horizontal="left"/>
    </xf>
    <xf numFmtId="0" fontId="38" fillId="0" borderId="0" applyNumberFormat="0">
      <alignment horizontal="left" vertical="center"/>
    </xf>
    <xf numFmtId="9" fontId="20" fillId="0" borderId="0" applyFill="0" applyBorder="0" applyAlignment="0" applyProtection="0"/>
    <xf numFmtId="0" fontId="26" fillId="26" borderId="0"/>
    <xf numFmtId="0" fontId="26" fillId="0" borderId="0"/>
    <xf numFmtId="0" fontId="39" fillId="15" borderId="30">
      <alignment vertical="center"/>
    </xf>
    <xf numFmtId="170" fontId="20" fillId="0" borderId="0" applyFill="0" applyBorder="0" applyAlignment="0" applyProtection="0"/>
    <xf numFmtId="171" fontId="20" fillId="0" borderId="0" applyFill="0" applyBorder="0" applyAlignment="0" applyProtection="0"/>
  </cellStyleXfs>
  <cellXfs count="79">
    <xf numFmtId="0" fontId="0" fillId="0" borderId="0" xfId="0"/>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wrapText="1"/>
    </xf>
    <xf numFmtId="0" fontId="21" fillId="0" borderId="0" xfId="0" applyFont="1" applyAlignment="1">
      <alignment horizontal="left" vertical="center"/>
    </xf>
    <xf numFmtId="164" fontId="21" fillId="0" borderId="0" xfId="0" applyNumberFormat="1" applyFont="1" applyAlignment="1">
      <alignment horizontal="right" vertical="center" wrapText="1"/>
    </xf>
    <xf numFmtId="164" fontId="21" fillId="0" borderId="0" xfId="0" applyNumberFormat="1" applyFont="1" applyAlignment="1">
      <alignment horizontal="right" vertical="center"/>
    </xf>
    <xf numFmtId="0" fontId="24" fillId="0" borderId="10" xfId="0" applyFont="1" applyBorder="1" applyAlignment="1">
      <alignment horizontal="center" vertical="center" wrapText="1" shrinkToFit="1"/>
    </xf>
    <xf numFmtId="164" fontId="24" fillId="0" borderId="10" xfId="0" applyNumberFormat="1" applyFont="1" applyBorder="1" applyAlignment="1">
      <alignment horizontal="center" vertical="center" wrapText="1" shrinkToFit="1"/>
    </xf>
    <xf numFmtId="0" fontId="24" fillId="0" borderId="0" xfId="0" applyFont="1" applyAlignment="1">
      <alignment horizontal="center" vertical="center" wrapText="1"/>
    </xf>
    <xf numFmtId="0" fontId="19" fillId="0" borderId="0" xfId="0" applyFont="1" applyAlignment="1">
      <alignment horizontal="center" vertical="center" wrapText="1"/>
    </xf>
    <xf numFmtId="164" fontId="19" fillId="0" borderId="0" xfId="0" applyNumberFormat="1" applyFont="1" applyFill="1" applyAlignment="1">
      <alignment horizontal="center" vertical="center" wrapText="1"/>
    </xf>
    <xf numFmtId="0" fontId="19" fillId="0" borderId="13" xfId="0" applyFont="1" applyFill="1" applyBorder="1" applyAlignment="1">
      <alignment horizontal="center" vertical="center" wrapText="1"/>
    </xf>
    <xf numFmtId="0" fontId="19" fillId="0" borderId="13" xfId="0" applyFont="1" applyFill="1" applyBorder="1" applyAlignment="1">
      <alignment vertical="center" wrapText="1"/>
    </xf>
    <xf numFmtId="0" fontId="26" fillId="0" borderId="17" xfId="0" applyNumberFormat="1" applyFont="1" applyFill="1" applyBorder="1" applyAlignment="1" applyProtection="1">
      <alignment horizontal="left" vertical="center" wrapText="1" shrinkToFit="1"/>
      <protection hidden="1"/>
    </xf>
    <xf numFmtId="0" fontId="19" fillId="0" borderId="13" xfId="0" applyFont="1" applyFill="1" applyBorder="1" applyAlignment="1" applyProtection="1">
      <alignment horizontal="center" vertical="center" wrapText="1"/>
      <protection locked="0"/>
    </xf>
    <xf numFmtId="164" fontId="19" fillId="0" borderId="13" xfId="0" applyNumberFormat="1" applyFont="1" applyFill="1" applyBorder="1" applyAlignment="1">
      <alignment horizontal="right" vertical="center" wrapText="1"/>
    </xf>
    <xf numFmtId="0" fontId="19" fillId="0" borderId="13" xfId="0" applyFont="1" applyBorder="1" applyAlignment="1">
      <alignment horizontal="center" vertical="center" wrapText="1"/>
    </xf>
    <xf numFmtId="0" fontId="19" fillId="0" borderId="0" xfId="0" applyFont="1" applyFill="1" applyAlignment="1">
      <alignment horizontal="center" vertical="center" wrapText="1"/>
    </xf>
    <xf numFmtId="0" fontId="24" fillId="0" borderId="13" xfId="0" applyFont="1" applyFill="1" applyBorder="1" applyAlignment="1">
      <alignment horizontal="center" vertical="center" wrapText="1"/>
    </xf>
    <xf numFmtId="164" fontId="24" fillId="0" borderId="13" xfId="0" applyNumberFormat="1" applyFont="1" applyBorder="1" applyAlignment="1">
      <alignment horizontal="right" vertical="center" wrapText="1"/>
    </xf>
    <xf numFmtId="164" fontId="24" fillId="0" borderId="0" xfId="0" applyNumberFormat="1" applyFont="1" applyFill="1" applyAlignment="1">
      <alignment horizontal="center" vertical="center" wrapText="1"/>
    </xf>
    <xf numFmtId="164" fontId="19" fillId="0" borderId="13" xfId="0" applyNumberFormat="1" applyFont="1" applyBorder="1" applyAlignment="1">
      <alignment horizontal="right" vertical="center" wrapText="1"/>
    </xf>
    <xf numFmtId="0" fontId="19" fillId="0" borderId="0" xfId="0" applyFont="1" applyFill="1" applyBorder="1" applyAlignment="1">
      <alignment vertical="center" wrapText="1"/>
    </xf>
    <xf numFmtId="0" fontId="23" fillId="29" borderId="14" xfId="0" applyFont="1" applyFill="1" applyBorder="1" applyAlignment="1">
      <alignment horizontal="center" vertical="center"/>
    </xf>
    <xf numFmtId="0" fontId="23" fillId="29" borderId="15" xfId="0" applyFont="1" applyFill="1" applyBorder="1" applyAlignment="1">
      <alignment horizontal="center" vertical="center"/>
    </xf>
    <xf numFmtId="0" fontId="23" fillId="0" borderId="0" xfId="0" applyFont="1" applyBorder="1" applyAlignment="1">
      <alignment horizontal="right" vertical="center"/>
    </xf>
    <xf numFmtId="164" fontId="23" fillId="0" borderId="0" xfId="0" applyNumberFormat="1" applyFont="1" applyBorder="1" applyAlignment="1">
      <alignment horizontal="right" vertical="center"/>
    </xf>
    <xf numFmtId="164" fontId="19" fillId="30" borderId="13" xfId="0" applyNumberFormat="1" applyFont="1" applyFill="1" applyBorder="1" applyAlignment="1">
      <alignment horizontal="right" vertical="center" wrapText="1"/>
    </xf>
    <xf numFmtId="0" fontId="19" fillId="30" borderId="13" xfId="0" applyFont="1" applyFill="1" applyBorder="1" applyAlignment="1">
      <alignment horizontal="center" vertical="center" wrapText="1"/>
    </xf>
    <xf numFmtId="0" fontId="19" fillId="30" borderId="13" xfId="0" applyFont="1" applyFill="1" applyBorder="1" applyAlignment="1">
      <alignment vertical="center" wrapText="1"/>
    </xf>
    <xf numFmtId="0" fontId="41" fillId="0" borderId="0" xfId="0" applyFont="1" applyFill="1" applyAlignment="1">
      <alignment horizontal="center" vertical="center" wrapText="1"/>
    </xf>
    <xf numFmtId="164" fontId="24" fillId="0" borderId="16" xfId="0" applyNumberFormat="1" applyFont="1" applyBorder="1" applyAlignment="1">
      <alignment horizontal="right" vertical="center" wrapText="1"/>
    </xf>
    <xf numFmtId="164" fontId="24" fillId="0" borderId="0" xfId="0" applyNumberFormat="1" applyFont="1" applyAlignment="1">
      <alignment horizontal="center" vertical="center" wrapText="1"/>
    </xf>
    <xf numFmtId="164" fontId="23" fillId="0" borderId="18" xfId="0" applyNumberFormat="1" applyFont="1" applyBorder="1" applyAlignment="1">
      <alignment horizontal="right" vertical="center"/>
    </xf>
    <xf numFmtId="0" fontId="41" fillId="0" borderId="0" xfId="0" applyFont="1" applyAlignment="1">
      <alignment horizontal="center" vertical="center"/>
    </xf>
    <xf numFmtId="0" fontId="24" fillId="0" borderId="0" xfId="0" applyFont="1" applyBorder="1" applyAlignment="1">
      <alignment horizontal="left" vertical="center"/>
    </xf>
    <xf numFmtId="0" fontId="23" fillId="28" borderId="11" xfId="0" applyFont="1" applyFill="1" applyBorder="1" applyAlignment="1">
      <alignment horizontal="center" vertical="center"/>
    </xf>
    <xf numFmtId="0" fontId="19" fillId="0" borderId="17" xfId="0" applyNumberFormat="1" applyFont="1" applyFill="1" applyBorder="1" applyAlignment="1" applyProtection="1">
      <alignment horizontal="left" vertical="center" wrapText="1" shrinkToFit="1"/>
      <protection hidden="1"/>
    </xf>
    <xf numFmtId="0" fontId="19" fillId="0" borderId="31" xfId="0" applyFont="1" applyFill="1" applyBorder="1" applyAlignment="1">
      <alignment vertical="center" wrapText="1"/>
    </xf>
    <xf numFmtId="0" fontId="19" fillId="0" borderId="31" xfId="0" applyFont="1" applyFill="1" applyBorder="1" applyAlignment="1" applyProtection="1">
      <alignment horizontal="center" vertical="center" wrapText="1"/>
      <protection locked="0"/>
    </xf>
    <xf numFmtId="0" fontId="42" fillId="0" borderId="13" xfId="0" applyFont="1" applyBorder="1" applyAlignment="1">
      <alignment vertical="center" wrapText="1"/>
    </xf>
    <xf numFmtId="0" fontId="42" fillId="0" borderId="13" xfId="78" applyFont="1" applyFill="1" applyBorder="1" applyAlignment="1" applyProtection="1">
      <alignment horizontal="center" vertical="center" wrapText="1"/>
      <protection locked="0"/>
    </xf>
    <xf numFmtId="164" fontId="24" fillId="0" borderId="13" xfId="0" applyNumberFormat="1" applyFont="1" applyFill="1" applyBorder="1" applyAlignment="1">
      <alignment horizontal="right" vertical="center" wrapText="1"/>
    </xf>
    <xf numFmtId="164" fontId="19" fillId="0" borderId="20" xfId="0" applyNumberFormat="1" applyFont="1" applyFill="1" applyBorder="1" applyAlignment="1">
      <alignment horizontal="right" vertical="center" wrapText="1"/>
    </xf>
    <xf numFmtId="0" fontId="40" fillId="0" borderId="0" xfId="0" applyFont="1" applyBorder="1" applyAlignment="1">
      <alignment horizontal="left" vertical="center"/>
    </xf>
    <xf numFmtId="0" fontId="24" fillId="0" borderId="0" xfId="0" applyFont="1" applyBorder="1" applyAlignment="1">
      <alignment horizontal="left" vertical="center"/>
    </xf>
    <xf numFmtId="0" fontId="23" fillId="0" borderId="26" xfId="0" applyFont="1" applyBorder="1" applyAlignment="1">
      <alignment horizontal="right" vertical="center"/>
    </xf>
    <xf numFmtId="0" fontId="23" fillId="0" borderId="27" xfId="0" applyFont="1" applyBorder="1" applyAlignment="1">
      <alignment horizontal="right" vertical="center"/>
    </xf>
    <xf numFmtId="0" fontId="23" fillId="0" borderId="26" xfId="0" applyFont="1" applyBorder="1" applyAlignment="1">
      <alignment horizontal="left" vertical="center"/>
    </xf>
    <xf numFmtId="0" fontId="41" fillId="0" borderId="0" xfId="0" applyFont="1" applyAlignment="1">
      <alignment horizontal="center" vertical="center" wrapText="1"/>
    </xf>
    <xf numFmtId="0" fontId="26" fillId="30" borderId="17" xfId="0" applyNumberFormat="1" applyFont="1" applyFill="1" applyBorder="1" applyAlignment="1" applyProtection="1">
      <alignment horizontal="left" vertical="center" wrapText="1" shrinkToFit="1"/>
      <protection hidden="1"/>
    </xf>
    <xf numFmtId="0" fontId="19" fillId="0" borderId="32" xfId="0" applyFont="1" applyFill="1" applyBorder="1" applyAlignment="1">
      <alignment vertical="center" wrapText="1"/>
    </xf>
    <xf numFmtId="172" fontId="42" fillId="0" borderId="13" xfId="78" applyNumberFormat="1" applyFont="1" applyBorder="1" applyAlignment="1">
      <alignment vertical="center" wrapText="1"/>
    </xf>
    <xf numFmtId="164" fontId="19" fillId="0" borderId="20" xfId="0" applyNumberFormat="1" applyFont="1" applyBorder="1" applyAlignment="1">
      <alignment horizontal="right" vertical="center" wrapText="1"/>
    </xf>
    <xf numFmtId="164" fontId="24" fillId="0" borderId="23" xfId="0" applyNumberFormat="1" applyFont="1" applyFill="1" applyBorder="1" applyAlignment="1">
      <alignment horizontal="right" vertical="center" wrapText="1"/>
    </xf>
    <xf numFmtId="164" fontId="19" fillId="0" borderId="31" xfId="0" applyNumberFormat="1" applyFont="1" applyFill="1" applyBorder="1" applyAlignment="1">
      <alignment horizontal="right" vertical="center" wrapText="1"/>
    </xf>
    <xf numFmtId="172" fontId="42" fillId="0" borderId="0" xfId="78" applyNumberFormat="1" applyFont="1" applyBorder="1" applyAlignment="1">
      <alignment vertical="center" wrapText="1"/>
    </xf>
    <xf numFmtId="0" fontId="26" fillId="30" borderId="0" xfId="0" applyNumberFormat="1" applyFont="1" applyFill="1" applyBorder="1" applyAlignment="1" applyProtection="1">
      <alignment horizontal="left" vertical="center" wrapText="1" shrinkToFit="1"/>
      <protection hidden="1"/>
    </xf>
    <xf numFmtId="164" fontId="19" fillId="0" borderId="0" xfId="0" applyNumberFormat="1" applyFont="1" applyFill="1" applyBorder="1" applyAlignment="1">
      <alignment horizontal="right" vertical="center" wrapText="1"/>
    </xf>
    <xf numFmtId="164" fontId="24" fillId="0" borderId="0" xfId="0" applyNumberFormat="1" applyFont="1" applyFill="1" applyBorder="1" applyAlignment="1">
      <alignment horizontal="right" vertical="center" wrapText="1"/>
    </xf>
    <xf numFmtId="0" fontId="24"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xf>
    <xf numFmtId="0" fontId="40" fillId="0" borderId="0" xfId="0" applyFont="1" applyFill="1" applyBorder="1" applyAlignment="1">
      <alignment horizontal="left" vertical="center"/>
    </xf>
    <xf numFmtId="164" fontId="23" fillId="0" borderId="0" xfId="0" applyNumberFormat="1" applyFont="1" applyFill="1" applyBorder="1" applyAlignment="1">
      <alignment horizontal="right" vertical="center"/>
    </xf>
    <xf numFmtId="0" fontId="23" fillId="28" borderId="11" xfId="0" applyFont="1" applyFill="1" applyBorder="1" applyAlignment="1">
      <alignment horizontal="center" vertical="center"/>
    </xf>
    <xf numFmtId="0" fontId="23" fillId="28" borderId="12" xfId="0" applyFont="1" applyFill="1" applyBorder="1" applyAlignment="1">
      <alignment horizontal="center" vertical="center"/>
    </xf>
    <xf numFmtId="0" fontId="19" fillId="27" borderId="19" xfId="0" applyFont="1" applyFill="1" applyBorder="1" applyAlignment="1">
      <alignment vertical="center"/>
    </xf>
    <xf numFmtId="164" fontId="24" fillId="0" borderId="23" xfId="0" applyNumberFormat="1" applyFont="1" applyFill="1" applyBorder="1" applyAlignment="1">
      <alignment horizontal="right" vertical="center" wrapText="1"/>
    </xf>
    <xf numFmtId="164" fontId="24" fillId="0" borderId="24" xfId="0" applyNumberFormat="1" applyFont="1" applyFill="1" applyBorder="1" applyAlignment="1">
      <alignment horizontal="right" vertical="center" wrapText="1"/>
    </xf>
    <xf numFmtId="164" fontId="24" fillId="0" borderId="25" xfId="0" applyNumberFormat="1" applyFont="1" applyFill="1" applyBorder="1" applyAlignment="1">
      <alignment horizontal="right" vertical="center" wrapText="1"/>
    </xf>
    <xf numFmtId="164" fontId="24" fillId="0" borderId="20" xfId="0" applyNumberFormat="1" applyFont="1" applyFill="1" applyBorder="1" applyAlignment="1">
      <alignment horizontal="right" vertical="center" wrapText="1"/>
    </xf>
    <xf numFmtId="164" fontId="24" fillId="0" borderId="21" xfId="0" applyNumberFormat="1" applyFont="1" applyFill="1" applyBorder="1" applyAlignment="1">
      <alignment horizontal="right" vertical="center" wrapText="1"/>
    </xf>
    <xf numFmtId="164" fontId="24" fillId="0" borderId="22" xfId="0" applyNumberFormat="1" applyFont="1" applyFill="1" applyBorder="1" applyAlignment="1">
      <alignment horizontal="right" vertical="center" wrapText="1"/>
    </xf>
    <xf numFmtId="0" fontId="43" fillId="0" borderId="20" xfId="0" applyFont="1" applyFill="1" applyBorder="1" applyAlignment="1">
      <alignment horizontal="left" vertical="center"/>
    </xf>
    <xf numFmtId="0" fontId="44" fillId="0" borderId="21" xfId="0" applyFont="1" applyBorder="1" applyAlignment="1">
      <alignment horizontal="left" vertical="center"/>
    </xf>
    <xf numFmtId="164" fontId="24" fillId="0" borderId="14" xfId="0" applyNumberFormat="1" applyFont="1" applyFill="1" applyBorder="1" applyAlignment="1">
      <alignment horizontal="right" vertical="center" wrapText="1"/>
    </xf>
    <xf numFmtId="164" fontId="24" fillId="0" borderId="15" xfId="0" applyNumberFormat="1" applyFont="1" applyFill="1" applyBorder="1" applyAlignment="1">
      <alignment horizontal="right" vertical="center" wrapText="1"/>
    </xf>
    <xf numFmtId="164" fontId="24" fillId="0" borderId="33" xfId="0" applyNumberFormat="1" applyFont="1" applyFill="1" applyBorder="1" applyAlignment="1">
      <alignment horizontal="right" vertical="center" wrapText="1"/>
    </xf>
  </cellXfs>
  <cellStyles count="97">
    <cellStyle name="_Ceník CBC - 03,2007" xfId="44"/>
    <cellStyle name="20 % – Zvýraznění1" xfId="1" builtinId="30" customBuiltin="1"/>
    <cellStyle name="20 % – Zvýraznění1 2" xfId="45"/>
    <cellStyle name="20 % – Zvýraznění2" xfId="2" builtinId="34" customBuiltin="1"/>
    <cellStyle name="20 % – Zvýraznění2 2" xfId="46"/>
    <cellStyle name="20 % – Zvýraznění3" xfId="3" builtinId="38" customBuiltin="1"/>
    <cellStyle name="20 % – Zvýraznění3 2" xfId="47"/>
    <cellStyle name="20 % – Zvýraznění4" xfId="4" builtinId="42" customBuiltin="1"/>
    <cellStyle name="20 % – Zvýraznění4 2" xfId="48"/>
    <cellStyle name="20 % – Zvýraznění5" xfId="5" builtinId="46" customBuiltin="1"/>
    <cellStyle name="20 % – Zvýraznění5 2" xfId="49"/>
    <cellStyle name="20 % – Zvýraznění6" xfId="6" builtinId="50" customBuiltin="1"/>
    <cellStyle name="20 % – Zvýraznění6 2" xfId="50"/>
    <cellStyle name="40 % – Zvýraznění1" xfId="7" builtinId="31" customBuiltin="1"/>
    <cellStyle name="40 % – Zvýraznění1 2" xfId="51"/>
    <cellStyle name="40 % – Zvýraznění2" xfId="8" builtinId="35" customBuiltin="1"/>
    <cellStyle name="40 % – Zvýraznění2 2" xfId="52"/>
    <cellStyle name="40 % – Zvýraznění3" xfId="9" builtinId="39" customBuiltin="1"/>
    <cellStyle name="40 % – Zvýraznění3 2" xfId="53"/>
    <cellStyle name="40 % – Zvýraznění4" xfId="10" builtinId="43" customBuiltin="1"/>
    <cellStyle name="40 % – Zvýraznění4 2" xfId="54"/>
    <cellStyle name="40 % – Zvýraznění5" xfId="11" builtinId="47" customBuiltin="1"/>
    <cellStyle name="40 % – Zvýraznění5 2" xfId="55"/>
    <cellStyle name="40 % – Zvýraznění6" xfId="12" builtinId="51" customBuiltin="1"/>
    <cellStyle name="40 % – Zvýraznění6 2" xfId="56"/>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čárky 2" xfId="57"/>
    <cellStyle name="Dezimal [0]" xfId="58"/>
    <cellStyle name="Dezimal_Compiling Utility Macros" xfId="59"/>
    <cellStyle name="Euro" xfId="60"/>
    <cellStyle name="Excel Built-in Normal" xfId="20"/>
    <cellStyle name="Hypertextový odkaz 2" xfId="61"/>
    <cellStyle name="Hypertextový odkaz 3" xfId="62"/>
    <cellStyle name="Chybně" xfId="21" builtinId="27" customBuiltin="1"/>
    <cellStyle name="KAPITOLA" xfId="63"/>
    <cellStyle name="Kontrolní buňka" xfId="22" builtinId="23" customBuiltin="1"/>
    <cellStyle name="lehký dolní okraj" xfId="64"/>
    <cellStyle name="měny 2" xfId="65"/>
    <cellStyle name="MřížkaNormální" xfId="66"/>
    <cellStyle name="Nadpis 1" xfId="23" builtinId="16" customBuiltin="1"/>
    <cellStyle name="Nadpis 2" xfId="24" builtinId="17" customBuiltin="1"/>
    <cellStyle name="Nadpis 3" xfId="25" builtinId="18" customBuiltin="1"/>
    <cellStyle name="Nadpis 4" xfId="26" builtinId="19" customBuiltin="1"/>
    <cellStyle name="Nadpis2" xfId="67"/>
    <cellStyle name="Nadpis3" xfId="68"/>
    <cellStyle name="Název" xfId="27" builtinId="15" customBuiltin="1"/>
    <cellStyle name="Neutrální" xfId="28" builtinId="28" customBuiltin="1"/>
    <cellStyle name="Normale_NEWAY-£" xfId="69"/>
    <cellStyle name="normálne_HELIOS" xfId="70"/>
    <cellStyle name="normální" xfId="0" builtinId="0"/>
    <cellStyle name="normální 10" xfId="71"/>
    <cellStyle name="normální 10 2" xfId="72"/>
    <cellStyle name="normální 10_bezdrátová konference" xfId="73"/>
    <cellStyle name="normální 11" xfId="74"/>
    <cellStyle name="normální 12" xfId="75"/>
    <cellStyle name="normální 2" xfId="29"/>
    <cellStyle name="normální 2 2" xfId="77"/>
    <cellStyle name="normální 2 3" xfId="78"/>
    <cellStyle name="normální 2 4" xfId="76"/>
    <cellStyle name="normální 2_IP kamerový systém laboratoře" xfId="79"/>
    <cellStyle name="normální 3" xfId="80"/>
    <cellStyle name="normální 4" xfId="81"/>
    <cellStyle name="normální 5" xfId="82"/>
    <cellStyle name="normální 6" xfId="83"/>
    <cellStyle name="normální 7" xfId="84"/>
    <cellStyle name="normální 8" xfId="85"/>
    <cellStyle name="normální 9" xfId="86"/>
    <cellStyle name="Normalny_Pr1taa2000A" xfId="87"/>
    <cellStyle name="ODDIL" xfId="88"/>
    <cellStyle name="POLOŽKA" xfId="89"/>
    <cellStyle name="PopisSystému" xfId="90"/>
    <cellStyle name="Poznámka" xfId="30" builtinId="10" customBuiltin="1"/>
    <cellStyle name="procent 2" xfId="91"/>
    <cellStyle name="Propojená buňka" xfId="31" builtinId="24" customBuiltin="1"/>
    <cellStyle name="Správně" xfId="32" builtinId="26" customBuiltin="1"/>
    <cellStyle name="Standard_Anpassen der Amortisation" xfId="92"/>
    <cellStyle name="Styl 1" xfId="93"/>
    <cellStyle name="Text upozornění" xfId="33" builtinId="11" customBuiltin="1"/>
    <cellStyle name="TYP ŘÁDKU_1" xfId="94"/>
    <cellStyle name="Vstup" xfId="34" builtinId="20" customBuiltin="1"/>
    <cellStyle name="Výpočet" xfId="35" builtinId="22" customBuiltin="1"/>
    <cellStyle name="Výstup" xfId="36" builtinId="21" customBuiltin="1"/>
    <cellStyle name="Vysvětlující text" xfId="37" builtinId="53" customBuiltin="1"/>
    <cellStyle name="Währung [0]" xfId="95"/>
    <cellStyle name="Währung_Compiling Utility Macros" xfId="96"/>
    <cellStyle name="Zvýraznění 1" xfId="38" builtinId="29" customBuiltin="1"/>
    <cellStyle name="Zvýraznění 2" xfId="39" builtinId="33" customBuiltin="1"/>
    <cellStyle name="Zvýraznění 3" xfId="40" builtinId="37" customBuiltin="1"/>
    <cellStyle name="Zvýraznění 4" xfId="41" builtinId="41" customBuiltin="1"/>
    <cellStyle name="Zvýraznění 5" xfId="42" builtinId="45" customBuiltin="1"/>
    <cellStyle name="Zvýraznění 6" xfId="43"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indexed="53"/>
  </sheetPr>
  <dimension ref="A1:J74"/>
  <sheetViews>
    <sheetView tabSelected="1" view="pageBreakPreview" zoomScaleNormal="100" zoomScaleSheetLayoutView="100" workbookViewId="0">
      <pane ySplit="1" topLeftCell="A2" activePane="bottomLeft" state="frozen"/>
      <selection pane="bottomLeft" activeCell="I5" sqref="I5"/>
    </sheetView>
  </sheetViews>
  <sheetFormatPr defaultColWidth="9.140625" defaultRowHeight="12.75"/>
  <cols>
    <col min="1" max="1" width="8" style="2" customWidth="1"/>
    <col min="2" max="2" width="18.28515625" style="3" customWidth="1"/>
    <col min="3" max="3" width="72" style="4" customWidth="1"/>
    <col min="4" max="4" width="12.42578125" style="2" customWidth="1"/>
    <col min="5" max="5" width="16" style="5" customWidth="1"/>
    <col min="6" max="6" width="8.140625" style="2" customWidth="1"/>
    <col min="7" max="9" width="16.85546875" style="6" customWidth="1"/>
    <col min="10" max="10" width="20.5703125" style="2" customWidth="1"/>
    <col min="11" max="16384" width="9.140625" style="2"/>
  </cols>
  <sheetData>
    <row r="1" spans="1:10" s="1" customFormat="1" ht="26.25" thickBot="1">
      <c r="A1" s="7" t="s">
        <v>0</v>
      </c>
      <c r="B1" s="7" t="s">
        <v>1</v>
      </c>
      <c r="C1" s="7" t="s">
        <v>2</v>
      </c>
      <c r="D1" s="7" t="s">
        <v>3</v>
      </c>
      <c r="E1" s="7" t="s">
        <v>6</v>
      </c>
      <c r="F1" s="7" t="s">
        <v>5</v>
      </c>
      <c r="G1" s="8" t="s">
        <v>4</v>
      </c>
      <c r="H1" s="7" t="s">
        <v>83</v>
      </c>
      <c r="I1" s="61" t="s">
        <v>116</v>
      </c>
      <c r="J1" s="1" t="s">
        <v>9</v>
      </c>
    </row>
    <row r="2" spans="1:10" ht="15.75">
      <c r="A2" s="65" t="s">
        <v>49</v>
      </c>
      <c r="B2" s="66"/>
      <c r="C2" s="66"/>
      <c r="D2" s="66"/>
      <c r="E2" s="66"/>
      <c r="F2" s="66"/>
      <c r="G2" s="67"/>
      <c r="H2" s="37"/>
      <c r="I2" s="62"/>
      <c r="J2" s="1"/>
    </row>
    <row r="3" spans="1:10" ht="15">
      <c r="A3" s="74" t="s">
        <v>46</v>
      </c>
      <c r="B3" s="75"/>
      <c r="C3" s="75"/>
      <c r="D3" s="75"/>
      <c r="E3" s="75"/>
      <c r="F3" s="75"/>
      <c r="G3" s="75"/>
      <c r="H3" s="45"/>
      <c r="I3" s="63"/>
      <c r="J3" s="1"/>
    </row>
    <row r="4" spans="1:10" s="1" customFormat="1" ht="15.75">
      <c r="A4" s="24"/>
      <c r="B4" s="25"/>
      <c r="C4" s="25" t="s">
        <v>33</v>
      </c>
      <c r="D4" s="25"/>
      <c r="E4" s="25"/>
      <c r="F4" s="25"/>
      <c r="G4" s="25"/>
      <c r="H4" s="25"/>
      <c r="I4" s="62"/>
    </row>
    <row r="5" spans="1:10" s="50" customFormat="1" ht="38.25">
      <c r="A5" s="12">
        <v>1</v>
      </c>
      <c r="B5" s="13" t="s">
        <v>16</v>
      </c>
      <c r="C5" s="30" t="s">
        <v>111</v>
      </c>
      <c r="D5" s="15" t="s">
        <v>7</v>
      </c>
      <c r="E5" s="16"/>
      <c r="F5" s="17">
        <v>7</v>
      </c>
      <c r="G5" s="54">
        <f t="shared" ref="G5" si="0">F5*E5</f>
        <v>0</v>
      </c>
      <c r="H5" s="22">
        <f>G5*1.21</f>
        <v>0</v>
      </c>
      <c r="I5" s="59"/>
    </row>
    <row r="6" spans="1:10" s="50" customFormat="1" ht="25.5">
      <c r="A6" s="12">
        <v>2</v>
      </c>
      <c r="B6" s="13" t="s">
        <v>16</v>
      </c>
      <c r="C6" s="13" t="s">
        <v>89</v>
      </c>
      <c r="D6" s="15" t="s">
        <v>7</v>
      </c>
      <c r="E6" s="16"/>
      <c r="F6" s="17">
        <v>1</v>
      </c>
      <c r="G6" s="22">
        <f t="shared" ref="G6:G11" si="1">F6*E6</f>
        <v>0</v>
      </c>
      <c r="H6" s="22">
        <f t="shared" ref="H6:H11" si="2">G6*1.21</f>
        <v>0</v>
      </c>
      <c r="I6" s="59"/>
      <c r="J6" s="31"/>
    </row>
    <row r="7" spans="1:10" s="10" customFormat="1" ht="25.5">
      <c r="A7" s="12">
        <v>3</v>
      </c>
      <c r="B7" s="13" t="s">
        <v>44</v>
      </c>
      <c r="C7" s="13" t="s">
        <v>67</v>
      </c>
      <c r="D7" s="15" t="s">
        <v>7</v>
      </c>
      <c r="E7" s="16"/>
      <c r="F7" s="17">
        <v>1</v>
      </c>
      <c r="G7" s="22">
        <f t="shared" si="1"/>
        <v>0</v>
      </c>
      <c r="H7" s="22">
        <f t="shared" si="2"/>
        <v>0</v>
      </c>
      <c r="I7" s="59"/>
      <c r="J7" s="18"/>
    </row>
    <row r="8" spans="1:10" s="10" customFormat="1" ht="25.5">
      <c r="A8" s="12">
        <v>4</v>
      </c>
      <c r="B8" s="13" t="s">
        <v>18</v>
      </c>
      <c r="C8" s="13" t="s">
        <v>17</v>
      </c>
      <c r="D8" s="15" t="s">
        <v>7</v>
      </c>
      <c r="E8" s="16"/>
      <c r="F8" s="17">
        <v>8</v>
      </c>
      <c r="G8" s="22">
        <f t="shared" si="1"/>
        <v>0</v>
      </c>
      <c r="H8" s="22">
        <f t="shared" si="2"/>
        <v>0</v>
      </c>
      <c r="I8" s="59"/>
      <c r="J8" s="18"/>
    </row>
    <row r="9" spans="1:10" s="10" customFormat="1" ht="25.5">
      <c r="A9" s="12">
        <v>5</v>
      </c>
      <c r="B9" s="13" t="s">
        <v>19</v>
      </c>
      <c r="C9" s="13" t="s">
        <v>68</v>
      </c>
      <c r="D9" s="15" t="s">
        <v>7</v>
      </c>
      <c r="E9" s="16"/>
      <c r="F9" s="12">
        <v>13</v>
      </c>
      <c r="G9" s="22">
        <f t="shared" si="1"/>
        <v>0</v>
      </c>
      <c r="H9" s="22">
        <f t="shared" si="2"/>
        <v>0</v>
      </c>
      <c r="I9" s="59"/>
      <c r="J9" s="18"/>
    </row>
    <row r="10" spans="1:10" s="50" customFormat="1" ht="76.5">
      <c r="A10" s="12">
        <v>6</v>
      </c>
      <c r="B10" s="30" t="s">
        <v>32</v>
      </c>
      <c r="C10" s="51" t="s">
        <v>115</v>
      </c>
      <c r="D10" s="15" t="s">
        <v>7</v>
      </c>
      <c r="E10" s="16"/>
      <c r="F10" s="17">
        <v>8</v>
      </c>
      <c r="G10" s="54">
        <f t="shared" si="1"/>
        <v>0</v>
      </c>
      <c r="H10" s="22">
        <f t="shared" si="2"/>
        <v>0</v>
      </c>
      <c r="I10" s="59"/>
    </row>
    <row r="11" spans="1:10" s="10" customFormat="1" ht="25.5">
      <c r="A11" s="12">
        <v>7</v>
      </c>
      <c r="B11" s="13" t="s">
        <v>31</v>
      </c>
      <c r="C11" s="13" t="s">
        <v>69</v>
      </c>
      <c r="D11" s="15" t="s">
        <v>52</v>
      </c>
      <c r="E11" s="16"/>
      <c r="F11" s="12">
        <v>1</v>
      </c>
      <c r="G11" s="22">
        <f t="shared" si="1"/>
        <v>0</v>
      </c>
      <c r="H11" s="22">
        <f t="shared" si="2"/>
        <v>0</v>
      </c>
      <c r="I11" s="59"/>
    </row>
    <row r="12" spans="1:10" s="9" customFormat="1">
      <c r="A12" s="19"/>
      <c r="B12" s="71" t="s">
        <v>8</v>
      </c>
      <c r="C12" s="72"/>
      <c r="D12" s="72"/>
      <c r="E12" s="72"/>
      <c r="F12" s="73"/>
      <c r="G12" s="20">
        <f>SUM(G5:G11)</f>
        <v>0</v>
      </c>
      <c r="H12" s="20">
        <f>SUM(H5:H11)</f>
        <v>0</v>
      </c>
      <c r="I12" s="60"/>
      <c r="J12" s="21"/>
    </row>
    <row r="13" spans="1:10" s="1" customFormat="1" ht="15.75">
      <c r="A13" s="24"/>
      <c r="B13" s="25"/>
      <c r="C13" s="25" t="s">
        <v>34</v>
      </c>
      <c r="D13" s="25"/>
      <c r="E13" s="25"/>
      <c r="F13" s="25"/>
      <c r="G13" s="25"/>
      <c r="H13" s="25"/>
      <c r="I13" s="62"/>
    </row>
    <row r="14" spans="1:10" s="10" customFormat="1" ht="51">
      <c r="A14" s="12">
        <v>8</v>
      </c>
      <c r="B14" s="13" t="s">
        <v>15</v>
      </c>
      <c r="C14" s="14" t="s">
        <v>70</v>
      </c>
      <c r="D14" s="15" t="s">
        <v>7</v>
      </c>
      <c r="E14" s="16"/>
      <c r="F14" s="17">
        <v>78</v>
      </c>
      <c r="G14" s="22">
        <f t="shared" ref="G14:G15" si="3">F14*E14</f>
        <v>0</v>
      </c>
      <c r="H14" s="22">
        <f>G14*1.21</f>
        <v>0</v>
      </c>
      <c r="I14" s="59"/>
    </row>
    <row r="15" spans="1:10" s="50" customFormat="1" ht="37.15" customHeight="1">
      <c r="A15" s="12">
        <v>9</v>
      </c>
      <c r="B15" s="13" t="s">
        <v>14</v>
      </c>
      <c r="C15" s="51" t="s">
        <v>90</v>
      </c>
      <c r="D15" s="15" t="s">
        <v>7</v>
      </c>
      <c r="E15" s="16"/>
      <c r="F15" s="17">
        <v>78</v>
      </c>
      <c r="G15" s="54">
        <f t="shared" si="3"/>
        <v>0</v>
      </c>
      <c r="H15" s="22">
        <f t="shared" ref="H15" si="4">G15*1.21</f>
        <v>0</v>
      </c>
      <c r="I15" s="59"/>
    </row>
    <row r="16" spans="1:10" s="9" customFormat="1">
      <c r="A16" s="19"/>
      <c r="B16" s="71" t="s">
        <v>8</v>
      </c>
      <c r="C16" s="72"/>
      <c r="D16" s="72"/>
      <c r="E16" s="72"/>
      <c r="F16" s="73"/>
      <c r="G16" s="20">
        <f>SUM(G14:G15)</f>
        <v>0</v>
      </c>
      <c r="H16" s="20">
        <f>SUM(H14:H15)</f>
        <v>0</v>
      </c>
      <c r="I16" s="60"/>
      <c r="J16" s="21"/>
    </row>
    <row r="17" spans="1:10" s="1" customFormat="1" ht="15.75">
      <c r="A17" s="24"/>
      <c r="B17" s="25"/>
      <c r="C17" s="25" t="s">
        <v>35</v>
      </c>
      <c r="D17" s="25"/>
      <c r="E17" s="25"/>
      <c r="F17" s="25"/>
      <c r="G17" s="25"/>
      <c r="H17" s="25"/>
      <c r="I17" s="62"/>
    </row>
    <row r="18" spans="1:10" s="10" customFormat="1" ht="76.5">
      <c r="A18" s="12">
        <v>10</v>
      </c>
      <c r="B18" s="13" t="s">
        <v>48</v>
      </c>
      <c r="C18" s="38" t="s">
        <v>53</v>
      </c>
      <c r="D18" s="15" t="s">
        <v>7</v>
      </c>
      <c r="E18" s="16"/>
      <c r="F18" s="29">
        <v>1</v>
      </c>
      <c r="G18" s="16">
        <f t="shared" ref="G18:G27" si="5">F18*E18</f>
        <v>0</v>
      </c>
      <c r="H18" s="16">
        <f>G18*1.21</f>
        <v>0</v>
      </c>
      <c r="I18" s="59"/>
      <c r="J18" s="18"/>
    </row>
    <row r="19" spans="1:10" s="10" customFormat="1" ht="38.25">
      <c r="A19" s="12">
        <v>11</v>
      </c>
      <c r="B19" s="39" t="s">
        <v>41</v>
      </c>
      <c r="C19" s="51" t="s">
        <v>106</v>
      </c>
      <c r="D19" s="40" t="s">
        <v>7</v>
      </c>
      <c r="E19" s="56"/>
      <c r="F19" s="29">
        <v>4</v>
      </c>
      <c r="G19" s="16">
        <f t="shared" si="5"/>
        <v>0</v>
      </c>
      <c r="H19" s="16">
        <f t="shared" ref="H19:H27" si="6">G19*1.21</f>
        <v>0</v>
      </c>
      <c r="I19" s="59"/>
      <c r="J19" s="18"/>
    </row>
    <row r="20" spans="1:10" s="10" customFormat="1" ht="76.5">
      <c r="A20" s="12">
        <v>12</v>
      </c>
      <c r="B20" s="13" t="s">
        <v>36</v>
      </c>
      <c r="C20" s="38" t="s">
        <v>87</v>
      </c>
      <c r="D20" s="15" t="s">
        <v>7</v>
      </c>
      <c r="E20" s="16"/>
      <c r="F20" s="29">
        <v>1</v>
      </c>
      <c r="G20" s="16">
        <f t="shared" si="5"/>
        <v>0</v>
      </c>
      <c r="H20" s="16">
        <f t="shared" si="6"/>
        <v>0</v>
      </c>
      <c r="I20" s="59"/>
      <c r="J20" s="18"/>
    </row>
    <row r="21" spans="1:10" s="10" customFormat="1" ht="63.75">
      <c r="A21" s="12">
        <v>13</v>
      </c>
      <c r="B21" s="13" t="s">
        <v>43</v>
      </c>
      <c r="C21" s="38" t="s">
        <v>92</v>
      </c>
      <c r="D21" s="15" t="s">
        <v>7</v>
      </c>
      <c r="E21" s="16"/>
      <c r="F21" s="29">
        <v>5</v>
      </c>
      <c r="G21" s="16">
        <f t="shared" si="5"/>
        <v>0</v>
      </c>
      <c r="H21" s="16">
        <f t="shared" si="6"/>
        <v>0</v>
      </c>
      <c r="I21" s="59"/>
      <c r="J21" s="18"/>
    </row>
    <row r="22" spans="1:10" s="10" customFormat="1" ht="60">
      <c r="A22" s="12">
        <v>14</v>
      </c>
      <c r="B22" s="52" t="s">
        <v>54</v>
      </c>
      <c r="C22" s="53" t="s">
        <v>93</v>
      </c>
      <c r="D22" s="15" t="s">
        <v>7</v>
      </c>
      <c r="E22" s="16"/>
      <c r="F22" s="29">
        <v>2</v>
      </c>
      <c r="G22" s="16">
        <f t="shared" si="5"/>
        <v>0</v>
      </c>
      <c r="H22" s="16">
        <f t="shared" si="6"/>
        <v>0</v>
      </c>
      <c r="I22" s="59"/>
      <c r="J22" s="18"/>
    </row>
    <row r="23" spans="1:10" s="10" customFormat="1" ht="40.9" customHeight="1">
      <c r="A23" s="12">
        <v>15</v>
      </c>
      <c r="B23" s="52" t="s">
        <v>113</v>
      </c>
      <c r="C23" s="57" t="s">
        <v>112</v>
      </c>
      <c r="D23" s="15" t="s">
        <v>7</v>
      </c>
      <c r="E23" s="16"/>
      <c r="F23" s="29">
        <v>1</v>
      </c>
      <c r="G23" s="16">
        <f t="shared" si="5"/>
        <v>0</v>
      </c>
      <c r="H23" s="16">
        <f t="shared" si="6"/>
        <v>0</v>
      </c>
      <c r="I23" s="59"/>
      <c r="J23" s="18"/>
    </row>
    <row r="24" spans="1:10" s="10" customFormat="1" ht="51">
      <c r="A24" s="12">
        <v>16</v>
      </c>
      <c r="B24" s="13" t="s">
        <v>47</v>
      </c>
      <c r="C24" s="38" t="s">
        <v>88</v>
      </c>
      <c r="D24" s="15" t="s">
        <v>7</v>
      </c>
      <c r="E24" s="16"/>
      <c r="F24" s="29">
        <v>1</v>
      </c>
      <c r="G24" s="16">
        <f t="shared" si="5"/>
        <v>0</v>
      </c>
      <c r="H24" s="16">
        <f t="shared" si="6"/>
        <v>0</v>
      </c>
      <c r="I24" s="59"/>
      <c r="J24" s="18"/>
    </row>
    <row r="25" spans="1:10" s="10" customFormat="1" ht="24">
      <c r="A25" s="12">
        <v>17</v>
      </c>
      <c r="B25" s="41" t="s">
        <v>57</v>
      </c>
      <c r="C25" s="14" t="s">
        <v>94</v>
      </c>
      <c r="D25" s="42" t="s">
        <v>7</v>
      </c>
      <c r="E25" s="16"/>
      <c r="F25" s="29">
        <v>1</v>
      </c>
      <c r="G25" s="16">
        <f t="shared" si="5"/>
        <v>0</v>
      </c>
      <c r="H25" s="16">
        <f t="shared" si="6"/>
        <v>0</v>
      </c>
      <c r="I25" s="59"/>
      <c r="J25" s="18"/>
    </row>
    <row r="26" spans="1:10" s="10" customFormat="1" ht="63.75">
      <c r="A26" s="12">
        <v>18</v>
      </c>
      <c r="B26" s="13" t="s">
        <v>30</v>
      </c>
      <c r="C26" s="38" t="s">
        <v>95</v>
      </c>
      <c r="D26" s="15" t="s">
        <v>7</v>
      </c>
      <c r="E26" s="16"/>
      <c r="F26" s="29">
        <v>37</v>
      </c>
      <c r="G26" s="16">
        <f t="shared" si="5"/>
        <v>0</v>
      </c>
      <c r="H26" s="16">
        <f t="shared" si="6"/>
        <v>0</v>
      </c>
      <c r="I26" s="59"/>
      <c r="J26" s="18"/>
    </row>
    <row r="27" spans="1:10" s="10" customFormat="1" ht="25.5">
      <c r="A27" s="12">
        <v>19</v>
      </c>
      <c r="B27" s="13" t="s">
        <v>55</v>
      </c>
      <c r="C27" s="14" t="s">
        <v>56</v>
      </c>
      <c r="D27" s="15" t="s">
        <v>7</v>
      </c>
      <c r="E27" s="16"/>
      <c r="F27" s="29">
        <v>16</v>
      </c>
      <c r="G27" s="16">
        <f t="shared" si="5"/>
        <v>0</v>
      </c>
      <c r="H27" s="16">
        <f t="shared" si="6"/>
        <v>0</v>
      </c>
      <c r="I27" s="59"/>
      <c r="J27" s="18"/>
    </row>
    <row r="28" spans="1:10" s="9" customFormat="1">
      <c r="A28" s="19"/>
      <c r="B28" s="71" t="s">
        <v>8</v>
      </c>
      <c r="C28" s="72"/>
      <c r="D28" s="72"/>
      <c r="E28" s="72"/>
      <c r="F28" s="73"/>
      <c r="G28" s="20">
        <f>SUM(G18:G27)</f>
        <v>0</v>
      </c>
      <c r="H28" s="20">
        <f>SUM(H18:H27)</f>
        <v>0</v>
      </c>
      <c r="I28" s="60"/>
      <c r="J28" s="21"/>
    </row>
    <row r="29" spans="1:10" s="9" customFormat="1" ht="15.75">
      <c r="A29" s="24"/>
      <c r="B29" s="25"/>
      <c r="C29" s="25" t="s">
        <v>58</v>
      </c>
      <c r="D29" s="25"/>
      <c r="E29" s="25"/>
      <c r="F29" s="25"/>
      <c r="G29" s="25"/>
      <c r="H29" s="25"/>
      <c r="I29" s="62"/>
      <c r="J29" s="21"/>
    </row>
    <row r="30" spans="1:10" s="9" customFormat="1" ht="89.25">
      <c r="A30" s="12">
        <v>20</v>
      </c>
      <c r="B30" s="13" t="s">
        <v>58</v>
      </c>
      <c r="C30" s="14" t="s">
        <v>96</v>
      </c>
      <c r="D30" s="15" t="s">
        <v>7</v>
      </c>
      <c r="E30" s="16"/>
      <c r="F30" s="17">
        <v>1</v>
      </c>
      <c r="G30" s="22">
        <f t="shared" ref="G30:G32" si="7">F30*E30</f>
        <v>0</v>
      </c>
      <c r="H30" s="22">
        <f>G30*1.21</f>
        <v>0</v>
      </c>
      <c r="I30" s="59"/>
      <c r="J30" s="21"/>
    </row>
    <row r="31" spans="1:10" s="9" customFormat="1" ht="51">
      <c r="A31" s="12">
        <v>21</v>
      </c>
      <c r="B31" s="13" t="s">
        <v>59</v>
      </c>
      <c r="C31" s="38" t="s">
        <v>60</v>
      </c>
      <c r="D31" s="15" t="s">
        <v>7</v>
      </c>
      <c r="E31" s="16"/>
      <c r="F31" s="17">
        <v>8</v>
      </c>
      <c r="G31" s="22">
        <f t="shared" si="7"/>
        <v>0</v>
      </c>
      <c r="H31" s="22">
        <f t="shared" ref="H31:H32" si="8">G31*1.21</f>
        <v>0</v>
      </c>
      <c r="I31" s="59"/>
      <c r="J31" s="21"/>
    </row>
    <row r="32" spans="1:10" s="9" customFormat="1" ht="25.5">
      <c r="A32" s="12">
        <v>22</v>
      </c>
      <c r="B32" s="13" t="s">
        <v>61</v>
      </c>
      <c r="C32" s="38" t="s">
        <v>62</v>
      </c>
      <c r="D32" s="15" t="s">
        <v>7</v>
      </c>
      <c r="E32" s="16"/>
      <c r="F32" s="17">
        <v>560</v>
      </c>
      <c r="G32" s="22">
        <f t="shared" si="7"/>
        <v>0</v>
      </c>
      <c r="H32" s="22">
        <f t="shared" si="8"/>
        <v>0</v>
      </c>
      <c r="I32" s="59"/>
      <c r="J32" s="21"/>
    </row>
    <row r="33" spans="1:10" s="9" customFormat="1">
      <c r="A33" s="19"/>
      <c r="B33" s="76" t="s">
        <v>8</v>
      </c>
      <c r="C33" s="77"/>
      <c r="D33" s="77"/>
      <c r="E33" s="77"/>
      <c r="F33" s="78"/>
      <c r="G33" s="43">
        <f>SUM(G30:G32)</f>
        <v>0</v>
      </c>
      <c r="H33" s="43">
        <f>SUM(H30:H32)</f>
        <v>0</v>
      </c>
      <c r="I33" s="60"/>
      <c r="J33" s="21"/>
    </row>
    <row r="34" spans="1:10" s="9" customFormat="1" ht="15.75">
      <c r="A34" s="24"/>
      <c r="B34" s="25"/>
      <c r="C34" s="25" t="s">
        <v>63</v>
      </c>
      <c r="D34" s="25"/>
      <c r="E34" s="25"/>
      <c r="F34" s="25"/>
      <c r="G34" s="25"/>
      <c r="H34" s="25"/>
      <c r="I34" s="62"/>
      <c r="J34" s="21"/>
    </row>
    <row r="35" spans="1:10" s="9" customFormat="1" ht="127.5">
      <c r="A35" s="12">
        <v>23</v>
      </c>
      <c r="B35" s="13" t="s">
        <v>64</v>
      </c>
      <c r="C35" s="38" t="s">
        <v>101</v>
      </c>
      <c r="D35" s="15" t="s">
        <v>7</v>
      </c>
      <c r="E35" s="44"/>
      <c r="F35" s="12">
        <v>1</v>
      </c>
      <c r="G35" s="22">
        <f t="shared" ref="G35:G41" si="9">F35*E35</f>
        <v>0</v>
      </c>
      <c r="H35" s="22">
        <f>G35*1.21</f>
        <v>0</v>
      </c>
      <c r="I35" s="59"/>
      <c r="J35" s="21"/>
    </row>
    <row r="36" spans="1:10" s="9" customFormat="1" ht="51">
      <c r="A36" s="12">
        <v>24</v>
      </c>
      <c r="B36" s="13" t="s">
        <v>103</v>
      </c>
      <c r="C36" s="38" t="s">
        <v>102</v>
      </c>
      <c r="D36" s="15" t="s">
        <v>7</v>
      </c>
      <c r="E36" s="44"/>
      <c r="F36" s="12">
        <v>1</v>
      </c>
      <c r="G36" s="22">
        <f t="shared" ref="G36" si="10">F36*E36</f>
        <v>0</v>
      </c>
      <c r="H36" s="22">
        <f>G36*1.21</f>
        <v>0</v>
      </c>
      <c r="I36" s="59"/>
      <c r="J36" s="21"/>
    </row>
    <row r="37" spans="1:10" s="9" customFormat="1" ht="25.5">
      <c r="A37" s="12">
        <v>25</v>
      </c>
      <c r="B37" s="13" t="s">
        <v>65</v>
      </c>
      <c r="C37" s="38" t="s">
        <v>66</v>
      </c>
      <c r="D37" s="15" t="s">
        <v>7</v>
      </c>
      <c r="E37" s="44"/>
      <c r="F37" s="12">
        <v>1</v>
      </c>
      <c r="G37" s="22">
        <f t="shared" si="9"/>
        <v>0</v>
      </c>
      <c r="H37" s="22">
        <f t="shared" ref="H37:H41" si="11">G37*1.21</f>
        <v>0</v>
      </c>
      <c r="I37" s="59"/>
      <c r="J37" s="21"/>
    </row>
    <row r="38" spans="1:10" s="9" customFormat="1" ht="25.5">
      <c r="A38" s="12">
        <v>26</v>
      </c>
      <c r="B38" s="13" t="s">
        <v>97</v>
      </c>
      <c r="C38" s="38" t="s">
        <v>109</v>
      </c>
      <c r="D38" s="15" t="s">
        <v>7</v>
      </c>
      <c r="E38" s="44"/>
      <c r="F38" s="12">
        <v>1</v>
      </c>
      <c r="G38" s="22">
        <f t="shared" ref="G38:G40" si="12">F38*E38</f>
        <v>0</v>
      </c>
      <c r="H38" s="22">
        <f t="shared" ref="H38:H40" si="13">G38*1.21</f>
        <v>0</v>
      </c>
      <c r="I38" s="59"/>
      <c r="J38" s="21"/>
    </row>
    <row r="39" spans="1:10" s="9" customFormat="1" ht="25.5">
      <c r="A39" s="12">
        <v>27</v>
      </c>
      <c r="B39" s="13" t="s">
        <v>98</v>
      </c>
      <c r="C39" s="38" t="s">
        <v>110</v>
      </c>
      <c r="D39" s="15" t="s">
        <v>7</v>
      </c>
      <c r="E39" s="44"/>
      <c r="F39" s="12">
        <v>4</v>
      </c>
      <c r="G39" s="22">
        <f t="shared" si="12"/>
        <v>0</v>
      </c>
      <c r="H39" s="22">
        <f t="shared" si="13"/>
        <v>0</v>
      </c>
      <c r="I39" s="59"/>
      <c r="J39" s="21"/>
    </row>
    <row r="40" spans="1:10" s="9" customFormat="1" ht="25.5">
      <c r="A40" s="12">
        <v>28</v>
      </c>
      <c r="B40" s="13" t="s">
        <v>99</v>
      </c>
      <c r="C40" s="38" t="s">
        <v>107</v>
      </c>
      <c r="D40" s="15" t="s">
        <v>7</v>
      </c>
      <c r="E40" s="44"/>
      <c r="F40" s="12">
        <v>1</v>
      </c>
      <c r="G40" s="22">
        <f t="shared" si="12"/>
        <v>0</v>
      </c>
      <c r="H40" s="22">
        <f t="shared" si="13"/>
        <v>0</v>
      </c>
      <c r="I40" s="59"/>
      <c r="J40" s="21"/>
    </row>
    <row r="41" spans="1:10" s="9" customFormat="1" ht="25.5">
      <c r="A41" s="12">
        <v>29</v>
      </c>
      <c r="B41" s="13" t="s">
        <v>100</v>
      </c>
      <c r="C41" s="38" t="s">
        <v>108</v>
      </c>
      <c r="D41" s="15" t="s">
        <v>7</v>
      </c>
      <c r="E41" s="16"/>
      <c r="F41" s="12">
        <v>4</v>
      </c>
      <c r="G41" s="22">
        <f t="shared" si="9"/>
        <v>0</v>
      </c>
      <c r="H41" s="22">
        <f t="shared" si="11"/>
        <v>0</v>
      </c>
      <c r="I41" s="59"/>
      <c r="J41" s="21"/>
    </row>
    <row r="42" spans="1:10" s="9" customFormat="1">
      <c r="A42" s="19"/>
      <c r="B42" s="71" t="s">
        <v>8</v>
      </c>
      <c r="C42" s="72"/>
      <c r="D42" s="72"/>
      <c r="E42" s="72"/>
      <c r="F42" s="73"/>
      <c r="G42" s="43">
        <f>SUM(G35:G41)</f>
        <v>0</v>
      </c>
      <c r="H42" s="43">
        <f>SUM(H35:H41)</f>
        <v>0</v>
      </c>
      <c r="I42" s="60"/>
      <c r="J42" s="21"/>
    </row>
    <row r="43" spans="1:10" s="1" customFormat="1" ht="15.75">
      <c r="A43" s="24"/>
      <c r="B43" s="25"/>
      <c r="C43" s="25" t="s">
        <v>45</v>
      </c>
      <c r="D43" s="25"/>
      <c r="E43" s="25"/>
      <c r="F43" s="25"/>
      <c r="G43" s="25"/>
      <c r="H43" s="25"/>
      <c r="I43" s="62"/>
      <c r="J43" s="35"/>
    </row>
    <row r="44" spans="1:10" s="10" customFormat="1" ht="76.5">
      <c r="A44" s="12">
        <v>30</v>
      </c>
      <c r="B44" s="13" t="s">
        <v>39</v>
      </c>
      <c r="C44" s="14" t="s">
        <v>104</v>
      </c>
      <c r="D44" s="15" t="s">
        <v>7</v>
      </c>
      <c r="E44" s="16"/>
      <c r="F44" s="17">
        <v>7</v>
      </c>
      <c r="G44" s="22">
        <f t="shared" ref="G44:G45" si="14">F44*E44</f>
        <v>0</v>
      </c>
      <c r="H44" s="22">
        <f>G44*1.21</f>
        <v>0</v>
      </c>
      <c r="I44" s="59"/>
      <c r="J44" s="31"/>
    </row>
    <row r="45" spans="1:10" s="10" customFormat="1" ht="76.5">
      <c r="A45" s="12">
        <v>31</v>
      </c>
      <c r="B45" s="13" t="s">
        <v>40</v>
      </c>
      <c r="C45" s="14" t="s">
        <v>105</v>
      </c>
      <c r="D45" s="15" t="s">
        <v>7</v>
      </c>
      <c r="E45" s="16"/>
      <c r="F45" s="17">
        <v>1</v>
      </c>
      <c r="G45" s="22">
        <f t="shared" si="14"/>
        <v>0</v>
      </c>
      <c r="H45" s="22">
        <f>G45*1.21</f>
        <v>0</v>
      </c>
      <c r="I45" s="59"/>
      <c r="J45" s="18"/>
    </row>
    <row r="46" spans="1:10" s="9" customFormat="1">
      <c r="A46" s="19"/>
      <c r="B46" s="71" t="s">
        <v>8</v>
      </c>
      <c r="C46" s="72"/>
      <c r="D46" s="72"/>
      <c r="E46" s="72"/>
      <c r="F46" s="73"/>
      <c r="G46" s="20">
        <f>SUM(G44:G45)</f>
        <v>0</v>
      </c>
      <c r="H46" s="20">
        <f>SUM(H44:H45)</f>
        <v>0</v>
      </c>
      <c r="I46" s="60"/>
      <c r="J46" s="21"/>
    </row>
    <row r="47" spans="1:10" s="1" customFormat="1" ht="15.75">
      <c r="A47" s="24"/>
      <c r="B47" s="25"/>
      <c r="C47" s="25" t="s">
        <v>38</v>
      </c>
      <c r="D47" s="25"/>
      <c r="E47" s="25"/>
      <c r="F47" s="25"/>
      <c r="G47" s="25"/>
      <c r="H47" s="25"/>
      <c r="I47" s="62"/>
    </row>
    <row r="48" spans="1:10" s="10" customFormat="1" ht="25.5">
      <c r="A48" s="12">
        <v>32</v>
      </c>
      <c r="B48" s="13" t="s">
        <v>10</v>
      </c>
      <c r="C48" s="14" t="s">
        <v>71</v>
      </c>
      <c r="D48" s="15" t="s">
        <v>11</v>
      </c>
      <c r="E48" s="16"/>
      <c r="F48" s="12">
        <v>660</v>
      </c>
      <c r="G48" s="16">
        <f t="shared" ref="G48:G61" si="15">F48*E48</f>
        <v>0</v>
      </c>
      <c r="H48" s="16">
        <f>G48*1.21</f>
        <v>0</v>
      </c>
      <c r="I48" s="59"/>
      <c r="J48" s="31"/>
    </row>
    <row r="49" spans="1:10" s="50" customFormat="1" ht="63.75">
      <c r="A49" s="12">
        <v>33</v>
      </c>
      <c r="B49" s="13" t="s">
        <v>28</v>
      </c>
      <c r="C49" s="58" t="s">
        <v>91</v>
      </c>
      <c r="D49" s="15" t="s">
        <v>7</v>
      </c>
      <c r="E49" s="16"/>
      <c r="F49" s="17">
        <v>56</v>
      </c>
      <c r="G49" s="44">
        <f t="shared" si="15"/>
        <v>0</v>
      </c>
      <c r="H49" s="16">
        <f t="shared" ref="H49" si="16">G49*1.21</f>
        <v>0</v>
      </c>
      <c r="I49" s="59"/>
    </row>
    <row r="50" spans="1:10" s="10" customFormat="1" ht="25.5">
      <c r="A50" s="12">
        <v>34</v>
      </c>
      <c r="B50" s="30" t="s">
        <v>37</v>
      </c>
      <c r="C50" s="14" t="s">
        <v>72</v>
      </c>
      <c r="D50" s="15" t="s">
        <v>7</v>
      </c>
      <c r="E50" s="28"/>
      <c r="F50" s="17">
        <v>14</v>
      </c>
      <c r="G50" s="22">
        <f>F50*E50</f>
        <v>0</v>
      </c>
      <c r="H50" s="16">
        <f t="shared" ref="H50:H61" si="17">G50*1.21</f>
        <v>0</v>
      </c>
      <c r="I50" s="59"/>
      <c r="J50" s="18"/>
    </row>
    <row r="51" spans="1:10" s="10" customFormat="1" ht="51">
      <c r="A51" s="12">
        <v>35</v>
      </c>
      <c r="B51" s="13" t="s">
        <v>13</v>
      </c>
      <c r="C51" s="14" t="s">
        <v>73</v>
      </c>
      <c r="D51" s="15" t="s">
        <v>11</v>
      </c>
      <c r="E51" s="16"/>
      <c r="F51" s="12">
        <f>5000+230</f>
        <v>5230</v>
      </c>
      <c r="G51" s="16">
        <f>F51*E51</f>
        <v>0</v>
      </c>
      <c r="H51" s="16">
        <f t="shared" si="17"/>
        <v>0</v>
      </c>
      <c r="I51" s="59"/>
      <c r="J51" s="31"/>
    </row>
    <row r="52" spans="1:10" s="10" customFormat="1">
      <c r="A52" s="12">
        <v>36</v>
      </c>
      <c r="B52" s="13" t="s">
        <v>27</v>
      </c>
      <c r="C52" s="14" t="s">
        <v>74</v>
      </c>
      <c r="D52" s="15" t="s">
        <v>52</v>
      </c>
      <c r="E52" s="16"/>
      <c r="F52" s="17">
        <v>1</v>
      </c>
      <c r="G52" s="16">
        <f>F52*E52</f>
        <v>0</v>
      </c>
      <c r="H52" s="16">
        <f t="shared" si="17"/>
        <v>0</v>
      </c>
      <c r="I52" s="59"/>
      <c r="J52" s="18"/>
    </row>
    <row r="53" spans="1:10" s="10" customFormat="1" ht="25.5">
      <c r="A53" s="12">
        <v>37</v>
      </c>
      <c r="B53" s="13" t="s">
        <v>20</v>
      </c>
      <c r="C53" s="14" t="s">
        <v>75</v>
      </c>
      <c r="D53" s="15" t="s">
        <v>7</v>
      </c>
      <c r="E53" s="16"/>
      <c r="F53" s="12">
        <f>(76*2)+37</f>
        <v>189</v>
      </c>
      <c r="G53" s="16">
        <f t="shared" ref="G53" si="18">F53*E53</f>
        <v>0</v>
      </c>
      <c r="H53" s="16">
        <f t="shared" si="17"/>
        <v>0</v>
      </c>
      <c r="I53" s="59"/>
      <c r="J53" s="18"/>
    </row>
    <row r="54" spans="1:10" s="10" customFormat="1">
      <c r="A54" s="12">
        <v>38</v>
      </c>
      <c r="B54" s="13" t="s">
        <v>25</v>
      </c>
      <c r="C54" s="13" t="s">
        <v>76</v>
      </c>
      <c r="D54" s="15" t="s">
        <v>11</v>
      </c>
      <c r="E54" s="16"/>
      <c r="F54" s="12">
        <v>170</v>
      </c>
      <c r="G54" s="16">
        <f>F54*E54</f>
        <v>0</v>
      </c>
      <c r="H54" s="16">
        <f t="shared" si="17"/>
        <v>0</v>
      </c>
      <c r="I54" s="59"/>
      <c r="J54" s="18"/>
    </row>
    <row r="55" spans="1:10" s="10" customFormat="1">
      <c r="A55" s="12">
        <v>39</v>
      </c>
      <c r="B55" s="13" t="s">
        <v>22</v>
      </c>
      <c r="C55" s="13" t="s">
        <v>77</v>
      </c>
      <c r="D55" s="15" t="s">
        <v>11</v>
      </c>
      <c r="E55" s="16"/>
      <c r="F55" s="12">
        <v>530</v>
      </c>
      <c r="G55" s="16">
        <f t="shared" si="15"/>
        <v>0</v>
      </c>
      <c r="H55" s="16">
        <f t="shared" si="17"/>
        <v>0</v>
      </c>
      <c r="I55" s="59"/>
      <c r="J55" s="18"/>
    </row>
    <row r="56" spans="1:10" s="10" customFormat="1">
      <c r="A56" s="12">
        <v>40</v>
      </c>
      <c r="B56" s="13" t="s">
        <v>23</v>
      </c>
      <c r="C56" s="13" t="s">
        <v>78</v>
      </c>
      <c r="D56" s="15" t="s">
        <v>11</v>
      </c>
      <c r="E56" s="16"/>
      <c r="F56" s="12">
        <v>330</v>
      </c>
      <c r="G56" s="16">
        <f t="shared" si="15"/>
        <v>0</v>
      </c>
      <c r="H56" s="16">
        <f t="shared" si="17"/>
        <v>0</v>
      </c>
      <c r="I56" s="59"/>
      <c r="J56" s="18"/>
    </row>
    <row r="57" spans="1:10" s="10" customFormat="1">
      <c r="A57" s="12">
        <v>41</v>
      </c>
      <c r="B57" s="13" t="s">
        <v>42</v>
      </c>
      <c r="C57" s="13" t="s">
        <v>79</v>
      </c>
      <c r="D57" s="15" t="s">
        <v>11</v>
      </c>
      <c r="E57" s="16"/>
      <c r="F57" s="12">
        <v>70</v>
      </c>
      <c r="G57" s="16">
        <f t="shared" ref="G57" si="19">F57*E57</f>
        <v>0</v>
      </c>
      <c r="H57" s="16">
        <f t="shared" si="17"/>
        <v>0</v>
      </c>
      <c r="I57" s="59"/>
      <c r="J57" s="31"/>
    </row>
    <row r="58" spans="1:10" s="10" customFormat="1">
      <c r="A58" s="12">
        <v>42</v>
      </c>
      <c r="B58" s="13" t="s">
        <v>50</v>
      </c>
      <c r="C58" s="13" t="s">
        <v>80</v>
      </c>
      <c r="D58" s="15" t="s">
        <v>11</v>
      </c>
      <c r="E58" s="16"/>
      <c r="F58" s="12">
        <v>40</v>
      </c>
      <c r="G58" s="16">
        <f t="shared" ref="G58" si="20">F58*E58</f>
        <v>0</v>
      </c>
      <c r="H58" s="16">
        <f t="shared" si="17"/>
        <v>0</v>
      </c>
      <c r="I58" s="59"/>
      <c r="J58" s="31"/>
    </row>
    <row r="59" spans="1:10" s="10" customFormat="1" ht="25.5">
      <c r="A59" s="12">
        <v>43</v>
      </c>
      <c r="B59" s="13" t="s">
        <v>24</v>
      </c>
      <c r="C59" s="23" t="s">
        <v>81</v>
      </c>
      <c r="D59" s="15" t="s">
        <v>52</v>
      </c>
      <c r="E59" s="16"/>
      <c r="F59" s="17">
        <v>1</v>
      </c>
      <c r="G59" s="16">
        <f t="shared" si="15"/>
        <v>0</v>
      </c>
      <c r="H59" s="16">
        <f t="shared" si="17"/>
        <v>0</v>
      </c>
      <c r="I59" s="59"/>
      <c r="J59" s="18"/>
    </row>
    <row r="60" spans="1:10" s="10" customFormat="1" ht="25.5">
      <c r="A60" s="12">
        <v>44</v>
      </c>
      <c r="B60" s="13" t="s">
        <v>26</v>
      </c>
      <c r="C60" s="14" t="s">
        <v>82</v>
      </c>
      <c r="D60" s="15" t="s">
        <v>52</v>
      </c>
      <c r="E60" s="16"/>
      <c r="F60" s="17">
        <v>1</v>
      </c>
      <c r="G60" s="16">
        <f t="shared" si="15"/>
        <v>0</v>
      </c>
      <c r="H60" s="16">
        <f t="shared" si="17"/>
        <v>0</v>
      </c>
      <c r="I60" s="59"/>
      <c r="J60" s="18"/>
    </row>
    <row r="61" spans="1:10" s="10" customFormat="1">
      <c r="A61" s="12">
        <v>45</v>
      </c>
      <c r="B61" s="13" t="s">
        <v>29</v>
      </c>
      <c r="C61" s="14" t="s">
        <v>51</v>
      </c>
      <c r="D61" s="15" t="s">
        <v>52</v>
      </c>
      <c r="E61" s="16"/>
      <c r="F61" s="17">
        <v>1</v>
      </c>
      <c r="G61" s="16">
        <f t="shared" si="15"/>
        <v>0</v>
      </c>
      <c r="H61" s="16">
        <f t="shared" si="17"/>
        <v>0</v>
      </c>
      <c r="I61" s="59"/>
      <c r="J61" s="18"/>
    </row>
    <row r="62" spans="1:10" s="9" customFormat="1">
      <c r="A62" s="19"/>
      <c r="B62" s="71" t="s">
        <v>8</v>
      </c>
      <c r="C62" s="72"/>
      <c r="D62" s="72"/>
      <c r="E62" s="72"/>
      <c r="F62" s="73"/>
      <c r="G62" s="20">
        <f>SUM(G48:G61)</f>
        <v>0</v>
      </c>
      <c r="H62" s="20">
        <f>SUM(H48:H61)</f>
        <v>0</v>
      </c>
      <c r="I62" s="60"/>
      <c r="J62" s="21"/>
    </row>
    <row r="63" spans="1:10" s="1" customFormat="1" ht="15.75">
      <c r="A63" s="24"/>
      <c r="B63" s="25"/>
      <c r="C63" s="25" t="s">
        <v>84</v>
      </c>
      <c r="D63" s="25"/>
      <c r="E63" s="25"/>
      <c r="F63" s="25"/>
      <c r="G63" s="25"/>
      <c r="H63" s="25"/>
      <c r="I63" s="62"/>
    </row>
    <row r="64" spans="1:10" s="10" customFormat="1">
      <c r="A64" s="12">
        <v>46</v>
      </c>
      <c r="B64" s="13" t="s">
        <v>12</v>
      </c>
      <c r="C64" s="38" t="s">
        <v>85</v>
      </c>
      <c r="D64" s="15" t="s">
        <v>52</v>
      </c>
      <c r="E64" s="28"/>
      <c r="F64" s="17">
        <v>1</v>
      </c>
      <c r="G64" s="16">
        <f t="shared" ref="G64:G65" si="21">F64*E64</f>
        <v>0</v>
      </c>
      <c r="H64" s="16">
        <f>G64*1.21</f>
        <v>0</v>
      </c>
      <c r="I64" s="59"/>
      <c r="J64" s="18"/>
    </row>
    <row r="65" spans="1:10" s="10" customFormat="1">
      <c r="A65" s="12">
        <v>47</v>
      </c>
      <c r="B65" s="13" t="s">
        <v>21</v>
      </c>
      <c r="C65" s="38" t="s">
        <v>86</v>
      </c>
      <c r="D65" s="15" t="s">
        <v>52</v>
      </c>
      <c r="E65" s="28"/>
      <c r="F65" s="17">
        <v>1</v>
      </c>
      <c r="G65" s="16">
        <f t="shared" si="21"/>
        <v>0</v>
      </c>
      <c r="H65" s="16">
        <f t="shared" ref="H65" si="22">G65*1.21</f>
        <v>0</v>
      </c>
      <c r="I65" s="59"/>
      <c r="J65" s="18"/>
    </row>
    <row r="66" spans="1:10" s="9" customFormat="1" ht="13.5" thickBot="1">
      <c r="A66" s="55"/>
      <c r="B66" s="68" t="s">
        <v>8</v>
      </c>
      <c r="C66" s="69"/>
      <c r="D66" s="69"/>
      <c r="E66" s="69"/>
      <c r="F66" s="70"/>
      <c r="G66" s="32">
        <f>SUM(G64:G65)</f>
        <v>0</v>
      </c>
      <c r="H66" s="32">
        <f>SUM(H64:H65)</f>
        <v>0</v>
      </c>
      <c r="I66" s="60"/>
      <c r="J66" s="33"/>
    </row>
    <row r="67" spans="1:10" s="1" customFormat="1" ht="17.25" thickTop="1" thickBot="1">
      <c r="A67" s="49" t="s">
        <v>114</v>
      </c>
      <c r="B67" s="47"/>
      <c r="C67" s="47"/>
      <c r="D67" s="47"/>
      <c r="E67" s="47"/>
      <c r="F67" s="48"/>
      <c r="G67" s="34">
        <f>G66+G62+G46+G28+G42+G33+G16+G12</f>
        <v>0</v>
      </c>
      <c r="H67" s="34">
        <f>H66+H62+H46+H28+H42+H33+H16+H12</f>
        <v>0</v>
      </c>
      <c r="I67" s="64"/>
    </row>
    <row r="68" spans="1:10" s="1" customFormat="1" ht="15.75">
      <c r="A68" s="26"/>
      <c r="B68" s="26"/>
      <c r="C68" s="26"/>
      <c r="D68" s="26"/>
      <c r="E68" s="26"/>
      <c r="F68" s="26"/>
      <c r="G68" s="27"/>
      <c r="H68" s="27"/>
      <c r="I68" s="27"/>
    </row>
    <row r="69" spans="1:10" s="1" customFormat="1">
      <c r="A69" s="46"/>
      <c r="B69" s="46"/>
      <c r="C69" s="46"/>
      <c r="D69" s="46"/>
      <c r="E69" s="46"/>
      <c r="F69" s="46"/>
      <c r="G69" s="46"/>
      <c r="H69" s="36"/>
      <c r="I69" s="46"/>
    </row>
    <row r="70" spans="1:10" s="1" customFormat="1">
      <c r="A70" s="46"/>
      <c r="B70" s="46"/>
      <c r="C70" s="46"/>
      <c r="D70" s="46"/>
      <c r="E70" s="46"/>
      <c r="F70" s="46"/>
      <c r="G70" s="46"/>
      <c r="H70" s="36"/>
      <c r="I70" s="46"/>
    </row>
    <row r="71" spans="1:10" s="1" customFormat="1">
      <c r="A71" s="46"/>
      <c r="B71" s="46"/>
      <c r="C71" s="46"/>
      <c r="D71" s="46"/>
      <c r="E71" s="46"/>
      <c r="F71" s="46"/>
      <c r="G71" s="46"/>
      <c r="H71" s="36"/>
      <c r="I71" s="46"/>
      <c r="J71" s="11"/>
    </row>
    <row r="72" spans="1:10" s="1" customFormat="1">
      <c r="A72" s="46"/>
      <c r="B72" s="46"/>
      <c r="C72" s="46"/>
      <c r="D72" s="46"/>
      <c r="E72" s="46"/>
      <c r="F72" s="46"/>
      <c r="G72" s="46"/>
      <c r="H72" s="36"/>
      <c r="I72" s="46"/>
      <c r="J72" s="11"/>
    </row>
    <row r="73" spans="1:10">
      <c r="B73" s="2"/>
      <c r="C73" s="2"/>
      <c r="E73" s="2"/>
    </row>
    <row r="74" spans="1:10">
      <c r="B74" s="2"/>
      <c r="C74" s="2"/>
      <c r="E74" s="2"/>
    </row>
  </sheetData>
  <sheetProtection selectLockedCells="1" selectUnlockedCells="1"/>
  <mergeCells count="10">
    <mergeCell ref="A2:G2"/>
    <mergeCell ref="B66:F66"/>
    <mergeCell ref="B16:F16"/>
    <mergeCell ref="B62:F62"/>
    <mergeCell ref="B28:F28"/>
    <mergeCell ref="B12:F12"/>
    <mergeCell ref="B46:F46"/>
    <mergeCell ref="A3:G3"/>
    <mergeCell ref="B33:F33"/>
    <mergeCell ref="B42:F42"/>
  </mergeCells>
  <phoneticPr fontId="0" type="noConversion"/>
  <pageMargins left="0.74803149606299213" right="0.74803149606299213" top="0.98425196850393704" bottom="0.98425196850393704" header="0.51181102362204722" footer="0.51181102362204722"/>
  <pageSetup paperSize="9" scale="61" firstPageNumber="0" fitToHeight="4" orientation="landscape" r:id="rId1"/>
  <headerFooter alignWithMargins="0">
    <oddFooter>&amp;C&amp;P</oddFooter>
  </headerFooter>
  <rowBreaks count="2" manualBreakCount="2">
    <brk id="21" max="8" man="1"/>
    <brk id="36" max="8"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VV</vt:lpstr>
      <vt:lpstr>List2</vt:lpstr>
      <vt:lpstr>VV!Excel_BuiltIn_Print_Titles_1</vt:lpstr>
      <vt:lpstr>VV!Názvy_tisku</vt:lpstr>
      <vt:lpstr>VV!Oblast_tisku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2019-11-21T13:21:16Z</dcterms:created>
  <dcterms:modified xsi:type="dcterms:W3CDTF">2019-11-21T13:21:22Z</dcterms:modified>
</cp:coreProperties>
</file>