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část" sheetId="2" r:id="rId2"/>
    <sheet name="02 - Zdravotechnika" sheetId="3" r:id="rId3"/>
    <sheet name="03 - Ústřední vytápění" sheetId="4" r:id="rId4"/>
    <sheet name="04 - Plynoinstalace" sheetId="5" r:id="rId5"/>
    <sheet name="05 - Elektroinstalace" sheetId="6" r:id="rId6"/>
    <sheet name="06 - Vedlejší rozpočtové ..." sheetId="7" r:id="rId7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'01 - Stavební část'!$C$138:$K$941</definedName>
    <definedName name="_xlnm.Print_Area" localSheetId="1">'01 - Stavební část'!$C$4:$J$76,'01 - Stavební část'!$C$82:$J$120,'01 - Stavební část'!$C$126:$K$941</definedName>
    <definedName name="_xlnm.Print_Titles" localSheetId="1">'01 - Stavební část'!$138:$138</definedName>
    <definedName name="_xlnm._FilterDatabase" localSheetId="2" hidden="1">'02 - Zdravotechnika'!$C$121:$K$256</definedName>
    <definedName name="_xlnm.Print_Area" localSheetId="2">'02 - Zdravotechnika'!$C$4:$J$76,'02 - Zdravotechnika'!$C$82:$J$103,'02 - Zdravotechnika'!$C$109:$K$256</definedName>
    <definedName name="_xlnm.Print_Titles" localSheetId="2">'02 - Zdravotechnika'!$121:$121</definedName>
    <definedName name="_xlnm._FilterDatabase" localSheetId="3" hidden="1">'03 - Ústřední vytápění'!$C$121:$K$207</definedName>
    <definedName name="_xlnm.Print_Area" localSheetId="3">'03 - Ústřední vytápění'!$C$4:$J$76,'03 - Ústřední vytápění'!$C$82:$J$103,'03 - Ústřední vytápění'!$C$109:$K$207</definedName>
    <definedName name="_xlnm.Print_Titles" localSheetId="3">'03 - Ústřední vytápění'!$121:$121</definedName>
    <definedName name="_xlnm._FilterDatabase" localSheetId="4" hidden="1">'04 - Plynoinstalace'!$C$120:$K$178</definedName>
    <definedName name="_xlnm.Print_Area" localSheetId="4">'04 - Plynoinstalace'!$C$4:$J$76,'04 - Plynoinstalace'!$C$82:$J$102,'04 - Plynoinstalace'!$C$108:$K$178</definedName>
    <definedName name="_xlnm.Print_Titles" localSheetId="4">'04 - Plynoinstalace'!$120:$120</definedName>
    <definedName name="_xlnm._FilterDatabase" localSheetId="5" hidden="1">'05 - Elektroinstalace'!$C$122:$K$340</definedName>
    <definedName name="_xlnm.Print_Area" localSheetId="5">'05 - Elektroinstalace'!$C$4:$J$76,'05 - Elektroinstalace'!$C$82:$J$104,'05 - Elektroinstalace'!$C$110:$K$340</definedName>
    <definedName name="_xlnm.Print_Titles" localSheetId="5">'05 - Elektroinstalace'!$122:$122</definedName>
    <definedName name="_xlnm._FilterDatabase" localSheetId="6" hidden="1">'06 - Vedlejší rozpočtové ...'!$C$121:$K$133</definedName>
    <definedName name="_xlnm.Print_Area" localSheetId="6">'06 - Vedlejší rozpočtové ...'!$C$4:$J$76,'06 - Vedlejší rozpočtové ...'!$C$82:$J$103,'06 - Vedlejší rozpočtové ...'!$C$109:$K$133</definedName>
    <definedName name="_xlnm.Print_Titles" localSheetId="6">'06 - Vedlejší rozpočtové ...'!$121:$121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33"/>
  <c r="BH133"/>
  <c r="BG133"/>
  <c r="BE133"/>
  <c r="T133"/>
  <c r="T132"/>
  <c r="R133"/>
  <c r="R132"/>
  <c r="P133"/>
  <c r="P132"/>
  <c r="BI131"/>
  <c r="BH131"/>
  <c r="BG131"/>
  <c r="BE131"/>
  <c r="T131"/>
  <c r="T130"/>
  <c r="R131"/>
  <c r="R130"/>
  <c r="P131"/>
  <c r="P130"/>
  <c r="BI129"/>
  <c r="BH129"/>
  <c r="BG129"/>
  <c r="BE129"/>
  <c r="T129"/>
  <c r="T128"/>
  <c r="R129"/>
  <c r="R128"/>
  <c r="P129"/>
  <c r="P128"/>
  <c r="BI127"/>
  <c r="BH127"/>
  <c r="BG127"/>
  <c r="BE127"/>
  <c r="T127"/>
  <c r="T126"/>
  <c r="R127"/>
  <c r="R126"/>
  <c r="P127"/>
  <c r="P126"/>
  <c r="BI125"/>
  <c r="BH125"/>
  <c r="BG125"/>
  <c r="BE125"/>
  <c r="T125"/>
  <c r="T124"/>
  <c r="T123"/>
  <c r="T122"/>
  <c r="R125"/>
  <c r="R124"/>
  <c r="R123"/>
  <c r="R122"/>
  <c r="P125"/>
  <c r="P124"/>
  <c r="P123"/>
  <c r="P122"/>
  <c i="1" r="AU100"/>
  <c i="7" r="J119"/>
  <c r="J118"/>
  <c r="F118"/>
  <c r="F116"/>
  <c r="E114"/>
  <c r="J92"/>
  <c r="J91"/>
  <c r="F91"/>
  <c r="F89"/>
  <c r="E87"/>
  <c r="J18"/>
  <c r="E18"/>
  <c r="F92"/>
  <c r="J17"/>
  <c r="J12"/>
  <c r="J116"/>
  <c r="E7"/>
  <c r="E85"/>
  <c i="6" r="J37"/>
  <c r="J36"/>
  <c i="1" r="AY99"/>
  <c i="6" r="J35"/>
  <c i="1" r="AX99"/>
  <c i="6" r="BI340"/>
  <c r="BH340"/>
  <c r="BG340"/>
  <c r="BE340"/>
  <c r="T340"/>
  <c r="R340"/>
  <c r="P340"/>
  <c r="BI337"/>
  <c r="BH337"/>
  <c r="BG337"/>
  <c r="BE337"/>
  <c r="T337"/>
  <c r="R337"/>
  <c r="P337"/>
  <c r="BI333"/>
  <c r="BH333"/>
  <c r="BG333"/>
  <c r="BE333"/>
  <c r="T333"/>
  <c r="R333"/>
  <c r="P333"/>
  <c r="BI330"/>
  <c r="BH330"/>
  <c r="BG330"/>
  <c r="BE330"/>
  <c r="T330"/>
  <c r="R330"/>
  <c r="P330"/>
  <c r="BI327"/>
  <c r="BH327"/>
  <c r="BG327"/>
  <c r="BE327"/>
  <c r="T327"/>
  <c r="R327"/>
  <c r="P327"/>
  <c r="BI324"/>
  <c r="BH324"/>
  <c r="BG324"/>
  <c r="BE324"/>
  <c r="T324"/>
  <c r="R324"/>
  <c r="P324"/>
  <c r="BI321"/>
  <c r="BH321"/>
  <c r="BG321"/>
  <c r="BE321"/>
  <c r="T321"/>
  <c r="R321"/>
  <c r="P321"/>
  <c r="BI318"/>
  <c r="BH318"/>
  <c r="BG318"/>
  <c r="BE318"/>
  <c r="T318"/>
  <c r="R318"/>
  <c r="P318"/>
  <c r="BI315"/>
  <c r="BH315"/>
  <c r="BG315"/>
  <c r="BE315"/>
  <c r="T315"/>
  <c r="R315"/>
  <c r="P315"/>
  <c r="BI312"/>
  <c r="BH312"/>
  <c r="BG312"/>
  <c r="BE312"/>
  <c r="T312"/>
  <c r="R312"/>
  <c r="P312"/>
  <c r="BI310"/>
  <c r="BH310"/>
  <c r="BG310"/>
  <c r="BE310"/>
  <c r="T310"/>
  <c r="R310"/>
  <c r="P310"/>
  <c r="BI309"/>
  <c r="BH309"/>
  <c r="BG309"/>
  <c r="BE309"/>
  <c r="T309"/>
  <c r="R309"/>
  <c r="P309"/>
  <c r="BI306"/>
  <c r="BH306"/>
  <c r="BG306"/>
  <c r="BE306"/>
  <c r="T306"/>
  <c r="R306"/>
  <c r="P306"/>
  <c r="BI303"/>
  <c r="BH303"/>
  <c r="BG303"/>
  <c r="BE303"/>
  <c r="T303"/>
  <c r="R303"/>
  <c r="P303"/>
  <c r="BI300"/>
  <c r="BH300"/>
  <c r="BG300"/>
  <c r="BE300"/>
  <c r="T300"/>
  <c r="R300"/>
  <c r="P300"/>
  <c r="BI299"/>
  <c r="BH299"/>
  <c r="BG299"/>
  <c r="BE299"/>
  <c r="T299"/>
  <c r="R299"/>
  <c r="P299"/>
  <c r="BI296"/>
  <c r="BH296"/>
  <c r="BG296"/>
  <c r="BE296"/>
  <c r="T296"/>
  <c r="R296"/>
  <c r="P296"/>
  <c r="BI293"/>
  <c r="BH293"/>
  <c r="BG293"/>
  <c r="BE293"/>
  <c r="T293"/>
  <c r="R293"/>
  <c r="P293"/>
  <c r="BI290"/>
  <c r="BH290"/>
  <c r="BG290"/>
  <c r="BE290"/>
  <c r="T290"/>
  <c r="R290"/>
  <c r="P290"/>
  <c r="BI287"/>
  <c r="BH287"/>
  <c r="BG287"/>
  <c r="BE287"/>
  <c r="T287"/>
  <c r="R287"/>
  <c r="P287"/>
  <c r="BI284"/>
  <c r="BH284"/>
  <c r="BG284"/>
  <c r="BE284"/>
  <c r="T284"/>
  <c r="R284"/>
  <c r="P284"/>
  <c r="BI281"/>
  <c r="BH281"/>
  <c r="BG281"/>
  <c r="BE281"/>
  <c r="T281"/>
  <c r="R281"/>
  <c r="P281"/>
  <c r="BI278"/>
  <c r="BH278"/>
  <c r="BG278"/>
  <c r="BE278"/>
  <c r="T278"/>
  <c r="R278"/>
  <c r="P278"/>
  <c r="BI275"/>
  <c r="BH275"/>
  <c r="BG275"/>
  <c r="BE275"/>
  <c r="T275"/>
  <c r="R275"/>
  <c r="P275"/>
  <c r="BI272"/>
  <c r="BH272"/>
  <c r="BG272"/>
  <c r="BE272"/>
  <c r="T272"/>
  <c r="R272"/>
  <c r="P272"/>
  <c r="BI269"/>
  <c r="BH269"/>
  <c r="BG269"/>
  <c r="BE269"/>
  <c r="T269"/>
  <c r="R269"/>
  <c r="P269"/>
  <c r="BI266"/>
  <c r="BH266"/>
  <c r="BG266"/>
  <c r="BE266"/>
  <c r="T266"/>
  <c r="R266"/>
  <c r="P266"/>
  <c r="BI263"/>
  <c r="BH263"/>
  <c r="BG263"/>
  <c r="BE263"/>
  <c r="T263"/>
  <c r="R263"/>
  <c r="P263"/>
  <c r="BI260"/>
  <c r="BH260"/>
  <c r="BG260"/>
  <c r="BE260"/>
  <c r="T260"/>
  <c r="R260"/>
  <c r="P260"/>
  <c r="BI257"/>
  <c r="BH257"/>
  <c r="BG257"/>
  <c r="BE257"/>
  <c r="T257"/>
  <c r="R257"/>
  <c r="P257"/>
  <c r="BI254"/>
  <c r="BH254"/>
  <c r="BG254"/>
  <c r="BE254"/>
  <c r="T254"/>
  <c r="R254"/>
  <c r="P254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6"/>
  <c r="BH246"/>
  <c r="BG246"/>
  <c r="BE246"/>
  <c r="T246"/>
  <c r="R246"/>
  <c r="P246"/>
  <c r="BI243"/>
  <c r="BH243"/>
  <c r="BG243"/>
  <c r="BE243"/>
  <c r="T243"/>
  <c r="R243"/>
  <c r="P243"/>
  <c r="BI240"/>
  <c r="BH240"/>
  <c r="BG240"/>
  <c r="BE240"/>
  <c r="T240"/>
  <c r="R240"/>
  <c r="P240"/>
  <c r="BI237"/>
  <c r="BH237"/>
  <c r="BG237"/>
  <c r="BE237"/>
  <c r="T237"/>
  <c r="R237"/>
  <c r="P237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4"/>
  <c r="BH224"/>
  <c r="BG224"/>
  <c r="BE224"/>
  <c r="T224"/>
  <c r="R224"/>
  <c r="P224"/>
  <c r="BI221"/>
  <c r="BH221"/>
  <c r="BG221"/>
  <c r="BE221"/>
  <c r="T221"/>
  <c r="R221"/>
  <c r="P221"/>
  <c r="BI218"/>
  <c r="BH218"/>
  <c r="BG218"/>
  <c r="BE218"/>
  <c r="T218"/>
  <c r="R218"/>
  <c r="P218"/>
  <c r="BI215"/>
  <c r="BH215"/>
  <c r="BG215"/>
  <c r="BE215"/>
  <c r="T215"/>
  <c r="R215"/>
  <c r="P215"/>
  <c r="BI212"/>
  <c r="BH212"/>
  <c r="BG212"/>
  <c r="BE212"/>
  <c r="T212"/>
  <c r="R212"/>
  <c r="P212"/>
  <c r="BI209"/>
  <c r="BH209"/>
  <c r="BG209"/>
  <c r="BE209"/>
  <c r="T209"/>
  <c r="R209"/>
  <c r="P209"/>
  <c r="BI206"/>
  <c r="BH206"/>
  <c r="BG206"/>
  <c r="BE206"/>
  <c r="T206"/>
  <c r="R206"/>
  <c r="P206"/>
  <c r="BI203"/>
  <c r="BH203"/>
  <c r="BG203"/>
  <c r="BE203"/>
  <c r="T203"/>
  <c r="R203"/>
  <c r="P203"/>
  <c r="BI200"/>
  <c r="BH200"/>
  <c r="BG200"/>
  <c r="BE200"/>
  <c r="T200"/>
  <c r="R200"/>
  <c r="P200"/>
  <c r="BI197"/>
  <c r="BH197"/>
  <c r="BG197"/>
  <c r="BE197"/>
  <c r="T197"/>
  <c r="R197"/>
  <c r="P197"/>
  <c r="BI194"/>
  <c r="BH194"/>
  <c r="BG194"/>
  <c r="BE194"/>
  <c r="T194"/>
  <c r="R194"/>
  <c r="P194"/>
  <c r="BI191"/>
  <c r="BH191"/>
  <c r="BG191"/>
  <c r="BE191"/>
  <c r="T191"/>
  <c r="R191"/>
  <c r="P191"/>
  <c r="BI188"/>
  <c r="BH188"/>
  <c r="BG188"/>
  <c r="BE188"/>
  <c r="T188"/>
  <c r="R188"/>
  <c r="P188"/>
  <c r="BI185"/>
  <c r="BH185"/>
  <c r="BG185"/>
  <c r="BE185"/>
  <c r="T185"/>
  <c r="R185"/>
  <c r="P185"/>
  <c r="BI182"/>
  <c r="BH182"/>
  <c r="BG182"/>
  <c r="BE182"/>
  <c r="T182"/>
  <c r="R182"/>
  <c r="P182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5"/>
  <c r="BH155"/>
  <c r="BG155"/>
  <c r="BE155"/>
  <c r="T155"/>
  <c r="R155"/>
  <c r="P155"/>
  <c r="BI152"/>
  <c r="BH152"/>
  <c r="BG152"/>
  <c r="BE152"/>
  <c r="T152"/>
  <c r="R152"/>
  <c r="P152"/>
  <c r="BI151"/>
  <c r="BH151"/>
  <c r="BG151"/>
  <c r="BE151"/>
  <c r="T151"/>
  <c r="R151"/>
  <c r="P151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BI130"/>
  <c r="BH130"/>
  <c r="BG130"/>
  <c r="BE130"/>
  <c r="T130"/>
  <c r="R130"/>
  <c r="P130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85"/>
  <c i="5" r="J37"/>
  <c r="J36"/>
  <c i="1" r="AY98"/>
  <c i="5" r="J35"/>
  <c i="1" r="AX98"/>
  <c i="5" r="BI176"/>
  <c r="BH176"/>
  <c r="BG176"/>
  <c r="BE176"/>
  <c r="T176"/>
  <c r="R176"/>
  <c r="P176"/>
  <c r="BI173"/>
  <c r="BH173"/>
  <c r="BG173"/>
  <c r="BE173"/>
  <c r="T173"/>
  <c r="R173"/>
  <c r="P173"/>
  <c r="BI171"/>
  <c r="BH171"/>
  <c r="BG171"/>
  <c r="BE171"/>
  <c r="T171"/>
  <c r="T170"/>
  <c r="T169"/>
  <c r="R171"/>
  <c r="R170"/>
  <c r="R169"/>
  <c r="P171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R158"/>
  <c r="P158"/>
  <c r="BI147"/>
  <c r="BH147"/>
  <c r="BG147"/>
  <c r="BE147"/>
  <c r="T147"/>
  <c r="R147"/>
  <c r="P147"/>
  <c r="BI136"/>
  <c r="BH136"/>
  <c r="BG136"/>
  <c r="BE136"/>
  <c r="T136"/>
  <c r="R136"/>
  <c r="P13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4" r="J37"/>
  <c r="J36"/>
  <c i="1" r="AY97"/>
  <c i="4" r="J35"/>
  <c i="1" r="AX97"/>
  <c i="4" r="BI202"/>
  <c r="BH202"/>
  <c r="BG202"/>
  <c r="BE202"/>
  <c r="T202"/>
  <c r="T201"/>
  <c r="R202"/>
  <c r="R201"/>
  <c r="P202"/>
  <c r="P201"/>
  <c r="BI200"/>
  <c r="BH200"/>
  <c r="BG200"/>
  <c r="BE200"/>
  <c r="T200"/>
  <c r="R200"/>
  <c r="P200"/>
  <c r="BI196"/>
  <c r="BH196"/>
  <c r="BG196"/>
  <c r="BE196"/>
  <c r="T196"/>
  <c r="R196"/>
  <c r="P196"/>
  <c r="BI192"/>
  <c r="BH192"/>
  <c r="BG192"/>
  <c r="BE192"/>
  <c r="T192"/>
  <c r="R192"/>
  <c r="P192"/>
  <c r="BI188"/>
  <c r="BH188"/>
  <c r="BG188"/>
  <c r="BE188"/>
  <c r="T188"/>
  <c r="R188"/>
  <c r="P188"/>
  <c r="BI184"/>
  <c r="BH184"/>
  <c r="BG184"/>
  <c r="BE184"/>
  <c r="T184"/>
  <c r="R184"/>
  <c r="P184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34"/>
  <c r="BH134"/>
  <c r="BG134"/>
  <c r="BE134"/>
  <c r="T134"/>
  <c r="R134"/>
  <c r="P134"/>
  <c r="BI132"/>
  <c r="BH132"/>
  <c r="BG132"/>
  <c r="BE132"/>
  <c r="T132"/>
  <c r="R132"/>
  <c r="P132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3" r="J37"/>
  <c r="J36"/>
  <c i="1" r="AY96"/>
  <c i="3" r="J35"/>
  <c i="1" r="AX96"/>
  <c i="3" r="BI251"/>
  <c r="BH251"/>
  <c r="BG251"/>
  <c r="BE251"/>
  <c r="T251"/>
  <c r="T250"/>
  <c r="R251"/>
  <c r="R250"/>
  <c r="P251"/>
  <c r="P250"/>
  <c r="BI249"/>
  <c r="BH249"/>
  <c r="BG249"/>
  <c r="BE249"/>
  <c r="T249"/>
  <c r="R249"/>
  <c r="P249"/>
  <c r="BI248"/>
  <c r="BH248"/>
  <c r="BG248"/>
  <c r="BE248"/>
  <c r="T248"/>
  <c r="R248"/>
  <c r="P248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1"/>
  <c r="BH221"/>
  <c r="BG221"/>
  <c r="BE221"/>
  <c r="T221"/>
  <c r="R221"/>
  <c r="P221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1"/>
  <c r="BH201"/>
  <c r="BG201"/>
  <c r="BE201"/>
  <c r="T201"/>
  <c r="R201"/>
  <c r="P201"/>
  <c r="BI197"/>
  <c r="BH197"/>
  <c r="BG197"/>
  <c r="BE197"/>
  <c r="T197"/>
  <c r="R197"/>
  <c r="P197"/>
  <c r="BI194"/>
  <c r="BH194"/>
  <c r="BG194"/>
  <c r="BE194"/>
  <c r="T194"/>
  <c r="R194"/>
  <c r="P194"/>
  <c r="BI192"/>
  <c r="BH192"/>
  <c r="BG192"/>
  <c r="BE192"/>
  <c r="T192"/>
  <c r="R192"/>
  <c r="P192"/>
  <c r="BI189"/>
  <c r="BH189"/>
  <c r="BG189"/>
  <c r="BE189"/>
  <c r="T189"/>
  <c r="R189"/>
  <c r="P189"/>
  <c r="BI185"/>
  <c r="BH185"/>
  <c r="BG185"/>
  <c r="BE185"/>
  <c r="T185"/>
  <c r="R185"/>
  <c r="P185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5"/>
  <c r="BH175"/>
  <c r="BG175"/>
  <c r="BE175"/>
  <c r="T175"/>
  <c r="R175"/>
  <c r="P175"/>
  <c r="BI165"/>
  <c r="BH165"/>
  <c r="BG165"/>
  <c r="BE165"/>
  <c r="T165"/>
  <c r="R165"/>
  <c r="P165"/>
  <c r="BI155"/>
  <c r="BH155"/>
  <c r="BG155"/>
  <c r="BE155"/>
  <c r="T155"/>
  <c r="R155"/>
  <c r="P155"/>
  <c r="BI145"/>
  <c r="BH145"/>
  <c r="BG145"/>
  <c r="BE145"/>
  <c r="T145"/>
  <c r="R145"/>
  <c r="P145"/>
  <c r="BI135"/>
  <c r="BH135"/>
  <c r="BG135"/>
  <c r="BE135"/>
  <c r="T135"/>
  <c r="R135"/>
  <c r="P135"/>
  <c r="BI131"/>
  <c r="BH131"/>
  <c r="BG131"/>
  <c r="BE131"/>
  <c r="T131"/>
  <c r="R131"/>
  <c r="P131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2" r="J141"/>
  <c r="J37"/>
  <c r="J36"/>
  <c i="1" r="AY95"/>
  <c i="2" r="J35"/>
  <c i="1" r="AX95"/>
  <c i="2" r="BI939"/>
  <c r="BH939"/>
  <c r="BG939"/>
  <c r="BE939"/>
  <c r="T939"/>
  <c r="R939"/>
  <c r="P939"/>
  <c r="BI937"/>
  <c r="BH937"/>
  <c r="BG937"/>
  <c r="BE937"/>
  <c r="T937"/>
  <c r="R937"/>
  <c r="P937"/>
  <c r="BI934"/>
  <c r="BH934"/>
  <c r="BG934"/>
  <c r="BE934"/>
  <c r="T934"/>
  <c r="R934"/>
  <c r="P934"/>
  <c r="BI932"/>
  <c r="BH932"/>
  <c r="BG932"/>
  <c r="BE932"/>
  <c r="T932"/>
  <c r="R932"/>
  <c r="P932"/>
  <c r="BI929"/>
  <c r="BH929"/>
  <c r="BG929"/>
  <c r="BE929"/>
  <c r="T929"/>
  <c r="R929"/>
  <c r="P929"/>
  <c r="BI926"/>
  <c r="BH926"/>
  <c r="BG926"/>
  <c r="BE926"/>
  <c r="T926"/>
  <c r="R926"/>
  <c r="P926"/>
  <c r="BI923"/>
  <c r="BH923"/>
  <c r="BG923"/>
  <c r="BE923"/>
  <c r="T923"/>
  <c r="R923"/>
  <c r="P923"/>
  <c r="BI909"/>
  <c r="BH909"/>
  <c r="BG909"/>
  <c r="BE909"/>
  <c r="T909"/>
  <c r="R909"/>
  <c r="P909"/>
  <c r="BI902"/>
  <c r="BH902"/>
  <c r="BG902"/>
  <c r="BE902"/>
  <c r="T902"/>
  <c r="T901"/>
  <c r="R902"/>
  <c r="R901"/>
  <c r="P902"/>
  <c r="P901"/>
  <c r="BI900"/>
  <c r="BH900"/>
  <c r="BG900"/>
  <c r="BE900"/>
  <c r="T900"/>
  <c r="R900"/>
  <c r="P900"/>
  <c r="BI897"/>
  <c r="BH897"/>
  <c r="BG897"/>
  <c r="BE897"/>
  <c r="T897"/>
  <c r="R897"/>
  <c r="P897"/>
  <c r="BI863"/>
  <c r="BH863"/>
  <c r="BG863"/>
  <c r="BE863"/>
  <c r="T863"/>
  <c r="R863"/>
  <c r="P863"/>
  <c r="BI829"/>
  <c r="BH829"/>
  <c r="BG829"/>
  <c r="BE829"/>
  <c r="T829"/>
  <c r="R829"/>
  <c r="P829"/>
  <c r="BI827"/>
  <c r="BH827"/>
  <c r="BG827"/>
  <c r="BE827"/>
  <c r="T827"/>
  <c r="R827"/>
  <c r="P827"/>
  <c r="BI823"/>
  <c r="BH823"/>
  <c r="BG823"/>
  <c r="BE823"/>
  <c r="T823"/>
  <c r="R823"/>
  <c r="P823"/>
  <c r="BI788"/>
  <c r="BH788"/>
  <c r="BG788"/>
  <c r="BE788"/>
  <c r="T788"/>
  <c r="R788"/>
  <c r="P788"/>
  <c r="BI785"/>
  <c r="BH785"/>
  <c r="BG785"/>
  <c r="BE785"/>
  <c r="T785"/>
  <c r="R785"/>
  <c r="P785"/>
  <c r="BI782"/>
  <c r="BH782"/>
  <c r="BG782"/>
  <c r="BE782"/>
  <c r="T782"/>
  <c r="R782"/>
  <c r="P782"/>
  <c r="BI771"/>
  <c r="BH771"/>
  <c r="BG771"/>
  <c r="BE771"/>
  <c r="T771"/>
  <c r="R771"/>
  <c r="P771"/>
  <c r="BI768"/>
  <c r="BH768"/>
  <c r="BG768"/>
  <c r="BE768"/>
  <c r="T768"/>
  <c r="R768"/>
  <c r="P768"/>
  <c r="BI764"/>
  <c r="BH764"/>
  <c r="BG764"/>
  <c r="BE764"/>
  <c r="T764"/>
  <c r="R764"/>
  <c r="P764"/>
  <c r="BI751"/>
  <c r="BH751"/>
  <c r="BG751"/>
  <c r="BE751"/>
  <c r="T751"/>
  <c r="R751"/>
  <c r="P751"/>
  <c r="BI747"/>
  <c r="BH747"/>
  <c r="BG747"/>
  <c r="BE747"/>
  <c r="T747"/>
  <c r="R747"/>
  <c r="P747"/>
  <c r="BI734"/>
  <c r="BH734"/>
  <c r="BG734"/>
  <c r="BE734"/>
  <c r="T734"/>
  <c r="R734"/>
  <c r="P734"/>
  <c r="BI728"/>
  <c r="BH728"/>
  <c r="BG728"/>
  <c r="BE728"/>
  <c r="T728"/>
  <c r="R728"/>
  <c r="P728"/>
  <c r="BI715"/>
  <c r="BH715"/>
  <c r="BG715"/>
  <c r="BE715"/>
  <c r="T715"/>
  <c r="R715"/>
  <c r="P715"/>
  <c r="BI713"/>
  <c r="BH713"/>
  <c r="BG713"/>
  <c r="BE713"/>
  <c r="T713"/>
  <c r="R713"/>
  <c r="P713"/>
  <c r="BI709"/>
  <c r="BH709"/>
  <c r="BG709"/>
  <c r="BE709"/>
  <c r="T709"/>
  <c r="R709"/>
  <c r="P709"/>
  <c r="BI698"/>
  <c r="BH698"/>
  <c r="BG698"/>
  <c r="BE698"/>
  <c r="T698"/>
  <c r="R698"/>
  <c r="P698"/>
  <c r="BI695"/>
  <c r="BH695"/>
  <c r="BG695"/>
  <c r="BE695"/>
  <c r="T695"/>
  <c r="R695"/>
  <c r="P695"/>
  <c r="BI691"/>
  <c r="BH691"/>
  <c r="BG691"/>
  <c r="BE691"/>
  <c r="T691"/>
  <c r="R691"/>
  <c r="P691"/>
  <c r="BI688"/>
  <c r="BH688"/>
  <c r="BG688"/>
  <c r="BE688"/>
  <c r="T688"/>
  <c r="R688"/>
  <c r="P688"/>
  <c r="BI684"/>
  <c r="BH684"/>
  <c r="BG684"/>
  <c r="BE684"/>
  <c r="T684"/>
  <c r="R684"/>
  <c r="P684"/>
  <c r="BI673"/>
  <c r="BH673"/>
  <c r="BG673"/>
  <c r="BE673"/>
  <c r="T673"/>
  <c r="R673"/>
  <c r="P673"/>
  <c r="BI671"/>
  <c r="BH671"/>
  <c r="BG671"/>
  <c r="BE671"/>
  <c r="T671"/>
  <c r="R671"/>
  <c r="P671"/>
  <c r="BI667"/>
  <c r="BH667"/>
  <c r="BG667"/>
  <c r="BE667"/>
  <c r="T667"/>
  <c r="R667"/>
  <c r="P667"/>
  <c r="BI663"/>
  <c r="BH663"/>
  <c r="BG663"/>
  <c r="BE663"/>
  <c r="T663"/>
  <c r="R663"/>
  <c r="P663"/>
  <c r="BI659"/>
  <c r="BH659"/>
  <c r="BG659"/>
  <c r="BE659"/>
  <c r="T659"/>
  <c r="R659"/>
  <c r="P659"/>
  <c r="BI655"/>
  <c r="BH655"/>
  <c r="BG655"/>
  <c r="BE655"/>
  <c r="T655"/>
  <c r="R655"/>
  <c r="P655"/>
  <c r="BI653"/>
  <c r="BH653"/>
  <c r="BG653"/>
  <c r="BE653"/>
  <c r="T653"/>
  <c r="R653"/>
  <c r="P653"/>
  <c r="BI652"/>
  <c r="BH652"/>
  <c r="BG652"/>
  <c r="BE652"/>
  <c r="T652"/>
  <c r="R652"/>
  <c r="P652"/>
  <c r="BI651"/>
  <c r="BH651"/>
  <c r="BG651"/>
  <c r="BE651"/>
  <c r="T651"/>
  <c r="R651"/>
  <c r="P651"/>
  <c r="BI650"/>
  <c r="BH650"/>
  <c r="BG650"/>
  <c r="BE650"/>
  <c r="T650"/>
  <c r="R650"/>
  <c r="P650"/>
  <c r="BI647"/>
  <c r="BH647"/>
  <c r="BG647"/>
  <c r="BE647"/>
  <c r="T647"/>
  <c r="R647"/>
  <c r="P647"/>
  <c r="BI646"/>
  <c r="BH646"/>
  <c r="BG646"/>
  <c r="BE646"/>
  <c r="T646"/>
  <c r="R646"/>
  <c r="P646"/>
  <c r="BI645"/>
  <c r="BH645"/>
  <c r="BG645"/>
  <c r="BE645"/>
  <c r="T645"/>
  <c r="R645"/>
  <c r="P645"/>
  <c r="BI644"/>
  <c r="BH644"/>
  <c r="BG644"/>
  <c r="BE644"/>
  <c r="T644"/>
  <c r="R644"/>
  <c r="P644"/>
  <c r="BI643"/>
  <c r="BH643"/>
  <c r="BG643"/>
  <c r="BE643"/>
  <c r="T643"/>
  <c r="R643"/>
  <c r="P643"/>
  <c r="BI642"/>
  <c r="BH642"/>
  <c r="BG642"/>
  <c r="BE642"/>
  <c r="T642"/>
  <c r="R642"/>
  <c r="P642"/>
  <c r="BI641"/>
  <c r="BH641"/>
  <c r="BG641"/>
  <c r="BE641"/>
  <c r="T641"/>
  <c r="R641"/>
  <c r="P641"/>
  <c r="BI640"/>
  <c r="BH640"/>
  <c r="BG640"/>
  <c r="BE640"/>
  <c r="T640"/>
  <c r="R640"/>
  <c r="P640"/>
  <c r="BI639"/>
  <c r="BH639"/>
  <c r="BG639"/>
  <c r="BE639"/>
  <c r="T639"/>
  <c r="R639"/>
  <c r="P639"/>
  <c r="BI638"/>
  <c r="BH638"/>
  <c r="BG638"/>
  <c r="BE638"/>
  <c r="T638"/>
  <c r="R638"/>
  <c r="P638"/>
  <c r="BI637"/>
  <c r="BH637"/>
  <c r="BG637"/>
  <c r="BE637"/>
  <c r="T637"/>
  <c r="R637"/>
  <c r="P637"/>
  <c r="BI633"/>
  <c r="BH633"/>
  <c r="BG633"/>
  <c r="BE633"/>
  <c r="T633"/>
  <c r="R633"/>
  <c r="P633"/>
  <c r="BI629"/>
  <c r="BH629"/>
  <c r="BG629"/>
  <c r="BE629"/>
  <c r="T629"/>
  <c r="R629"/>
  <c r="P629"/>
  <c r="BI628"/>
  <c r="BH628"/>
  <c r="BG628"/>
  <c r="BE628"/>
  <c r="T628"/>
  <c r="R628"/>
  <c r="P628"/>
  <c r="BI623"/>
  <c r="BH623"/>
  <c r="BG623"/>
  <c r="BE623"/>
  <c r="T623"/>
  <c r="R623"/>
  <c r="P623"/>
  <c r="BI622"/>
  <c r="BH622"/>
  <c r="BG622"/>
  <c r="BE622"/>
  <c r="T622"/>
  <c r="R622"/>
  <c r="P622"/>
  <c r="BI621"/>
  <c r="BH621"/>
  <c r="BG621"/>
  <c r="BE621"/>
  <c r="T621"/>
  <c r="R621"/>
  <c r="P621"/>
  <c r="BI620"/>
  <c r="BH620"/>
  <c r="BG620"/>
  <c r="BE620"/>
  <c r="T620"/>
  <c r="R620"/>
  <c r="P620"/>
  <c r="BI619"/>
  <c r="BH619"/>
  <c r="BG619"/>
  <c r="BE619"/>
  <c r="T619"/>
  <c r="R619"/>
  <c r="P619"/>
  <c r="BI618"/>
  <c r="BH618"/>
  <c r="BG618"/>
  <c r="BE618"/>
  <c r="T618"/>
  <c r="R618"/>
  <c r="P618"/>
  <c r="BI616"/>
  <c r="BH616"/>
  <c r="BG616"/>
  <c r="BE616"/>
  <c r="T616"/>
  <c r="R616"/>
  <c r="P616"/>
  <c r="BI614"/>
  <c r="BH614"/>
  <c r="BG614"/>
  <c r="BE614"/>
  <c r="T614"/>
  <c r="R614"/>
  <c r="P614"/>
  <c r="BI613"/>
  <c r="BH613"/>
  <c r="BG613"/>
  <c r="BE613"/>
  <c r="T613"/>
  <c r="R613"/>
  <c r="P613"/>
  <c r="BI612"/>
  <c r="BH612"/>
  <c r="BG612"/>
  <c r="BE612"/>
  <c r="T612"/>
  <c r="R612"/>
  <c r="P612"/>
  <c r="BI611"/>
  <c r="BH611"/>
  <c r="BG611"/>
  <c r="BE611"/>
  <c r="T611"/>
  <c r="R611"/>
  <c r="P611"/>
  <c r="BI610"/>
  <c r="BH610"/>
  <c r="BG610"/>
  <c r="BE610"/>
  <c r="T610"/>
  <c r="R610"/>
  <c r="P610"/>
  <c r="BI607"/>
  <c r="BH607"/>
  <c r="BG607"/>
  <c r="BE607"/>
  <c r="T607"/>
  <c r="R607"/>
  <c r="P607"/>
  <c r="BI604"/>
  <c r="BH604"/>
  <c r="BG604"/>
  <c r="BE604"/>
  <c r="T604"/>
  <c r="R604"/>
  <c r="P604"/>
  <c r="BI601"/>
  <c r="BH601"/>
  <c r="BG601"/>
  <c r="BE601"/>
  <c r="T601"/>
  <c r="R601"/>
  <c r="P601"/>
  <c r="BI589"/>
  <c r="BH589"/>
  <c r="BG589"/>
  <c r="BE589"/>
  <c r="T589"/>
  <c r="R589"/>
  <c r="P589"/>
  <c r="BI585"/>
  <c r="BH585"/>
  <c r="BG585"/>
  <c r="BE585"/>
  <c r="T585"/>
  <c r="R585"/>
  <c r="P585"/>
  <c r="BI579"/>
  <c r="BH579"/>
  <c r="BG579"/>
  <c r="BE579"/>
  <c r="T579"/>
  <c r="R579"/>
  <c r="P579"/>
  <c r="BI574"/>
  <c r="BH574"/>
  <c r="BG574"/>
  <c r="BE574"/>
  <c r="T574"/>
  <c r="R574"/>
  <c r="P574"/>
  <c r="BI572"/>
  <c r="BH572"/>
  <c r="BG572"/>
  <c r="BE572"/>
  <c r="T572"/>
  <c r="R572"/>
  <c r="P572"/>
  <c r="BI562"/>
  <c r="BH562"/>
  <c r="BG562"/>
  <c r="BE562"/>
  <c r="T562"/>
  <c r="R562"/>
  <c r="P562"/>
  <c r="BI552"/>
  <c r="BH552"/>
  <c r="BG552"/>
  <c r="BE552"/>
  <c r="T552"/>
  <c r="R552"/>
  <c r="P552"/>
  <c r="BI550"/>
  <c r="BH550"/>
  <c r="BG550"/>
  <c r="BE550"/>
  <c r="T550"/>
  <c r="R550"/>
  <c r="P550"/>
  <c r="BI549"/>
  <c r="BH549"/>
  <c r="BG549"/>
  <c r="BE549"/>
  <c r="T549"/>
  <c r="R549"/>
  <c r="P549"/>
  <c r="BI548"/>
  <c r="BH548"/>
  <c r="BG548"/>
  <c r="BE548"/>
  <c r="T548"/>
  <c r="R548"/>
  <c r="P548"/>
  <c r="BI543"/>
  <c r="BH543"/>
  <c r="BG543"/>
  <c r="BE543"/>
  <c r="T543"/>
  <c r="R543"/>
  <c r="P543"/>
  <c r="BI541"/>
  <c r="BH541"/>
  <c r="BG541"/>
  <c r="BE541"/>
  <c r="T541"/>
  <c r="R541"/>
  <c r="P541"/>
  <c r="BI531"/>
  <c r="BH531"/>
  <c r="BG531"/>
  <c r="BE531"/>
  <c r="T531"/>
  <c r="R531"/>
  <c r="P531"/>
  <c r="BI519"/>
  <c r="BH519"/>
  <c r="BG519"/>
  <c r="BE519"/>
  <c r="T519"/>
  <c r="R519"/>
  <c r="P519"/>
  <c r="BI507"/>
  <c r="BH507"/>
  <c r="BG507"/>
  <c r="BE507"/>
  <c r="T507"/>
  <c r="R507"/>
  <c r="P507"/>
  <c r="BI501"/>
  <c r="BH501"/>
  <c r="BG501"/>
  <c r="BE501"/>
  <c r="T501"/>
  <c r="R501"/>
  <c r="P501"/>
  <c r="BI491"/>
  <c r="BH491"/>
  <c r="BG491"/>
  <c r="BE491"/>
  <c r="T491"/>
  <c r="R491"/>
  <c r="P491"/>
  <c r="BI487"/>
  <c r="BH487"/>
  <c r="BG487"/>
  <c r="BE487"/>
  <c r="T487"/>
  <c r="R487"/>
  <c r="P487"/>
  <c r="BI464"/>
  <c r="BH464"/>
  <c r="BG464"/>
  <c r="BE464"/>
  <c r="T464"/>
  <c r="R464"/>
  <c r="P464"/>
  <c r="BI446"/>
  <c r="BH446"/>
  <c r="BG446"/>
  <c r="BE446"/>
  <c r="T446"/>
  <c r="R446"/>
  <c r="P446"/>
  <c r="BI426"/>
  <c r="BH426"/>
  <c r="BG426"/>
  <c r="BE426"/>
  <c r="T426"/>
  <c r="R426"/>
  <c r="P426"/>
  <c r="BI424"/>
  <c r="BH424"/>
  <c r="BG424"/>
  <c r="BE424"/>
  <c r="T424"/>
  <c r="R424"/>
  <c r="P424"/>
  <c r="BI417"/>
  <c r="BH417"/>
  <c r="BG417"/>
  <c r="BE417"/>
  <c r="T417"/>
  <c r="R417"/>
  <c r="P417"/>
  <c r="BI411"/>
  <c r="BH411"/>
  <c r="BG411"/>
  <c r="BE411"/>
  <c r="T411"/>
  <c r="R411"/>
  <c r="P411"/>
  <c r="BI406"/>
  <c r="BH406"/>
  <c r="BG406"/>
  <c r="BE406"/>
  <c r="T406"/>
  <c r="R406"/>
  <c r="P406"/>
  <c r="BI401"/>
  <c r="BH401"/>
  <c r="BG401"/>
  <c r="BE401"/>
  <c r="T401"/>
  <c r="R401"/>
  <c r="P401"/>
  <c r="BI396"/>
  <c r="BH396"/>
  <c r="BG396"/>
  <c r="BE396"/>
  <c r="T396"/>
  <c r="R396"/>
  <c r="P396"/>
  <c r="BI391"/>
  <c r="BH391"/>
  <c r="BG391"/>
  <c r="BE391"/>
  <c r="T391"/>
  <c r="R391"/>
  <c r="P391"/>
  <c r="BI387"/>
  <c r="BH387"/>
  <c r="BG387"/>
  <c r="BE387"/>
  <c r="T387"/>
  <c r="R387"/>
  <c r="P387"/>
  <c r="BI382"/>
  <c r="BH382"/>
  <c r="BG382"/>
  <c r="BE382"/>
  <c r="T382"/>
  <c r="R382"/>
  <c r="P382"/>
  <c r="BI381"/>
  <c r="BH381"/>
  <c r="BG381"/>
  <c r="BE381"/>
  <c r="T381"/>
  <c r="R381"/>
  <c r="P381"/>
  <c r="BI378"/>
  <c r="BH378"/>
  <c r="BG378"/>
  <c r="BE378"/>
  <c r="T378"/>
  <c r="R378"/>
  <c r="P378"/>
  <c r="BI374"/>
  <c r="BH374"/>
  <c r="BG374"/>
  <c r="BE374"/>
  <c r="T374"/>
  <c r="R374"/>
  <c r="P374"/>
  <c r="BI364"/>
  <c r="BH364"/>
  <c r="BG364"/>
  <c r="BE364"/>
  <c r="T364"/>
  <c r="R364"/>
  <c r="P364"/>
  <c r="BI362"/>
  <c r="BH362"/>
  <c r="BG362"/>
  <c r="BE362"/>
  <c r="T362"/>
  <c r="R362"/>
  <c r="P362"/>
  <c r="BI357"/>
  <c r="BH357"/>
  <c r="BG357"/>
  <c r="BE357"/>
  <c r="T357"/>
  <c r="R357"/>
  <c r="P357"/>
  <c r="BI352"/>
  <c r="BH352"/>
  <c r="BG352"/>
  <c r="BE352"/>
  <c r="T352"/>
  <c r="R352"/>
  <c r="P352"/>
  <c r="BI346"/>
  <c r="BH346"/>
  <c r="BG346"/>
  <c r="BE346"/>
  <c r="T346"/>
  <c r="T345"/>
  <c r="R346"/>
  <c r="R345"/>
  <c r="P346"/>
  <c r="P345"/>
  <c r="BI344"/>
  <c r="BH344"/>
  <c r="BG344"/>
  <c r="BE344"/>
  <c r="T344"/>
  <c r="R344"/>
  <c r="P344"/>
  <c r="BI341"/>
  <c r="BH341"/>
  <c r="BG341"/>
  <c r="BE341"/>
  <c r="T341"/>
  <c r="R341"/>
  <c r="P341"/>
  <c r="BI331"/>
  <c r="BH331"/>
  <c r="BG331"/>
  <c r="BE331"/>
  <c r="T331"/>
  <c r="R331"/>
  <c r="P331"/>
  <c r="BI321"/>
  <c r="BH321"/>
  <c r="BG321"/>
  <c r="BE321"/>
  <c r="T321"/>
  <c r="R321"/>
  <c r="P321"/>
  <c r="BI318"/>
  <c r="BH318"/>
  <c r="BG318"/>
  <c r="BE318"/>
  <c r="T318"/>
  <c r="R318"/>
  <c r="P318"/>
  <c r="BI308"/>
  <c r="BH308"/>
  <c r="BG308"/>
  <c r="BE308"/>
  <c r="T308"/>
  <c r="R308"/>
  <c r="P308"/>
  <c r="BI297"/>
  <c r="BH297"/>
  <c r="BG297"/>
  <c r="BE297"/>
  <c r="T297"/>
  <c r="R297"/>
  <c r="P297"/>
  <c r="BI292"/>
  <c r="BH292"/>
  <c r="BG292"/>
  <c r="BE292"/>
  <c r="T292"/>
  <c r="R292"/>
  <c r="P292"/>
  <c r="BI289"/>
  <c r="BH289"/>
  <c r="BG289"/>
  <c r="BE289"/>
  <c r="T289"/>
  <c r="T288"/>
  <c r="R289"/>
  <c r="R288"/>
  <c r="P289"/>
  <c r="P288"/>
  <c r="BI285"/>
  <c r="BH285"/>
  <c r="BG285"/>
  <c r="BE285"/>
  <c r="T285"/>
  <c r="R285"/>
  <c r="P285"/>
  <c r="BI282"/>
  <c r="BH282"/>
  <c r="BG282"/>
  <c r="BE282"/>
  <c r="T282"/>
  <c r="R282"/>
  <c r="P282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0"/>
  <c r="BH270"/>
  <c r="BG270"/>
  <c r="BE270"/>
  <c r="T270"/>
  <c r="R270"/>
  <c r="P270"/>
  <c r="BI265"/>
  <c r="BH265"/>
  <c r="BG265"/>
  <c r="BE265"/>
  <c r="T265"/>
  <c r="R265"/>
  <c r="P265"/>
  <c r="BI261"/>
  <c r="BH261"/>
  <c r="BG261"/>
  <c r="BE261"/>
  <c r="T261"/>
  <c r="R261"/>
  <c r="P261"/>
  <c r="BI255"/>
  <c r="BH255"/>
  <c r="BG255"/>
  <c r="BE255"/>
  <c r="T255"/>
  <c r="R255"/>
  <c r="P255"/>
  <c r="BI250"/>
  <c r="BH250"/>
  <c r="BG250"/>
  <c r="BE250"/>
  <c r="T250"/>
  <c r="R250"/>
  <c r="P250"/>
  <c r="BI244"/>
  <c r="BH244"/>
  <c r="BG244"/>
  <c r="BE244"/>
  <c r="T244"/>
  <c r="R244"/>
  <c r="P244"/>
  <c r="BI238"/>
  <c r="BH238"/>
  <c r="BG238"/>
  <c r="BE238"/>
  <c r="T238"/>
  <c r="R238"/>
  <c r="P238"/>
  <c r="BI235"/>
  <c r="BH235"/>
  <c r="BG235"/>
  <c r="BE235"/>
  <c r="T235"/>
  <c r="R235"/>
  <c r="P235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3"/>
  <c r="BH223"/>
  <c r="BG223"/>
  <c r="BE223"/>
  <c r="T223"/>
  <c r="R223"/>
  <c r="P223"/>
  <c r="BI216"/>
  <c r="BH216"/>
  <c r="BG216"/>
  <c r="BE216"/>
  <c r="T216"/>
  <c r="R216"/>
  <c r="P216"/>
  <c r="BI213"/>
  <c r="BH213"/>
  <c r="BG213"/>
  <c r="BE213"/>
  <c r="T213"/>
  <c r="R213"/>
  <c r="P213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4"/>
  <c r="BH204"/>
  <c r="BG204"/>
  <c r="BE204"/>
  <c r="T204"/>
  <c r="R204"/>
  <c r="P204"/>
  <c r="BI199"/>
  <c r="BH199"/>
  <c r="BG199"/>
  <c r="BE199"/>
  <c r="T199"/>
  <c r="R199"/>
  <c r="P199"/>
  <c r="BI196"/>
  <c r="BH196"/>
  <c r="BG196"/>
  <c r="BE196"/>
  <c r="T196"/>
  <c r="R196"/>
  <c r="P196"/>
  <c r="BI191"/>
  <c r="BH191"/>
  <c r="BG191"/>
  <c r="BE191"/>
  <c r="T191"/>
  <c r="R191"/>
  <c r="P191"/>
  <c r="BI182"/>
  <c r="BH182"/>
  <c r="BG182"/>
  <c r="BE182"/>
  <c r="T182"/>
  <c r="R182"/>
  <c r="P182"/>
  <c r="BI179"/>
  <c r="BH179"/>
  <c r="BG179"/>
  <c r="BE179"/>
  <c r="T179"/>
  <c r="R179"/>
  <c r="P179"/>
  <c r="BI175"/>
  <c r="BH175"/>
  <c r="BG175"/>
  <c r="BE175"/>
  <c r="T175"/>
  <c r="R175"/>
  <c r="P175"/>
  <c r="BI171"/>
  <c r="BH171"/>
  <c r="BG171"/>
  <c r="BE171"/>
  <c r="T171"/>
  <c r="R171"/>
  <c r="P171"/>
  <c r="BI158"/>
  <c r="BH158"/>
  <c r="BG158"/>
  <c r="BE158"/>
  <c r="T158"/>
  <c r="R158"/>
  <c r="P158"/>
  <c r="BI155"/>
  <c r="BH155"/>
  <c r="BG155"/>
  <c r="BE155"/>
  <c r="T155"/>
  <c r="R155"/>
  <c r="P155"/>
  <c r="BI151"/>
  <c r="BH151"/>
  <c r="BG151"/>
  <c r="BE151"/>
  <c r="T151"/>
  <c r="R151"/>
  <c r="P151"/>
  <c r="BI147"/>
  <c r="BH147"/>
  <c r="BG147"/>
  <c r="BE147"/>
  <c r="T147"/>
  <c r="R147"/>
  <c r="P147"/>
  <c r="BI143"/>
  <c r="BH143"/>
  <c r="BG143"/>
  <c r="BE143"/>
  <c r="T143"/>
  <c r="R143"/>
  <c r="P143"/>
  <c r="J98"/>
  <c r="J136"/>
  <c r="J135"/>
  <c r="F135"/>
  <c r="F133"/>
  <c r="E131"/>
  <c r="J92"/>
  <c r="J91"/>
  <c r="F91"/>
  <c r="F89"/>
  <c r="E87"/>
  <c r="J18"/>
  <c r="E18"/>
  <c r="F136"/>
  <c r="J17"/>
  <c r="J12"/>
  <c r="J133"/>
  <c r="E7"/>
  <c r="E129"/>
  <c i="1" r="L90"/>
  <c r="AM90"/>
  <c r="AM89"/>
  <c r="L89"/>
  <c r="AM87"/>
  <c r="L87"/>
  <c r="L85"/>
  <c r="L84"/>
  <c i="6" r="BK340"/>
  <c r="J340"/>
  <c r="BK337"/>
  <c r="J333"/>
  <c r="J330"/>
  <c r="J327"/>
  <c r="J324"/>
  <c r="BK321"/>
  <c r="BK318"/>
  <c r="J315"/>
  <c r="J312"/>
  <c r="BK310"/>
  <c r="J309"/>
  <c r="BK306"/>
  <c r="J303"/>
  <c r="BK299"/>
  <c r="J296"/>
  <c r="BK293"/>
  <c r="J290"/>
  <c r="J287"/>
  <c r="J284"/>
  <c r="J281"/>
  <c r="BK278"/>
  <c r="BK275"/>
  <c r="J272"/>
  <c r="BK269"/>
  <c r="BK266"/>
  <c r="BK263"/>
  <c r="J260"/>
  <c r="BK257"/>
  <c r="J254"/>
  <c r="BK251"/>
  <c r="BK250"/>
  <c r="J249"/>
  <c r="BK246"/>
  <c r="J243"/>
  <c r="BK240"/>
  <c r="J237"/>
  <c r="BK234"/>
  <c r="J233"/>
  <c r="J229"/>
  <c r="BK228"/>
  <c r="BK227"/>
  <c r="BK224"/>
  <c r="BK221"/>
  <c r="BK218"/>
  <c r="J215"/>
  <c r="BK212"/>
  <c r="BK209"/>
  <c r="J206"/>
  <c r="J203"/>
  <c r="J200"/>
  <c r="J197"/>
  <c r="J194"/>
  <c r="BK191"/>
  <c r="J188"/>
  <c r="BK185"/>
  <c r="BK182"/>
  <c r="J179"/>
  <c r="J176"/>
  <c r="J175"/>
  <c r="J173"/>
  <c r="J170"/>
  <c r="BK167"/>
  <c r="BK164"/>
  <c r="J161"/>
  <c r="BK158"/>
  <c r="J158"/>
  <c r="BK155"/>
  <c r="BK152"/>
  <c r="BK151"/>
  <c r="J148"/>
  <c r="J145"/>
  <c r="BK142"/>
  <c r="J137"/>
  <c r="J134"/>
  <c r="J131"/>
  <c r="J130"/>
  <c r="J127"/>
  <c r="BK126"/>
  <c i="5" r="J176"/>
  <c r="J173"/>
  <c r="BK171"/>
  <c r="J168"/>
  <c r="BK167"/>
  <c r="BK166"/>
  <c r="J165"/>
  <c r="BK164"/>
  <c r="BK163"/>
  <c r="J162"/>
  <c r="BK161"/>
  <c r="BK158"/>
  <c r="BK147"/>
  <c r="BK136"/>
  <c r="J125"/>
  <c r="J124"/>
  <c i="4" r="BK202"/>
  <c r="J200"/>
  <c r="BK196"/>
  <c r="BK192"/>
  <c r="BK188"/>
  <c r="BK184"/>
  <c r="BK180"/>
  <c r="J178"/>
  <c r="BK177"/>
  <c r="J176"/>
  <c r="BK175"/>
  <c r="BK174"/>
  <c r="J173"/>
  <c r="BK163"/>
  <c r="BK161"/>
  <c r="BK160"/>
  <c r="J159"/>
  <c r="BK158"/>
  <c r="J134"/>
  <c r="BK132"/>
  <c r="BK129"/>
  <c r="BK128"/>
  <c r="J127"/>
  <c r="J126"/>
  <c r="BK125"/>
  <c i="3" r="BK251"/>
  <c r="BK249"/>
  <c r="BK248"/>
  <c r="BK245"/>
  <c r="J244"/>
  <c r="J242"/>
  <c r="BK241"/>
  <c r="BK240"/>
  <c r="BK239"/>
  <c r="BK238"/>
  <c r="J237"/>
  <c r="J236"/>
  <c r="BK235"/>
  <c r="J232"/>
  <c r="BK231"/>
  <c r="J231"/>
  <c r="J230"/>
  <c r="J229"/>
  <c r="J228"/>
  <c r="J227"/>
  <c r="BK226"/>
  <c r="BK224"/>
  <c r="J221"/>
  <c r="J218"/>
  <c r="BK217"/>
  <c r="BK216"/>
  <c r="J215"/>
  <c r="J214"/>
  <c r="J213"/>
  <c r="BK210"/>
  <c r="J207"/>
  <c r="BK206"/>
  <c r="J206"/>
  <c r="J205"/>
  <c r="J197"/>
  <c r="BK194"/>
  <c r="J192"/>
  <c r="BK189"/>
  <c r="BK185"/>
  <c r="J182"/>
  <c r="J181"/>
  <c r="BK180"/>
  <c r="J179"/>
  <c r="J175"/>
  <c r="J165"/>
  <c r="BK155"/>
  <c r="BK145"/>
  <c r="J135"/>
  <c r="BK131"/>
  <c r="BK125"/>
  <c i="2" r="J932"/>
  <c r="BK929"/>
  <c r="J929"/>
  <c r="J926"/>
  <c r="J923"/>
  <c r="BK909"/>
  <c r="J902"/>
  <c r="BK900"/>
  <c r="J897"/>
  <c r="J863"/>
  <c r="BK829"/>
  <c r="J827"/>
  <c r="BK823"/>
  <c r="BK788"/>
  <c r="J785"/>
  <c r="J782"/>
  <c r="J771"/>
  <c r="BK768"/>
  <c r="BK764"/>
  <c r="J751"/>
  <c r="BK747"/>
  <c r="J734"/>
  <c r="J715"/>
  <c r="J713"/>
  <c r="BK709"/>
  <c r="J698"/>
  <c r="BK695"/>
  <c r="J691"/>
  <c i="7" r="BK133"/>
  <c r="J133"/>
  <c r="BK131"/>
  <c r="J131"/>
  <c r="BK129"/>
  <c r="J129"/>
  <c r="BK127"/>
  <c r="J127"/>
  <c r="BK125"/>
  <c r="J125"/>
  <c i="6" r="J337"/>
  <c r="BK333"/>
  <c r="BK330"/>
  <c r="BK327"/>
  <c r="BK324"/>
  <c r="J321"/>
  <c r="J318"/>
  <c r="BK315"/>
  <c r="BK312"/>
  <c r="J310"/>
  <c r="BK309"/>
  <c r="J306"/>
  <c r="BK303"/>
  <c r="BK300"/>
  <c r="J300"/>
  <c r="J299"/>
  <c r="BK296"/>
  <c r="J293"/>
  <c r="BK290"/>
  <c r="BK287"/>
  <c r="BK284"/>
  <c r="BK281"/>
  <c r="J278"/>
  <c r="J275"/>
  <c r="BK272"/>
  <c r="J269"/>
  <c r="J266"/>
  <c r="J263"/>
  <c r="BK260"/>
  <c r="J257"/>
  <c r="BK254"/>
  <c r="J251"/>
  <c r="J250"/>
  <c r="BK249"/>
  <c r="J246"/>
  <c r="BK243"/>
  <c r="J240"/>
  <c r="BK237"/>
  <c r="J234"/>
  <c r="BK233"/>
  <c r="BK232"/>
  <c r="J232"/>
  <c r="BK229"/>
  <c r="J228"/>
  <c r="J227"/>
  <c r="J224"/>
  <c r="J221"/>
  <c r="J218"/>
  <c r="BK215"/>
  <c r="J212"/>
  <c r="J209"/>
  <c r="BK206"/>
  <c r="BK203"/>
  <c r="BK200"/>
  <c r="BK197"/>
  <c r="BK194"/>
  <c r="J191"/>
  <c r="BK188"/>
  <c r="J185"/>
  <c r="J182"/>
  <c r="BK179"/>
  <c r="BK176"/>
  <c r="BK175"/>
  <c r="BK173"/>
  <c r="BK170"/>
  <c r="J167"/>
  <c r="J164"/>
  <c r="BK161"/>
  <c r="J155"/>
  <c r="J152"/>
  <c r="J151"/>
  <c r="BK148"/>
  <c r="BK145"/>
  <c r="J142"/>
  <c r="BK137"/>
  <c r="BK134"/>
  <c r="BK131"/>
  <c r="BK130"/>
  <c r="BK127"/>
  <c r="J126"/>
  <c i="5" r="BK176"/>
  <c r="BK173"/>
  <c r="J171"/>
  <c r="BK168"/>
  <c r="J167"/>
  <c r="J166"/>
  <c r="BK165"/>
  <c r="J164"/>
  <c r="J163"/>
  <c r="BK162"/>
  <c r="J161"/>
  <c r="J158"/>
  <c r="J147"/>
  <c r="J136"/>
  <c r="BK125"/>
  <c r="BK124"/>
  <c i="4" r="J202"/>
  <c r="BK200"/>
  <c r="J196"/>
  <c r="J192"/>
  <c r="J188"/>
  <c r="J184"/>
  <c r="J180"/>
  <c r="BK178"/>
  <c r="J177"/>
  <c r="BK176"/>
  <c r="J175"/>
  <c r="J174"/>
  <c r="BK173"/>
  <c r="J163"/>
  <c r="J161"/>
  <c r="J160"/>
  <c r="BK159"/>
  <c r="J158"/>
  <c r="BK134"/>
  <c r="J132"/>
  <c r="J129"/>
  <c r="J128"/>
  <c r="BK127"/>
  <c r="BK126"/>
  <c r="J125"/>
  <c i="3" r="J251"/>
  <c r="J249"/>
  <c r="J248"/>
  <c r="J245"/>
  <c r="BK244"/>
  <c r="BK242"/>
  <c r="J241"/>
  <c r="J240"/>
  <c r="J239"/>
  <c r="J238"/>
  <c r="BK237"/>
  <c r="BK236"/>
  <c r="J235"/>
  <c r="BK232"/>
  <c r="BK230"/>
  <c r="BK229"/>
  <c r="BK228"/>
  <c r="BK227"/>
  <c r="J226"/>
  <c r="J224"/>
  <c r="BK221"/>
  <c r="BK218"/>
  <c r="J217"/>
  <c r="J216"/>
  <c r="BK215"/>
  <c r="BK214"/>
  <c r="BK213"/>
  <c r="J210"/>
  <c r="BK207"/>
  <c r="BK205"/>
  <c r="BK201"/>
  <c r="J201"/>
  <c r="BK197"/>
  <c r="J194"/>
  <c r="BK192"/>
  <c r="J189"/>
  <c r="J185"/>
  <c r="BK182"/>
  <c r="BK181"/>
  <c r="J180"/>
  <c r="BK179"/>
  <c r="BK175"/>
  <c r="BK165"/>
  <c r="J155"/>
  <c r="J145"/>
  <c r="BK135"/>
  <c r="J131"/>
  <c r="J125"/>
  <c i="2" r="BK939"/>
  <c r="J939"/>
  <c r="BK937"/>
  <c r="J937"/>
  <c r="BK934"/>
  <c r="J934"/>
  <c r="BK932"/>
  <c r="BK926"/>
  <c r="BK923"/>
  <c r="J909"/>
  <c r="BK902"/>
  <c r="J900"/>
  <c r="BK897"/>
  <c r="BK863"/>
  <c r="J829"/>
  <c r="BK827"/>
  <c r="J823"/>
  <c r="J788"/>
  <c r="BK785"/>
  <c r="BK782"/>
  <c r="BK771"/>
  <c r="J768"/>
  <c r="J764"/>
  <c r="BK751"/>
  <c r="J747"/>
  <c r="BK734"/>
  <c r="BK728"/>
  <c r="J728"/>
  <c r="BK715"/>
  <c r="BK713"/>
  <c r="J709"/>
  <c r="BK698"/>
  <c r="J695"/>
  <c r="BK691"/>
  <c r="BK688"/>
  <c r="J688"/>
  <c r="BK684"/>
  <c r="J684"/>
  <c r="BK673"/>
  <c r="J673"/>
  <c r="BK671"/>
  <c r="J671"/>
  <c r="BK667"/>
  <c r="J667"/>
  <c r="BK663"/>
  <c r="J663"/>
  <c r="BK659"/>
  <c r="J659"/>
  <c r="BK655"/>
  <c r="J655"/>
  <c r="BK653"/>
  <c r="J653"/>
  <c r="BK652"/>
  <c r="J652"/>
  <c r="BK651"/>
  <c r="J651"/>
  <c r="BK650"/>
  <c r="J650"/>
  <c r="BK647"/>
  <c r="J647"/>
  <c r="BK646"/>
  <c r="J646"/>
  <c r="BK645"/>
  <c r="J645"/>
  <c r="BK644"/>
  <c r="J644"/>
  <c r="BK643"/>
  <c r="J643"/>
  <c r="BK642"/>
  <c r="J642"/>
  <c r="BK641"/>
  <c r="J641"/>
  <c r="BK640"/>
  <c r="J640"/>
  <c r="BK639"/>
  <c r="J639"/>
  <c r="BK638"/>
  <c r="J638"/>
  <c r="BK637"/>
  <c r="J637"/>
  <c r="BK633"/>
  <c r="J633"/>
  <c r="BK629"/>
  <c r="J629"/>
  <c r="BK628"/>
  <c r="J628"/>
  <c r="BK623"/>
  <c r="J623"/>
  <c r="BK622"/>
  <c r="J622"/>
  <c r="BK621"/>
  <c r="J621"/>
  <c r="BK620"/>
  <c r="J620"/>
  <c r="BK619"/>
  <c r="J619"/>
  <c r="BK618"/>
  <c r="J618"/>
  <c r="BK616"/>
  <c r="J616"/>
  <c r="BK614"/>
  <c r="J614"/>
  <c r="BK613"/>
  <c r="J613"/>
  <c r="BK612"/>
  <c r="J612"/>
  <c r="BK611"/>
  <c r="J611"/>
  <c r="BK610"/>
  <c r="J610"/>
  <c r="BK607"/>
  <c r="J607"/>
  <c r="BK604"/>
  <c r="J604"/>
  <c r="BK601"/>
  <c r="J601"/>
  <c r="BK589"/>
  <c r="J589"/>
  <c r="BK585"/>
  <c r="J585"/>
  <c r="BK579"/>
  <c r="J579"/>
  <c r="BK574"/>
  <c r="J574"/>
  <c r="BK572"/>
  <c r="J572"/>
  <c r="BK562"/>
  <c r="J562"/>
  <c r="BK552"/>
  <c r="J552"/>
  <c r="BK550"/>
  <c r="J550"/>
  <c r="BK549"/>
  <c r="J549"/>
  <c r="BK548"/>
  <c r="J548"/>
  <c r="BK543"/>
  <c r="J543"/>
  <c r="BK541"/>
  <c r="J541"/>
  <c r="BK531"/>
  <c r="J531"/>
  <c r="BK519"/>
  <c r="J519"/>
  <c r="BK507"/>
  <c r="J507"/>
  <c r="BK501"/>
  <c r="J501"/>
  <c r="BK491"/>
  <c r="J491"/>
  <c r="BK487"/>
  <c r="J487"/>
  <c r="BK464"/>
  <c r="J464"/>
  <c r="BK446"/>
  <c r="J446"/>
  <c r="BK426"/>
  <c r="J426"/>
  <c r="BK424"/>
  <c r="J424"/>
  <c r="BK417"/>
  <c r="J417"/>
  <c r="BK411"/>
  <c r="J411"/>
  <c r="BK406"/>
  <c r="J406"/>
  <c r="BK401"/>
  <c r="J401"/>
  <c r="BK396"/>
  <c r="J396"/>
  <c r="BK391"/>
  <c r="J391"/>
  <c r="BK387"/>
  <c r="J387"/>
  <c r="BK382"/>
  <c r="J382"/>
  <c r="BK381"/>
  <c r="J381"/>
  <c r="BK378"/>
  <c r="J378"/>
  <c r="BK374"/>
  <c r="J374"/>
  <c r="BK364"/>
  <c r="J364"/>
  <c r="BK362"/>
  <c r="J362"/>
  <c r="BK357"/>
  <c r="J357"/>
  <c r="BK352"/>
  <c r="J352"/>
  <c r="BK346"/>
  <c r="J346"/>
  <c r="BK344"/>
  <c r="J344"/>
  <c r="BK341"/>
  <c r="J341"/>
  <c r="BK331"/>
  <c r="J331"/>
  <c r="BK321"/>
  <c r="J321"/>
  <c r="BK318"/>
  <c r="J318"/>
  <c r="BK308"/>
  <c r="J308"/>
  <c r="BK297"/>
  <c r="J297"/>
  <c r="BK292"/>
  <c r="J292"/>
  <c r="BK289"/>
  <c r="J289"/>
  <c r="BK285"/>
  <c r="J285"/>
  <c r="BK282"/>
  <c r="J282"/>
  <c r="BK279"/>
  <c r="J279"/>
  <c r="BK277"/>
  <c r="J277"/>
  <c r="BK276"/>
  <c r="J276"/>
  <c r="BK275"/>
  <c r="J275"/>
  <c r="BK270"/>
  <c r="J270"/>
  <c r="BK265"/>
  <c r="J265"/>
  <c r="BK261"/>
  <c r="J261"/>
  <c r="BK255"/>
  <c r="J255"/>
  <c r="BK250"/>
  <c r="J250"/>
  <c r="BK244"/>
  <c r="J244"/>
  <c r="BK238"/>
  <c r="J238"/>
  <c r="BK235"/>
  <c r="J235"/>
  <c r="BK231"/>
  <c r="J231"/>
  <c r="BK228"/>
  <c r="J228"/>
  <c r="BK227"/>
  <c r="J227"/>
  <c r="BK223"/>
  <c r="J223"/>
  <c r="BK216"/>
  <c r="J216"/>
  <c r="BK213"/>
  <c r="J213"/>
  <c r="BK209"/>
  <c r="J209"/>
  <c r="BK208"/>
  <c r="J208"/>
  <c r="BK207"/>
  <c r="J207"/>
  <c r="BK204"/>
  <c r="J204"/>
  <c r="BK199"/>
  <c r="J199"/>
  <c r="BK196"/>
  <c r="J196"/>
  <c r="BK191"/>
  <c r="J191"/>
  <c r="BK182"/>
  <c r="J182"/>
  <c r="BK179"/>
  <c r="J179"/>
  <c r="BK175"/>
  <c r="J175"/>
  <c r="BK171"/>
  <c r="J171"/>
  <c r="BK158"/>
  <c r="J158"/>
  <c r="BK155"/>
  <c r="J155"/>
  <c r="BK151"/>
  <c r="J151"/>
  <c r="BK147"/>
  <c r="J147"/>
  <c r="BK143"/>
  <c r="J143"/>
  <c i="1" r="AS94"/>
  <c i="2" l="1" r="BK142"/>
  <c r="T142"/>
  <c r="R170"/>
  <c r="T170"/>
  <c r="P178"/>
  <c r="R178"/>
  <c r="BK234"/>
  <c r="J234"/>
  <c r="J102"/>
  <c r="R234"/>
  <c r="P274"/>
  <c r="T274"/>
  <c r="P291"/>
  <c r="T291"/>
  <c r="BK351"/>
  <c r="J351"/>
  <c r="J108"/>
  <c r="P351"/>
  <c r="BK363"/>
  <c r="J363"/>
  <c r="J109"/>
  <c r="R363"/>
  <c r="BK425"/>
  <c r="J425"/>
  <c r="J110"/>
  <c r="R425"/>
  <c r="BK542"/>
  <c r="J542"/>
  <c r="J111"/>
  <c r="R542"/>
  <c r="T542"/>
  <c r="P551"/>
  <c r="T551"/>
  <c r="P573"/>
  <c r="T573"/>
  <c r="P654"/>
  <c r="R654"/>
  <c r="BK672"/>
  <c r="J672"/>
  <c r="J115"/>
  <c r="R672"/>
  <c r="BK714"/>
  <c r="J714"/>
  <c r="J116"/>
  <c r="T714"/>
  <c r="P828"/>
  <c r="R828"/>
  <c r="P908"/>
  <c r="R908"/>
  <c i="3" r="BK124"/>
  <c r="R124"/>
  <c r="BK193"/>
  <c r="J193"/>
  <c r="J99"/>
  <c r="R193"/>
  <c r="BK225"/>
  <c r="J225"/>
  <c r="J100"/>
  <c r="R225"/>
  <c r="BK243"/>
  <c r="J243"/>
  <c r="J101"/>
  <c r="T243"/>
  <c i="4" r="R124"/>
  <c r="BK133"/>
  <c r="J133"/>
  <c r="J99"/>
  <c r="R133"/>
  <c r="BK162"/>
  <c r="J162"/>
  <c r="J100"/>
  <c r="R162"/>
  <c r="BK179"/>
  <c r="J179"/>
  <c r="J101"/>
  <c r="R179"/>
  <c i="5" r="P123"/>
  <c r="P122"/>
  <c r="T123"/>
  <c r="T122"/>
  <c r="BK172"/>
  <c r="J172"/>
  <c r="J101"/>
  <c r="R172"/>
  <c i="6" r="BK125"/>
  <c r="J125"/>
  <c r="J98"/>
  <c r="T125"/>
  <c r="T124"/>
  <c r="P141"/>
  <c r="P140"/>
  <c r="T141"/>
  <c r="T140"/>
  <c r="P329"/>
  <c r="T329"/>
  <c r="P336"/>
  <c r="R336"/>
  <c i="2" r="P142"/>
  <c r="R142"/>
  <c r="BK170"/>
  <c r="J170"/>
  <c r="J100"/>
  <c r="P170"/>
  <c r="BK178"/>
  <c r="J178"/>
  <c r="J101"/>
  <c r="T178"/>
  <c r="P234"/>
  <c r="T234"/>
  <c r="BK274"/>
  <c r="J274"/>
  <c r="J103"/>
  <c r="R274"/>
  <c r="BK291"/>
  <c r="J291"/>
  <c r="J106"/>
  <c r="R291"/>
  <c r="R351"/>
  <c r="T351"/>
  <c r="P363"/>
  <c r="T363"/>
  <c r="P425"/>
  <c r="T425"/>
  <c r="P542"/>
  <c r="BK551"/>
  <c r="J551"/>
  <c r="J112"/>
  <c r="R551"/>
  <c r="BK573"/>
  <c r="J573"/>
  <c r="J113"/>
  <c r="R573"/>
  <c r="BK654"/>
  <c r="J654"/>
  <c r="J114"/>
  <c r="T654"/>
  <c r="P672"/>
  <c r="T672"/>
  <c r="P714"/>
  <c r="R714"/>
  <c r="BK828"/>
  <c r="J828"/>
  <c r="J117"/>
  <c r="T828"/>
  <c r="BK908"/>
  <c r="J908"/>
  <c r="J119"/>
  <c r="T908"/>
  <c i="3" r="P124"/>
  <c r="T124"/>
  <c r="P193"/>
  <c r="T193"/>
  <c r="P225"/>
  <c r="T225"/>
  <c r="P243"/>
  <c r="R243"/>
  <c i="4" r="BK124"/>
  <c r="J124"/>
  <c r="J98"/>
  <c r="P124"/>
  <c r="T124"/>
  <c r="P133"/>
  <c r="T133"/>
  <c r="P162"/>
  <c r="T162"/>
  <c r="P179"/>
  <c r="T179"/>
  <c i="5" r="BK123"/>
  <c r="J123"/>
  <c r="J98"/>
  <c r="R123"/>
  <c r="R122"/>
  <c r="R121"/>
  <c r="P172"/>
  <c r="T172"/>
  <c i="6" r="P125"/>
  <c r="P124"/>
  <c r="R125"/>
  <c r="R124"/>
  <c r="BK141"/>
  <c r="J141"/>
  <c r="J100"/>
  <c r="R141"/>
  <c r="R140"/>
  <c r="BK329"/>
  <c r="J329"/>
  <c r="J102"/>
  <c r="R329"/>
  <c r="R328"/>
  <c r="BK336"/>
  <c r="J336"/>
  <c r="J103"/>
  <c r="T336"/>
  <c i="2" r="E85"/>
  <c r="J89"/>
  <c r="F92"/>
  <c r="BF143"/>
  <c r="BF147"/>
  <c r="BF151"/>
  <c r="BF155"/>
  <c r="BF158"/>
  <c r="BF171"/>
  <c r="BF175"/>
  <c r="BF179"/>
  <c r="BF182"/>
  <c r="BF191"/>
  <c r="BF196"/>
  <c r="BF199"/>
  <c r="BF204"/>
  <c r="BF207"/>
  <c r="BF208"/>
  <c r="BF209"/>
  <c r="BF213"/>
  <c r="BF216"/>
  <c r="BF223"/>
  <c r="BF227"/>
  <c r="BF228"/>
  <c r="BF231"/>
  <c r="BF235"/>
  <c r="BF238"/>
  <c r="BF244"/>
  <c r="BF250"/>
  <c r="BF255"/>
  <c r="BF261"/>
  <c r="BF265"/>
  <c r="BF270"/>
  <c r="BF275"/>
  <c r="BF276"/>
  <c r="BF277"/>
  <c r="BF279"/>
  <c r="BF282"/>
  <c r="BF285"/>
  <c r="BF289"/>
  <c r="BF292"/>
  <c r="BF297"/>
  <c r="BF308"/>
  <c r="BF318"/>
  <c r="BF321"/>
  <c r="BF331"/>
  <c r="BF341"/>
  <c r="BF344"/>
  <c r="BF346"/>
  <c r="BF352"/>
  <c r="BF357"/>
  <c r="BF362"/>
  <c r="BF364"/>
  <c r="BF374"/>
  <c r="BF378"/>
  <c r="BF381"/>
  <c r="BF382"/>
  <c r="BF387"/>
  <c r="BF391"/>
  <c r="BF396"/>
  <c r="BF401"/>
  <c r="BF406"/>
  <c r="BF411"/>
  <c r="BF417"/>
  <c r="BF424"/>
  <c r="BF426"/>
  <c r="BF446"/>
  <c r="BF464"/>
  <c r="BF487"/>
  <c r="BF491"/>
  <c r="BF501"/>
  <c r="BF507"/>
  <c r="BF519"/>
  <c r="BF531"/>
  <c r="BF541"/>
  <c r="BF543"/>
  <c r="BF548"/>
  <c r="BF549"/>
  <c r="BF550"/>
  <c r="BF552"/>
  <c r="BF562"/>
  <c r="BF572"/>
  <c r="BF574"/>
  <c r="BF579"/>
  <c r="BF585"/>
  <c r="BF589"/>
  <c r="BF601"/>
  <c r="BF604"/>
  <c r="BF607"/>
  <c r="BF610"/>
  <c r="BF611"/>
  <c r="BF612"/>
  <c r="BF613"/>
  <c r="BF614"/>
  <c r="BF616"/>
  <c r="BF618"/>
  <c r="BF619"/>
  <c r="BF620"/>
  <c r="BF621"/>
  <c r="BF622"/>
  <c r="BF623"/>
  <c r="BF628"/>
  <c r="BF629"/>
  <c r="BF633"/>
  <c r="BF637"/>
  <c r="BF638"/>
  <c r="BF639"/>
  <c r="BF640"/>
  <c r="BF641"/>
  <c r="BF642"/>
  <c r="BF643"/>
  <c r="BF644"/>
  <c r="BF645"/>
  <c r="BF646"/>
  <c r="BF647"/>
  <c r="BF650"/>
  <c r="BF651"/>
  <c r="BF652"/>
  <c r="BF653"/>
  <c r="BF655"/>
  <c r="BF659"/>
  <c r="BF663"/>
  <c r="BF667"/>
  <c r="BF671"/>
  <c r="BF673"/>
  <c r="BF684"/>
  <c r="BF688"/>
  <c r="BF695"/>
  <c r="BF715"/>
  <c r="BF728"/>
  <c r="BF764"/>
  <c r="BF768"/>
  <c r="BF785"/>
  <c r="BF823"/>
  <c r="BF929"/>
  <c r="BF932"/>
  <c r="BF934"/>
  <c r="BF937"/>
  <c r="BF939"/>
  <c r="BK901"/>
  <c r="J901"/>
  <c r="J118"/>
  <c i="3" r="J89"/>
  <c r="F119"/>
  <c r="BF125"/>
  <c r="BF131"/>
  <c r="BF145"/>
  <c r="BF155"/>
  <c r="BF179"/>
  <c r="BF182"/>
  <c r="BF185"/>
  <c r="BF194"/>
  <c r="BF197"/>
  <c r="BF205"/>
  <c r="BF207"/>
  <c r="BF215"/>
  <c r="BF216"/>
  <c r="BF218"/>
  <c r="BF221"/>
  <c r="BF224"/>
  <c r="BF226"/>
  <c r="BF229"/>
  <c r="BF232"/>
  <c r="BF235"/>
  <c r="BF237"/>
  <c r="BF239"/>
  <c r="BF240"/>
  <c r="BF242"/>
  <c r="BF244"/>
  <c r="BF245"/>
  <c r="BF248"/>
  <c r="BF249"/>
  <c i="4" r="E85"/>
  <c r="J89"/>
  <c r="F119"/>
  <c r="BF127"/>
  <c r="BF128"/>
  <c r="BF129"/>
  <c r="BF132"/>
  <c r="BF134"/>
  <c r="BF159"/>
  <c r="BF160"/>
  <c r="BF173"/>
  <c r="BF174"/>
  <c r="BF176"/>
  <c r="BF184"/>
  <c r="BF188"/>
  <c r="BF200"/>
  <c r="BK201"/>
  <c r="J201"/>
  <c r="J102"/>
  <c i="5" r="E85"/>
  <c r="J89"/>
  <c r="BF125"/>
  <c r="BF136"/>
  <c r="BF147"/>
  <c r="BF158"/>
  <c r="BF162"/>
  <c r="BF163"/>
  <c r="BF165"/>
  <c r="BF168"/>
  <c r="BF171"/>
  <c i="6" r="J89"/>
  <c r="F92"/>
  <c r="E113"/>
  <c r="BF130"/>
  <c r="BF137"/>
  <c r="BF148"/>
  <c r="BF151"/>
  <c r="BF152"/>
  <c r="BF164"/>
  <c r="BF170"/>
  <c r="BF176"/>
  <c r="BF179"/>
  <c r="BF182"/>
  <c r="BF185"/>
  <c r="BF206"/>
  <c r="BF209"/>
  <c r="BF215"/>
  <c r="BF221"/>
  <c r="BF224"/>
  <c r="BF229"/>
  <c r="BF233"/>
  <c r="BF240"/>
  <c r="BF243"/>
  <c r="BF249"/>
  <c r="BF250"/>
  <c r="BF254"/>
  <c r="BF260"/>
  <c r="BF263"/>
  <c r="BF266"/>
  <c r="BF272"/>
  <c r="BF281"/>
  <c r="BF296"/>
  <c r="BF299"/>
  <c r="BF300"/>
  <c r="BF303"/>
  <c r="BF312"/>
  <c r="BF318"/>
  <c r="BF327"/>
  <c r="BF330"/>
  <c i="7" r="J89"/>
  <c r="E112"/>
  <c r="F119"/>
  <c r="BF125"/>
  <c r="BF127"/>
  <c r="BF129"/>
  <c r="BF131"/>
  <c r="BF133"/>
  <c r="BK124"/>
  <c r="J124"/>
  <c r="J98"/>
  <c r="BK126"/>
  <c r="J126"/>
  <c r="J99"/>
  <c r="BK128"/>
  <c r="J128"/>
  <c r="J100"/>
  <c r="BK130"/>
  <c r="J130"/>
  <c r="J101"/>
  <c r="BK132"/>
  <c r="J132"/>
  <c r="J102"/>
  <c i="2" r="BF691"/>
  <c r="BF698"/>
  <c r="BF709"/>
  <c r="BF713"/>
  <c r="BF734"/>
  <c r="BF747"/>
  <c r="BF751"/>
  <c r="BF771"/>
  <c r="BF782"/>
  <c r="BF788"/>
  <c r="BF827"/>
  <c r="BF829"/>
  <c r="BF863"/>
  <c r="BF897"/>
  <c r="BF900"/>
  <c r="BF902"/>
  <c r="BF909"/>
  <c r="BF923"/>
  <c r="BF926"/>
  <c r="BK288"/>
  <c r="J288"/>
  <c r="J104"/>
  <c r="BK345"/>
  <c r="J345"/>
  <c r="J107"/>
  <c i="3" r="E85"/>
  <c r="BF135"/>
  <c r="BF165"/>
  <c r="BF175"/>
  <c r="BF180"/>
  <c r="BF181"/>
  <c r="BF189"/>
  <c r="BF192"/>
  <c r="BF201"/>
  <c r="BF206"/>
  <c r="BF210"/>
  <c r="BF213"/>
  <c r="BF214"/>
  <c r="BF217"/>
  <c r="BF227"/>
  <c r="BF228"/>
  <c r="BF230"/>
  <c r="BF231"/>
  <c r="BF236"/>
  <c r="BF238"/>
  <c r="BF241"/>
  <c r="BF251"/>
  <c r="BK250"/>
  <c r="J250"/>
  <c r="J102"/>
  <c i="4" r="BF125"/>
  <c r="BF126"/>
  <c r="BF158"/>
  <c r="BF161"/>
  <c r="BF163"/>
  <c r="BF175"/>
  <c r="BF177"/>
  <c r="BF178"/>
  <c r="BF180"/>
  <c r="BF192"/>
  <c r="BF196"/>
  <c r="BF202"/>
  <c i="5" r="F92"/>
  <c r="BF124"/>
  <c r="BF161"/>
  <c r="BF164"/>
  <c r="BF166"/>
  <c r="BF167"/>
  <c r="BF173"/>
  <c r="BF176"/>
  <c r="BK170"/>
  <c r="BK169"/>
  <c r="J169"/>
  <c r="J99"/>
  <c i="6" r="BF126"/>
  <c r="BF127"/>
  <c r="BF131"/>
  <c r="BF134"/>
  <c r="BF142"/>
  <c r="BF145"/>
  <c r="BF155"/>
  <c r="BF158"/>
  <c r="BF161"/>
  <c r="BF167"/>
  <c r="BF173"/>
  <c r="BF175"/>
  <c r="BF188"/>
  <c r="BF191"/>
  <c r="BF194"/>
  <c r="BF197"/>
  <c r="BF200"/>
  <c r="BF203"/>
  <c r="BF212"/>
  <c r="BF218"/>
  <c r="BF227"/>
  <c r="BF228"/>
  <c r="BF232"/>
  <c r="BF234"/>
  <c r="BF237"/>
  <c r="BF246"/>
  <c r="BF251"/>
  <c r="BF257"/>
  <c r="BF269"/>
  <c r="BF275"/>
  <c r="BF278"/>
  <c r="BF284"/>
  <c r="BF287"/>
  <c r="BF290"/>
  <c r="BF293"/>
  <c r="BF306"/>
  <c r="BF309"/>
  <c r="BF310"/>
  <c r="BF315"/>
  <c r="BF321"/>
  <c r="BF324"/>
  <c r="BF333"/>
  <c r="BF337"/>
  <c r="BF340"/>
  <c i="2" r="J33"/>
  <c i="1" r="AV95"/>
  <c i="2" r="F37"/>
  <c i="1" r="BD95"/>
  <c i="3" r="F35"/>
  <c i="1" r="BB96"/>
  <c i="4" r="F35"/>
  <c i="1" r="BB97"/>
  <c i="5" r="J33"/>
  <c i="1" r="AV98"/>
  <c i="6" r="F33"/>
  <c i="1" r="AZ99"/>
  <c i="6" r="F35"/>
  <c i="1" r="BB99"/>
  <c i="6" r="F37"/>
  <c i="1" r="BD99"/>
  <c i="7" r="F33"/>
  <c i="1" r="AZ100"/>
  <c i="7" r="J33"/>
  <c i="1" r="AV100"/>
  <c i="7" r="F35"/>
  <c i="1" r="BB100"/>
  <c i="7" r="F36"/>
  <c i="1" r="BC100"/>
  <c i="7" r="F37"/>
  <c i="1" r="BD100"/>
  <c i="2" r="F33"/>
  <c i="1" r="AZ95"/>
  <c i="2" r="F36"/>
  <c i="1" r="BC95"/>
  <c i="3" r="F36"/>
  <c i="1" r="BC96"/>
  <c i="4" r="J33"/>
  <c i="1" r="AV97"/>
  <c i="5" r="F33"/>
  <c i="1" r="AZ98"/>
  <c i="5" r="F36"/>
  <c i="1" r="BC98"/>
  <c i="6" r="F36"/>
  <c i="1" r="BC99"/>
  <c i="2" r="F35"/>
  <c i="1" r="BB95"/>
  <c i="3" r="F33"/>
  <c i="1" r="AZ96"/>
  <c i="3" r="F37"/>
  <c i="1" r="BD96"/>
  <c i="4" r="F33"/>
  <c i="1" r="AZ97"/>
  <c i="4" r="F36"/>
  <c i="1" r="BC97"/>
  <c i="5" r="F37"/>
  <c i="1" r="BD98"/>
  <c i="3" r="J33"/>
  <c i="1" r="AV96"/>
  <c i="4" r="F37"/>
  <c i="1" r="BD97"/>
  <c i="5" r="F35"/>
  <c i="1" r="BB98"/>
  <c i="6" r="J33"/>
  <c i="1" r="AV99"/>
  <c i="6" l="1" r="R123"/>
  <c i="4" r="T123"/>
  <c r="T122"/>
  <c i="3" r="T123"/>
  <c r="T122"/>
  <c r="P123"/>
  <c r="P122"/>
  <c i="1" r="AU96"/>
  <c i="2" r="R290"/>
  <c r="R140"/>
  <c r="P140"/>
  <c r="T290"/>
  <c r="T140"/>
  <c r="BK140"/>
  <c r="J140"/>
  <c r="J97"/>
  <c i="4" r="P123"/>
  <c r="P122"/>
  <c i="1" r="AU97"/>
  <c i="6" r="T328"/>
  <c r="P328"/>
  <c r="P123"/>
  <c i="1" r="AU99"/>
  <c i="6" r="T123"/>
  <c i="5" r="T121"/>
  <c r="P121"/>
  <c i="1" r="AU98"/>
  <c i="4" r="R123"/>
  <c r="R122"/>
  <c i="3" r="R123"/>
  <c r="R122"/>
  <c r="BK123"/>
  <c r="J123"/>
  <c r="J97"/>
  <c i="2" r="P290"/>
  <c r="J142"/>
  <c r="J99"/>
  <c r="BK290"/>
  <c r="J290"/>
  <c r="J105"/>
  <c i="3" r="J124"/>
  <c r="J98"/>
  <c i="4" r="BK123"/>
  <c r="J123"/>
  <c r="J97"/>
  <c i="5" r="J170"/>
  <c r="J100"/>
  <c i="6" r="BK124"/>
  <c r="J124"/>
  <c r="J97"/>
  <c r="BK140"/>
  <c r="J140"/>
  <c r="J99"/>
  <c i="7" r="BK123"/>
  <c r="J123"/>
  <c r="J97"/>
  <c i="5" r="BK122"/>
  <c r="J122"/>
  <c r="J97"/>
  <c i="6" r="BK328"/>
  <c r="J328"/>
  <c r="J101"/>
  <c i="1" r="BB94"/>
  <c r="W31"/>
  <c r="BC94"/>
  <c r="W32"/>
  <c i="3" r="F34"/>
  <c i="1" r="BA96"/>
  <c i="6" r="F34"/>
  <c i="1" r="BA99"/>
  <c i="2" r="J34"/>
  <c i="1" r="AW95"/>
  <c r="AT95"/>
  <c i="3" r="J34"/>
  <c i="1" r="AW96"/>
  <c r="AT96"/>
  <c i="5" r="F34"/>
  <c i="1" r="BA98"/>
  <c i="6" r="J34"/>
  <c i="1" r="AW99"/>
  <c r="AT99"/>
  <c r="AZ94"/>
  <c r="W29"/>
  <c r="BD94"/>
  <c r="W33"/>
  <c i="4" r="F34"/>
  <c i="1" r="BA97"/>
  <c i="5" r="J34"/>
  <c i="1" r="AW98"/>
  <c r="AT98"/>
  <c i="7" r="F34"/>
  <c i="1" r="BA100"/>
  <c i="7" r="J34"/>
  <c i="1" r="AW100"/>
  <c r="AT100"/>
  <c i="2" r="F34"/>
  <c i="1" r="BA95"/>
  <c i="4" r="J34"/>
  <c i="1" r="AW97"/>
  <c r="AT97"/>
  <c i="2" l="1" r="T139"/>
  <c r="P139"/>
  <c i="1" r="AU95"/>
  <c i="2" r="R139"/>
  <c r="BK139"/>
  <c r="J139"/>
  <c r="J96"/>
  <c i="5" r="BK121"/>
  <c r="J121"/>
  <c r="J96"/>
  <c i="7" r="BK122"/>
  <c r="J122"/>
  <c r="J96"/>
  <c i="3" r="BK122"/>
  <c r="J122"/>
  <c r="J96"/>
  <c i="4" r="BK122"/>
  <c r="J122"/>
  <c i="6" r="BK123"/>
  <c r="J123"/>
  <c r="J96"/>
  <c i="1" r="AU94"/>
  <c r="AV94"/>
  <c r="AK29"/>
  <c r="AX94"/>
  <c r="AY94"/>
  <c r="BA94"/>
  <c r="W30"/>
  <c i="4" r="J30"/>
  <c i="1" r="AG97"/>
  <c r="AN97"/>
  <c i="4" l="1" r="J39"/>
  <c r="J96"/>
  <c i="1" r="AW94"/>
  <c r="AK30"/>
  <c i="2" r="J30"/>
  <c i="1" r="AG95"/>
  <c r="AN95"/>
  <c i="3" r="J30"/>
  <c i="1" r="AG96"/>
  <c r="AN96"/>
  <c i="5" r="J30"/>
  <c i="1" r="AG98"/>
  <c r="AN98"/>
  <c i="6" r="J30"/>
  <c i="1" r="AG99"/>
  <c r="AN99"/>
  <c i="7" r="J30"/>
  <c i="1" r="AG100"/>
  <c r="AN100"/>
  <c i="2" l="1" r="J39"/>
  <c i="3" r="J39"/>
  <c i="7" r="J39"/>
  <c i="5" r="J39"/>
  <c i="6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<sst xmlns="http://schemas.openxmlformats.org/spreadsheetml/2006/main">
  <si>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</si>
  <si>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</si>
  <si>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</si>
  <si>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</si>
  <si>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</si>
  <si>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{b640cf58-468f-42c8-acb9-ddfd99c589ba}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</si>
  <si>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</si>
  <si>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</si>
  <si>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</si>
  <si>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</si>
  <si>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</si>
  <si>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</si>
  <si>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</si>
  <si>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</si>
  <si>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2020-008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</si>
  <si>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</si>
  <si>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</si>
  <si>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Malšovice stavební úpravy 3.N.P. č.p. 6</t>
  </si>
  <si>
    <t>KSO:</t>
  </si>
  <si>
    <t>CC-CZ:</t>
  </si>
  <si>
    <t>Místo:</t>
  </si>
  <si>
    <t>Malšovice budova č.p. 6</t>
  </si>
  <si>
    <t>Datum:</t>
  </si>
  <si>
    <t>27. 2. 2020</t>
  </si>
  <si>
    <t>Zadavatel:</t>
  </si>
  <si>
    <t>IČ:</t>
  </si>
  <si>
    <t>07541511</t>
  </si>
  <si>
    <t>HORTECH control s.r.o.</t>
  </si>
  <si>
    <t>DIČ:</t>
  </si>
  <si>
    <t>CZ07541511</t>
  </si>
  <si>
    <t>Uchazeč:</t>
  </si>
  <si>
    <t>Vyplň údaj</t>
  </si>
  <si>
    <t>Projektant:</t>
  </si>
  <si>
    <t>40213803</t>
  </si>
  <si>
    <t>Ing. Demuth, Děčín I</t>
  </si>
  <si>
    <t>True</t>
  </si>
  <si>
    <t>Zpracovatel:</t>
  </si>
  <si>
    <t>11461527</t>
  </si>
  <si>
    <t>Josef Beran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</si>
  <si>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</si>
  <si>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</si>
  <si>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</si>
  <si>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</si>
  <si>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</si>
  <si>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</si>
  <si>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</si>
  <si>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</si>
  <si>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</si>
  <si>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</si>
  <si>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</si>
  <si>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</si>
  <si>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</si>
  <si>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</si>
  <si>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</si>
  <si>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</si>
  <si>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</si>
  <si>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</si>
  <si>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</si>
  <si>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</si>
  <si>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</si>
  <si>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</si>
  <si>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</si>
  <si>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</si>
  <si>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</si>
  <si>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</si>
  <si>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</si>
  <si>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</si>
  <si>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</si>
  <si>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</si>
  <si>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</si>
  <si>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</si>
  <si>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</si>
  <si>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</si>
  <si>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</si>
  <si>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</si>
  <si>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</si>
  <si>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</si>
  <si>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</si>
  <si>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</si>
  <si>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</si>
  <si>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</si>
  <si>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</si>
  <si>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</si>
  <si>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</si>
  <si>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</si>
  <si>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</si>
  <si>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 část</t>
  </si>
  <si>
    <t>STA</t>
  </si>
  <si>
    <t>1</t>
  </si>
  <si>
    <t>{9cf4faa4-918d-4676-a1d1-fc8f6038ee4b}</t>
  </si>
  <si>
    <t>02</t>
  </si>
  <si>
    <t>Zdravotechnika</t>
  </si>
  <si>
    <t>{2321471a-745c-4cc2-bc23-d1fc9a6d8528}</t>
  </si>
  <si>
    <t>03</t>
  </si>
  <si>
    <t>Ústřední vytápění</t>
  </si>
  <si>
    <t>{950b9964-d8b9-430a-958f-6fc74d91dbb7}</t>
  </si>
  <si>
    <t>04</t>
  </si>
  <si>
    <t>Plynoinstalace</t>
  </si>
  <si>
    <t>{b8a8a0ae-923f-42eb-9706-f79fb5685cc1}</t>
  </si>
  <si>
    <t>05</t>
  </si>
  <si>
    <t>Elektroinstalace</t>
  </si>
  <si>
    <t>{88f607a7-e880-49db-8d74-3083be571838}</t>
  </si>
  <si>
    <t>06</t>
  </si>
  <si>
    <t>Vedlejší rozpočtové náklady</t>
  </si>
  <si>
    <t>{c307de68-76be-480b-b018-64621df3939c}</t>
  </si>
  <si>
    <t>KRYCÍ LIST SOUPISU PRACÍ</t>
  </si>
  <si>
    <t>Objekt:</t>
  </si>
  <si>
    <t>01 - Stavební část</t>
  </si>
  <si>
    <t>Ing. Demuth, Děčín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</si>
  <si>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</si>
  <si>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</si>
  <si>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</si>
  <si>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</si>
  <si>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</si>
  <si>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</si>
  <si>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</si>
  <si>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</si>
  <si>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</si>
  <si>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</si>
  <si>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</si>
  <si>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</si>
  <si>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</si>
  <si>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</si>
  <si>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</si>
  <si>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</si>
  <si>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</si>
  <si>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</si>
  <si>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</si>
  <si>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</si>
  <si>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</si>
  <si>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</si>
  <si>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</si>
  <si>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</si>
  <si>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</si>
  <si>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</si>
  <si>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</si>
  <si>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</si>
  <si>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</si>
  <si>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</si>
  <si>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</si>
  <si>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</si>
  <si>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</si>
  <si>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</si>
  <si>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</si>
  <si>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</si>
  <si>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</si>
  <si>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</si>
  <si>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</si>
  <si>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</si>
  <si>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</si>
  <si>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</si>
  <si>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</si>
  <si>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</si>
  <si>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</si>
  <si>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3</t>
  </si>
  <si>
    <t>Svislé a kompletní konstrukce</t>
  </si>
  <si>
    <t>K</t>
  </si>
  <si>
    <t>311272031</t>
  </si>
  <si>
    <t>Zdivo z pórobetonových tvárnic hladkých přes P2 do P4 přes 450 do 600 kg/m3 na tenkovrstvou maltu tl 200 mm</t>
  </si>
  <si>
    <t>m2</t>
  </si>
  <si>
    <t>CS ÚRS 2020 01</t>
  </si>
  <si>
    <t>4</t>
  </si>
  <si>
    <t>2</t>
  </si>
  <si>
    <t>1490322108</t>
  </si>
  <si>
    <t>VV</t>
  </si>
  <si>
    <t>"Dozdívka v místnosti č. 320"</t>
  </si>
  <si>
    <t>0,90*2,5</t>
  </si>
  <si>
    <t>Součet</t>
  </si>
  <si>
    <t>317234410</t>
  </si>
  <si>
    <t>Vyzdívka mezi nosníky z cihel pálených na MC</t>
  </si>
  <si>
    <t>m3</t>
  </si>
  <si>
    <t>-1538972465</t>
  </si>
  <si>
    <t>"Překlady nad okny m.č. 309 + 305"</t>
  </si>
  <si>
    <t>0,30*1,8*0,50*2</t>
  </si>
  <si>
    <t>317941121</t>
  </si>
  <si>
    <t>Osazování ocelových válcovaných nosníků na zdivu I, IE, U, UE nebo L do č 12</t>
  </si>
  <si>
    <t>t</t>
  </si>
  <si>
    <t>1648288817</t>
  </si>
  <si>
    <t>"Překlady nad okna m.č. 309 + 305"</t>
  </si>
  <si>
    <t>((5,94*1,80)*2)/1000*2</t>
  </si>
  <si>
    <t>M</t>
  </si>
  <si>
    <t>13010710</t>
  </si>
  <si>
    <t>ocel profilová IPN 80 jakost 11 375</t>
  </si>
  <si>
    <t>8</t>
  </si>
  <si>
    <t>2010187442</t>
  </si>
  <si>
    <t>0,043*1,15</t>
  </si>
  <si>
    <t>5</t>
  </si>
  <si>
    <t>346272256</t>
  </si>
  <si>
    <t>Přizdívka z pórobetonových tvárnic tl 150 mm</t>
  </si>
  <si>
    <t>-2114721157</t>
  </si>
  <si>
    <t>"Přizdívka na JV štítu-výška není předmětem PD, předpoklad stanoven na 2,5 m výšky"</t>
  </si>
  <si>
    <t>(4,56+0,15+4,72)*2,5</t>
  </si>
  <si>
    <t>"Odpočet nepřistívaných ploch"</t>
  </si>
  <si>
    <t>-0,45*2,5*3</t>
  </si>
  <si>
    <t>-1,5*1,2*2</t>
  </si>
  <si>
    <t>"Přizdívka na SZ štítu-výška není předmětem PD, předpoklad stanoven na 2,5 m výšky"</t>
  </si>
  <si>
    <t>(5,61+0,15+0,90+0,15+4,28)*2,5</t>
  </si>
  <si>
    <t>"Odpočet nepřizdívaných ploch"</t>
  </si>
  <si>
    <t>-0,60*1,97</t>
  </si>
  <si>
    <t>Vodorovné konstrukce</t>
  </si>
  <si>
    <t>6</t>
  </si>
  <si>
    <t>413941123</t>
  </si>
  <si>
    <t>Osazování ocelových válcovaných nosníků stropů I, IE, U, UE nebo L do č. 22</t>
  </si>
  <si>
    <t>1184061823</t>
  </si>
  <si>
    <t>"Profil U č. 14"</t>
  </si>
  <si>
    <t>14,80*((0,25+4,04+0,15+2,93+0,15+2,38+0,15+1,27+0,15+3,34+0,10+2,23+0,15+4,56+0,15+4,58+0,25)*2)*1,15/1000</t>
  </si>
  <si>
    <t>7</t>
  </si>
  <si>
    <t>13010914</t>
  </si>
  <si>
    <t>ocel profilová UE 140 jakost 11 375</t>
  </si>
  <si>
    <t>1651335726</t>
  </si>
  <si>
    <t>0,913*1,15</t>
  </si>
  <si>
    <t>Úpravy povrchů, podlahy a osazování výplní</t>
  </si>
  <si>
    <t>612311131</t>
  </si>
  <si>
    <t>Potažení vnitřních stěn vápenným štukem tloušťky do 3 mm</t>
  </si>
  <si>
    <t>-392461043</t>
  </si>
  <si>
    <t>39,768+2,25</t>
  </si>
  <si>
    <t>9</t>
  </si>
  <si>
    <t>622142001</t>
  </si>
  <si>
    <t>Potažení vnějších stěn sklovláknitým pletivem vtlačeným do tenkovrstvé hmoty</t>
  </si>
  <si>
    <t>-491718551</t>
  </si>
  <si>
    <t>"Dozdívky a přizdívky"</t>
  </si>
  <si>
    <t>"Štít na půdě"</t>
  </si>
  <si>
    <t>(0,60+4,72+0,15+4,56+0,60)*((10,40-5,92)/2)</t>
  </si>
  <si>
    <t>"Obklad přesahu střechy na JV štítu"</t>
  </si>
  <si>
    <t>0,20*6,5*2</t>
  </si>
  <si>
    <t>10</t>
  </si>
  <si>
    <t>622211201</t>
  </si>
  <si>
    <t>Montáž druhé vrstvy kontaktního zateplení z polystyrenových desek celkové tloušťky do 200 mm</t>
  </si>
  <si>
    <t>898344212</t>
  </si>
  <si>
    <t>11</t>
  </si>
  <si>
    <t>28375938</t>
  </si>
  <si>
    <t>deska EPS 70 fasádní λ=0,039 tl 100mm</t>
  </si>
  <si>
    <t>-283555987</t>
  </si>
  <si>
    <t>22,629*1,10</t>
  </si>
  <si>
    <t>12</t>
  </si>
  <si>
    <t>622252001</t>
  </si>
  <si>
    <t>Montáž profilů kontaktního zateplení připevněných mechanicky</t>
  </si>
  <si>
    <t>m</t>
  </si>
  <si>
    <t>-2128717202</t>
  </si>
  <si>
    <t>(0,60+4,72+0,15+4,56+0,60)</t>
  </si>
  <si>
    <t>-0,60</t>
  </si>
  <si>
    <t>13</t>
  </si>
  <si>
    <t>59051666</t>
  </si>
  <si>
    <t>profil zakládací Al tl 0,7mm pro ETICS pro izolant tl 110mm</t>
  </si>
  <si>
    <t>-100750541</t>
  </si>
  <si>
    <t>10,03*1,10</t>
  </si>
  <si>
    <t>14</t>
  </si>
  <si>
    <t>59051440</t>
  </si>
  <si>
    <t>spojka plastová zakládacích profilů zateplovacích systémů dl 30mm</t>
  </si>
  <si>
    <t>kus</t>
  </si>
  <si>
    <t>1761120444</t>
  </si>
  <si>
    <t>59051451</t>
  </si>
  <si>
    <t>podložka distanční pod zakládací lištu 3mm</t>
  </si>
  <si>
    <t>725402534</t>
  </si>
  <si>
    <t>16</t>
  </si>
  <si>
    <t>622252002</t>
  </si>
  <si>
    <t>Montáž profilů kontaktního zateplení lepených</t>
  </si>
  <si>
    <t>2119684829</t>
  </si>
  <si>
    <t>(10,4-5,29)*2</t>
  </si>
  <si>
    <t>(2+0,8+2)</t>
  </si>
  <si>
    <t>17</t>
  </si>
  <si>
    <t>63127416</t>
  </si>
  <si>
    <t>profil rohový PVC 23x23mm s výztužnou tkaninou š 100mm pro ETICS</t>
  </si>
  <si>
    <t>-1211719279</t>
  </si>
  <si>
    <t>15,02*1,10</t>
  </si>
  <si>
    <t>18</t>
  </si>
  <si>
    <t>622531011</t>
  </si>
  <si>
    <t>Tenkovrstvá silikonová zrnitá omítka tl. 1,5 mm včetně penetrace vnějších stěn</t>
  </si>
  <si>
    <t>98247291</t>
  </si>
  <si>
    <t>19</t>
  </si>
  <si>
    <t>642944121</t>
  </si>
  <si>
    <t>Osazování ocelových zárubní dodatečné pl do 2,5 m2</t>
  </si>
  <si>
    <t>1369760618</t>
  </si>
  <si>
    <t>"Dveře v m.č. 311"</t>
  </si>
  <si>
    <t>20</t>
  </si>
  <si>
    <t>55331346</t>
  </si>
  <si>
    <t>zárubeň ocelová pro běžné zdění a pórobeton 100 levá/pravá 600</t>
  </si>
  <si>
    <t>-1304589189</t>
  </si>
  <si>
    <t>648991113</t>
  </si>
  <si>
    <t>Osazování parapetních desek z plast.hmot š. do 20 cm</t>
  </si>
  <si>
    <t>1334337961</t>
  </si>
  <si>
    <t>1,5*2</t>
  </si>
  <si>
    <t>22</t>
  </si>
  <si>
    <t>61144400</t>
  </si>
  <si>
    <t>parapet plastový vnitřní komůrkový 180x20x1000mm</t>
  </si>
  <si>
    <t>-2024872664</t>
  </si>
  <si>
    <t>1,5*2*1,05</t>
  </si>
  <si>
    <t>Ostatní konstrukce a práce, bourání</t>
  </si>
  <si>
    <t>23</t>
  </si>
  <si>
    <t>949121112</t>
  </si>
  <si>
    <t>Montáž lešení lehkého kozového dílcového v do 1,9 m</t>
  </si>
  <si>
    <t>sada</t>
  </si>
  <si>
    <t>1145485895</t>
  </si>
  <si>
    <t>24</t>
  </si>
  <si>
    <t>962031132</t>
  </si>
  <si>
    <t>Bourání příček z cihel pálených na MVC tl do 100 mm</t>
  </si>
  <si>
    <t>731303791</t>
  </si>
  <si>
    <t>"M.č. 303 a 302"</t>
  </si>
  <si>
    <t>(4,24+9,43)*2</t>
  </si>
  <si>
    <t>"Odpočet dveří"</t>
  </si>
  <si>
    <t>-0,80*1,97*2</t>
  </si>
  <si>
    <t>25</t>
  </si>
  <si>
    <t>962032230</t>
  </si>
  <si>
    <t>Bourání zdiva z cihel pálených nebo vápenopískových na MV nebo MVC do 1 m3</t>
  </si>
  <si>
    <t>543909702</t>
  </si>
  <si>
    <t>"Zvětšení otvoru pro okna m.č. 309 + 305"</t>
  </si>
  <si>
    <t>0,30*1,2*0,50*2*2</t>
  </si>
  <si>
    <t>"Otvor mezi m.č. 311 a půdou"</t>
  </si>
  <si>
    <t>0,90*2,30*0,30</t>
  </si>
  <si>
    <t>26</t>
  </si>
  <si>
    <t>962032631</t>
  </si>
  <si>
    <t>Bourání zdiva komínového nad střechou z cihel na MV nebo MVC</t>
  </si>
  <si>
    <t>1757728091</t>
  </si>
  <si>
    <t>"Dva komíny"</t>
  </si>
  <si>
    <t>0,77*0,74*((10,40+0,65)-5,92)</t>
  </si>
  <si>
    <t>0,50*0,50*((10,40+0,65)-5,92)</t>
  </si>
  <si>
    <t>27</t>
  </si>
  <si>
    <t>965041341</t>
  </si>
  <si>
    <t>Bourání mazanin škvárobetonových tl do 100 mm pl přes 4 m2</t>
  </si>
  <si>
    <t>1118278582</t>
  </si>
  <si>
    <t xml:space="preserve">"Odstraněné betonové mazaniny tl. do 100 mm původní  skladby podlahy dle výkresu č.3 č. 2 -mimo místnost č. 305 a 304"</t>
  </si>
  <si>
    <t>(4,24+0,10)*(4,56+0,10)*0,10</t>
  </si>
  <si>
    <t>4,77*(4,56+0,10)*0,10</t>
  </si>
  <si>
    <t>9,43*(4,87+0,10)*0,10</t>
  </si>
  <si>
    <t>28</t>
  </si>
  <si>
    <t>967031734</t>
  </si>
  <si>
    <t>Přisekání plošné zdiva z cihel pálených na MV nebo MVC tl do 300 mm</t>
  </si>
  <si>
    <t>290586954</t>
  </si>
  <si>
    <t>"Přisekání ostění na novou šířku oken m.č. 309 + 305"</t>
  </si>
  <si>
    <t>0,30*1,2*4</t>
  </si>
  <si>
    <t>29</t>
  </si>
  <si>
    <t>968062244</t>
  </si>
  <si>
    <t>Vybourání dřevěných rámů oken jednoduchých včetně křídel pl do 1 m2</t>
  </si>
  <si>
    <t>-1488969166</t>
  </si>
  <si>
    <t>"Stará okna"</t>
  </si>
  <si>
    <t>(0,90*0,95)*2</t>
  </si>
  <si>
    <t>0,8*1</t>
  </si>
  <si>
    <t>30</t>
  </si>
  <si>
    <t>973031345</t>
  </si>
  <si>
    <t>Vysekání kapes ve zdivu cihelném na MV nebo MVC pl do 0,25 m2 hl do 300 mm</t>
  </si>
  <si>
    <t>-1553353365</t>
  </si>
  <si>
    <t>"Kapsy pro I.č. 8-m.č. 305 a 309"</t>
  </si>
  <si>
    <t>997</t>
  </si>
  <si>
    <t>Přesun sutě</t>
  </si>
  <si>
    <t>31</t>
  </si>
  <si>
    <t>997013153</t>
  </si>
  <si>
    <t>Vnitrostaveništní doprava suti a vybouraných hmot pro budovy v do 12 m s omezením mechanizace</t>
  </si>
  <si>
    <t>715346007</t>
  </si>
  <si>
    <t>32</t>
  </si>
  <si>
    <t>997013501</t>
  </si>
  <si>
    <t>Odvoz suti a vybouraných hmot na skládku nebo meziskládku do 1 km se složením</t>
  </si>
  <si>
    <t>453611682</t>
  </si>
  <si>
    <t>33</t>
  </si>
  <si>
    <t>997013509</t>
  </si>
  <si>
    <t>Příplatek k odvozu suti a vybouraných hmot na skládku ZKD 1 km přes 1 km</t>
  </si>
  <si>
    <t>1684830139</t>
  </si>
  <si>
    <t>35,768*2 'Přepočtené koeficientem množství</t>
  </si>
  <si>
    <t>34</t>
  </si>
  <si>
    <t>997013601</t>
  </si>
  <si>
    <t>Poplatek za uložení na skládce (skládkovné) stavebního odpadu betonového kód odpadu 17 01 01</t>
  </si>
  <si>
    <t>-2044193867</t>
  </si>
  <si>
    <t>14,291</t>
  </si>
  <si>
    <t>35</t>
  </si>
  <si>
    <t>997013811</t>
  </si>
  <si>
    <t>Poplatek za uložení na skládce (skládkovné) stavebního odpadu dřevěného kód odpadu 17 02 01</t>
  </si>
  <si>
    <t>-520126114</t>
  </si>
  <si>
    <t>6,054</t>
  </si>
  <si>
    <t>36</t>
  </si>
  <si>
    <t>997013863</t>
  </si>
  <si>
    <t xml:space="preserve">Poplatek za uložení stavebního odpadu na recyklační skládce (skládkovné) cihelného kód odpadu  17 01 02</t>
  </si>
  <si>
    <t>1747444082</t>
  </si>
  <si>
    <t>15,423</t>
  </si>
  <si>
    <t>998</t>
  </si>
  <si>
    <t>Přesun hmot</t>
  </si>
  <si>
    <t>37</t>
  </si>
  <si>
    <t>998011002</t>
  </si>
  <si>
    <t>Přesun hmot pro budovy zděné v do 12 m</t>
  </si>
  <si>
    <t>-660120235</t>
  </si>
  <si>
    <t>PSV</t>
  </si>
  <si>
    <t>Práce a dodávky PSV</t>
  </si>
  <si>
    <t>711</t>
  </si>
  <si>
    <t>Izolace proti vodě, vlhkosti a plynům</t>
  </si>
  <si>
    <t>38</t>
  </si>
  <si>
    <t>711131811</t>
  </si>
  <si>
    <t>Odstranění izolace proti zemní vlhkosti vodorovné</t>
  </si>
  <si>
    <t>1709412488</t>
  </si>
  <si>
    <t>"Odstraněné lepenky z původní podlahy dle výkresu č.3"</t>
  </si>
  <si>
    <t>9,43*(4,24+0,10+4,87+0,15+1,79)</t>
  </si>
  <si>
    <t>9,09*17,27</t>
  </si>
  <si>
    <t>39</t>
  </si>
  <si>
    <t>711191001</t>
  </si>
  <si>
    <t>Provedení adhezního můstku na vodorovné ploše</t>
  </si>
  <si>
    <t>554807937</t>
  </si>
  <si>
    <t>"Stěrková izolaci proti vodě v soc. zařízení bytů"</t>
  </si>
  <si>
    <t>"Byt č. 1"</t>
  </si>
  <si>
    <t>7,1</t>
  </si>
  <si>
    <t>"Byt č. 2"</t>
  </si>
  <si>
    <t>6,2</t>
  </si>
  <si>
    <t>"Byt č. 3"</t>
  </si>
  <si>
    <t>7,6</t>
  </si>
  <si>
    <t>"Byt č. 4"</t>
  </si>
  <si>
    <t>4,3</t>
  </si>
  <si>
    <t>40</t>
  </si>
  <si>
    <t>711191011</t>
  </si>
  <si>
    <t>Provedení adhezního můstku na svislé ploše</t>
  </si>
  <si>
    <t>-1348172625</t>
  </si>
  <si>
    <t>((2,38+3,22)*2)*0,15-(0,70*0,15)</t>
  </si>
  <si>
    <t>((2,40+2,58)*2)*0,15-(0,70*0,15)</t>
  </si>
  <si>
    <t>((2,23+2,40)*2)*0,15-(0,70*0,15)</t>
  </si>
  <si>
    <t>((2,02+2,14)*2)*0,15-(0,70*0,15)</t>
  </si>
  <si>
    <t>41</t>
  </si>
  <si>
    <t>58581220</t>
  </si>
  <si>
    <t>penetrace na savé povrchy</t>
  </si>
  <si>
    <t>kg</t>
  </si>
  <si>
    <t>888978054</t>
  </si>
  <si>
    <t>(25,20+5,391)*0,20</t>
  </si>
  <si>
    <t>42</t>
  </si>
  <si>
    <t>711191101</t>
  </si>
  <si>
    <t>Provedení izolace proti zemní vlhkosti hydroizolační stěrkou vodorovné na betonu, 1 vrstva</t>
  </si>
  <si>
    <t>-313276270</t>
  </si>
  <si>
    <t>43</t>
  </si>
  <si>
    <t>711192101</t>
  </si>
  <si>
    <t>Provedení izolace proti zemní vlhkosti hydroizolační stěrkou svislé na betonu, 1 vrstva</t>
  </si>
  <si>
    <t>-939445424</t>
  </si>
  <si>
    <t>44</t>
  </si>
  <si>
    <t>5858100555</t>
  </si>
  <si>
    <t>stěrková hydroizolace</t>
  </si>
  <si>
    <t>127578657</t>
  </si>
  <si>
    <t>(25,20+5,391)*1,5*1,10</t>
  </si>
  <si>
    <t>45</t>
  </si>
  <si>
    <t>998711102</t>
  </si>
  <si>
    <t>Přesun hmot tonážní pro izolace proti vodě, vlhkosti a plynům v objektech výšky do 12 m</t>
  </si>
  <si>
    <t>200316471</t>
  </si>
  <si>
    <t>712</t>
  </si>
  <si>
    <t>Povlakové krytiny</t>
  </si>
  <si>
    <t>46</t>
  </si>
  <si>
    <t>712600832</t>
  </si>
  <si>
    <t>Odstranění povlakové krytiny střech přes 30° dvouvrstvé</t>
  </si>
  <si>
    <t>898016332</t>
  </si>
  <si>
    <t>"Odstranění krytiny pro nová střešní okna"</t>
  </si>
  <si>
    <t>0,780*1,180*2</t>
  </si>
  <si>
    <t>0,55*0,98*4</t>
  </si>
  <si>
    <t>713</t>
  </si>
  <si>
    <t>Izolace tepelné</t>
  </si>
  <si>
    <t>47</t>
  </si>
  <si>
    <t>713121111</t>
  </si>
  <si>
    <t>Montáž izolace tepelné podlah volně kladenými rohožemi, pásy, dílci, deskami 1 vrstva</t>
  </si>
  <si>
    <t>-1302598181</t>
  </si>
  <si>
    <t>"Teplená izolace mezi trámy - viz. výkres č. 7"</t>
  </si>
  <si>
    <t>48</t>
  </si>
  <si>
    <t>63166916</t>
  </si>
  <si>
    <t>deska minerální tepelně izolační akustická ze skelných vláken tl 100mm</t>
  </si>
  <si>
    <t>274074986</t>
  </si>
  <si>
    <t>9,43*(4,24+0,10+4,87+0,15+1,79)*1,15</t>
  </si>
  <si>
    <t>9,09*17,27*1,15</t>
  </si>
  <si>
    <t>49</t>
  </si>
  <si>
    <t>998713102</t>
  </si>
  <si>
    <t>Přesun hmot tonážní pro izolace tepelné v objektech v do 12 m</t>
  </si>
  <si>
    <t>1879507073</t>
  </si>
  <si>
    <t>762</t>
  </si>
  <si>
    <t>Konstrukce tesařské</t>
  </si>
  <si>
    <t>50</t>
  </si>
  <si>
    <t>762111811</t>
  </si>
  <si>
    <t>Demontáž stěn a příček z hraněného řeziva</t>
  </si>
  <si>
    <t>1385173616</t>
  </si>
  <si>
    <t>"M.č. 301"</t>
  </si>
  <si>
    <t>9,43*2</t>
  </si>
  <si>
    <t>-0,90*1,97</t>
  </si>
  <si>
    <t>"M.č. 304"</t>
  </si>
  <si>
    <t>(1,6+5,75+1,6)*((0,70+2)/2)</t>
  </si>
  <si>
    <t>-0,80*1,97</t>
  </si>
  <si>
    <t>51</t>
  </si>
  <si>
    <t>762211220</t>
  </si>
  <si>
    <t>Montáž schodiště přímočarého z prken s podstupnicemi šířka ramene do 1m</t>
  </si>
  <si>
    <t>599249271</t>
  </si>
  <si>
    <t>"Schody na půdu"</t>
  </si>
  <si>
    <t>0,90*2</t>
  </si>
  <si>
    <t>52</t>
  </si>
  <si>
    <t>60511046</t>
  </si>
  <si>
    <t>řezivo jehličnaté boční omítané š do 200mm tl do 100mm dl 3,5m</t>
  </si>
  <si>
    <t>-233609232</t>
  </si>
  <si>
    <t>1,8*0,05*0,30*1,10</t>
  </si>
  <si>
    <t>53</t>
  </si>
  <si>
    <t>762295001</t>
  </si>
  <si>
    <t>Spojovací prostředky pro montáž schodiště a zábradlí</t>
  </si>
  <si>
    <t>55244302</t>
  </si>
  <si>
    <t>54</t>
  </si>
  <si>
    <t>762341831</t>
  </si>
  <si>
    <t>Demontáž bednění střech z desek měkkých</t>
  </si>
  <si>
    <t>1161155525</t>
  </si>
  <si>
    <t>"Odstranění bednění pro nová střešní okna"</t>
  </si>
  <si>
    <t>55</t>
  </si>
  <si>
    <t>762420014.CDC</t>
  </si>
  <si>
    <t>Obložení stropu z cementotřískových desek CETRIS tl 18 mm na sraz šroubovaných</t>
  </si>
  <si>
    <t>-17423093</t>
  </si>
  <si>
    <t>56</t>
  </si>
  <si>
    <t>762511272</t>
  </si>
  <si>
    <t>Podlahové kce podkladové z desek OSB tl 12 mm broušených na pero a drážku šroubovaných</t>
  </si>
  <si>
    <t>-1290967258</t>
  </si>
  <si>
    <t>"Dvě vrstvy po 12 mm"</t>
  </si>
  <si>
    <t>9,43*(4,24+0,10+4,87+0,15+1,79)*2</t>
  </si>
  <si>
    <t>9,09*17,27*2</t>
  </si>
  <si>
    <t>57</t>
  </si>
  <si>
    <t>762512261</t>
  </si>
  <si>
    <t>Montáž podlahové kce podkladového roštu</t>
  </si>
  <si>
    <t>-513516407</t>
  </si>
  <si>
    <t>"Rošt z latí 60x40 mm osa 0,4 m a vyrovnat "</t>
  </si>
  <si>
    <t>(4,09+0,15+4,33+0,10+2,40)*25</t>
  </si>
  <si>
    <t>(0,15+3,5+0,15+2,02+0,15+4,56+0,15+4,58)*23</t>
  </si>
  <si>
    <t>58</t>
  </si>
  <si>
    <t>60514106</t>
  </si>
  <si>
    <t>řezivo jehličnaté lať pevnostní třída S10-13 průřez 40x60mm</t>
  </si>
  <si>
    <t>-1478368501</t>
  </si>
  <si>
    <t>((4,09+0,15+4,33+0,10+2,40)*25)*0,06*0,04*1,10</t>
  </si>
  <si>
    <t>((0,15+3,5+0,15+2,02+0,15+4,56+0,15+4,58)*23)*0,06*0,04*1,10</t>
  </si>
  <si>
    <t>59</t>
  </si>
  <si>
    <t>762521811</t>
  </si>
  <si>
    <t>Demontáž podlah bez polštářů z prken tloušťky do 32 mm</t>
  </si>
  <si>
    <t>-1622736489</t>
  </si>
  <si>
    <t xml:space="preserve">"Odstraněné prken z původní  skladby podlahy dle výkresu č.3"</t>
  </si>
  <si>
    <t>60</t>
  </si>
  <si>
    <t>762595001</t>
  </si>
  <si>
    <t>Spojovací prostředky pro položení dřevěných podlah a zakrytí kanálů</t>
  </si>
  <si>
    <t>-327930410</t>
  </si>
  <si>
    <t>"Latě"</t>
  </si>
  <si>
    <t>1,658</t>
  </si>
  <si>
    <t>"Desky"</t>
  </si>
  <si>
    <t>524,258*0,012</t>
  </si>
  <si>
    <t>61</t>
  </si>
  <si>
    <t>762841821</t>
  </si>
  <si>
    <t>Demontáž podbíjení obkladů stropů a střech sklonu do 60° z desek měkkých</t>
  </si>
  <si>
    <t>-1482061946</t>
  </si>
  <si>
    <t xml:space="preserve">"Odstranění  obložení podhledu s omítkou"</t>
  </si>
  <si>
    <t>"M.č. 301, 302 a 303""</t>
  </si>
  <si>
    <t>9,43*4,87</t>
  </si>
  <si>
    <t>4,24*4,56</t>
  </si>
  <si>
    <t>4,24*4,77</t>
  </si>
  <si>
    <t>62</t>
  </si>
  <si>
    <t>998762102</t>
  </si>
  <si>
    <t>Přesun hmot tonážní pro kce tesařské v objektech v do 12 m</t>
  </si>
  <si>
    <t>-453413847</t>
  </si>
  <si>
    <t>763</t>
  </si>
  <si>
    <t>Konstrukce suché výstavby</t>
  </si>
  <si>
    <t>63</t>
  </si>
  <si>
    <t>763111314</t>
  </si>
  <si>
    <t>SDK příčka tl 100 mm profil CW+UW 75 desky 1xA 12,5 s izolací EI 30 Rw do 45 dB</t>
  </si>
  <si>
    <t>-2047230756</t>
  </si>
  <si>
    <t>2,38*2,5</t>
  </si>
  <si>
    <t>-0,7*1,97</t>
  </si>
  <si>
    <t>(4,33+0,50+0,10+2,58+2,40)*2,5</t>
  </si>
  <si>
    <t>-0,70*1,97</t>
  </si>
  <si>
    <t>(3,68+0,10+2,23)*2,5</t>
  </si>
  <si>
    <t>2,02*2,5</t>
  </si>
  <si>
    <t>64</t>
  </si>
  <si>
    <t>763111327</t>
  </si>
  <si>
    <t>SDK příčka tl 150 mm profil CW+UW 150 desky 1xDF 12,5 s izolací EI 45 Rw do 51 dB</t>
  </si>
  <si>
    <t>1406350339</t>
  </si>
  <si>
    <t>(4,72+4,56)*2,5</t>
  </si>
  <si>
    <t>-0,8*1,97*2</t>
  </si>
  <si>
    <t>(4,56+3,61)*2,5</t>
  </si>
  <si>
    <t>(4,28+4,28)*2,5</t>
  </si>
  <si>
    <t>(3,61+3,61)*2,5</t>
  </si>
  <si>
    <t>-0,0*1,97*2</t>
  </si>
  <si>
    <t>65</t>
  </si>
  <si>
    <t>763111417</t>
  </si>
  <si>
    <t>SDK příčka tl 150 mm profil CW+UW 100 desky 2xA 12,5 s izolací EI 30 Rw do 51 dB</t>
  </si>
  <si>
    <t>-168803297</t>
  </si>
  <si>
    <t>"Příčky mezi byty a mezi byty a chodbou"</t>
  </si>
  <si>
    <t>"Byt č. 1 a chodba"</t>
  </si>
  <si>
    <t>(0,35+0,15+1,83+0,10+3,22)*2,5</t>
  </si>
  <si>
    <t>"Odpočet otvorů"</t>
  </si>
  <si>
    <t>"Byt č. 1 a byt č. 2"</t>
  </si>
  <si>
    <t>(4,04+0,15+2,93+0,15+2,38)*2,5</t>
  </si>
  <si>
    <t>"Byt č. 2 a chodba"</t>
  </si>
  <si>
    <t>(0,15+0,40+0,15+3,50+0,15)*2,5</t>
  </si>
  <si>
    <t>"Byt č. 3 a chodba"</t>
  </si>
  <si>
    <t>(3,68+0,15+3,34+0,10+2,23+0,90+0,15+4,56+0,15+4,58)*2,5</t>
  </si>
  <si>
    <t>"Byt č. 4 a chodba"</t>
  </si>
  <si>
    <t>(4,58+0,15+4,56+0,15+2,02)*2,5</t>
  </si>
  <si>
    <t>"Byt č. 2 a byt č. 4"</t>
  </si>
  <si>
    <t>3,61*2,5</t>
  </si>
  <si>
    <t>66</t>
  </si>
  <si>
    <t>763121441</t>
  </si>
  <si>
    <t>SDK stěna předsazená tl 65 mm profil CW+UW 50 deska 1xDF 15 s izolací EI 30</t>
  </si>
  <si>
    <t>811278442</t>
  </si>
  <si>
    <t>"Typ předstěny není podrobnějí popsán v PD, jen EI 30 min."</t>
  </si>
  <si>
    <t>((0,25+4,04+0,15+2,93+0,15+2,38+0,15+1,27+0,15+3,34+0,10+2,23+0,15+4,56+0,15+4,58+0,25)*0,90)*2</t>
  </si>
  <si>
    <t>67</t>
  </si>
  <si>
    <t>763161723</t>
  </si>
  <si>
    <t>SDK podkroví deska 1xDF 15 TI 220 mm 40 kg/m3 REI 45 dvouvrstvá spodní kce profil CD+UD na krokvových závěsech</t>
  </si>
  <si>
    <t>-1842998701</t>
  </si>
  <si>
    <t>"Podkroví"</t>
  </si>
  <si>
    <t>"Podhled rovný"</t>
  </si>
  <si>
    <t>5,25*26</t>
  </si>
  <si>
    <t>"Podhled šikmý"</t>
  </si>
  <si>
    <t>(26*(1,8+0,40+0,25+0,35))*2</t>
  </si>
  <si>
    <t>"Odpočet střešních oken"</t>
  </si>
  <si>
    <t>-0,78*1,18*12</t>
  </si>
  <si>
    <t>-0,55*0,98*4</t>
  </si>
  <si>
    <t>68</t>
  </si>
  <si>
    <t>763164521</t>
  </si>
  <si>
    <t>SDK obklad kcí tvaru L š do 0,4 m desky 1xH2 12,5</t>
  </si>
  <si>
    <t>-442608196</t>
  </si>
  <si>
    <t>"Sloupek"</t>
  </si>
  <si>
    <t>((0,4+0,40)*2)*2,5</t>
  </si>
  <si>
    <t>"Obklady odtahů spalin"</t>
  </si>
  <si>
    <t>(0,45+0,45)*3,5*4</t>
  </si>
  <si>
    <t>69</t>
  </si>
  <si>
    <t>763181311</t>
  </si>
  <si>
    <t>Montáž jednokřídlové kovové zárubně SDK příčka</t>
  </si>
  <si>
    <t>537051380</t>
  </si>
  <si>
    <t>"Chodba"</t>
  </si>
  <si>
    <t>70</t>
  </si>
  <si>
    <t>55331542</t>
  </si>
  <si>
    <t>zárubeň ocelová pro sádrokarton 150 levá/pravá 800</t>
  </si>
  <si>
    <t>-107492982</t>
  </si>
  <si>
    <t>71</t>
  </si>
  <si>
    <t>55331521</t>
  </si>
  <si>
    <t>zárubeň ocelová pro sádrokarton 100 levá/pravá 700</t>
  </si>
  <si>
    <t>-233314623</t>
  </si>
  <si>
    <t>72</t>
  </si>
  <si>
    <t>998763101</t>
  </si>
  <si>
    <t>Přesun hmot tonážní pro dřevostavby v objektech v do 12 m</t>
  </si>
  <si>
    <t>1309921418</t>
  </si>
  <si>
    <t>764</t>
  </si>
  <si>
    <t>Konstrukce klempířské</t>
  </si>
  <si>
    <t>73</t>
  </si>
  <si>
    <t>764304112</t>
  </si>
  <si>
    <t>Montáž lemování střešních prostupů s krytinou skládanou nebo plechovou bez lišty</t>
  </si>
  <si>
    <t>-2107601648</t>
  </si>
  <si>
    <t>"Nová střešní okna"</t>
  </si>
  <si>
    <t>74</t>
  </si>
  <si>
    <t>61140571</t>
  </si>
  <si>
    <t>lemování střešních oken v sestavě na ploché krytiny 55x98cm</t>
  </si>
  <si>
    <t>-1750786720</t>
  </si>
  <si>
    <t>75</t>
  </si>
  <si>
    <t>61140573</t>
  </si>
  <si>
    <t>lemování střešních oken v sestavě na ploché krytiny 78x118cm</t>
  </si>
  <si>
    <t>-643168703</t>
  </si>
  <si>
    <t>76</t>
  </si>
  <si>
    <t>998764102</t>
  </si>
  <si>
    <t>Přesun hmot tonážní pro konstrukce klempířské v objektech v do 12 m</t>
  </si>
  <si>
    <t>627373058</t>
  </si>
  <si>
    <t>765</t>
  </si>
  <si>
    <t>Krytina skládaná</t>
  </si>
  <si>
    <t>77</t>
  </si>
  <si>
    <t>765191013</t>
  </si>
  <si>
    <t>Montáž pojistné hydroizolační nebo parotěsné fólie kladené přes 20° volně na bednění nebo tepelnou izolaci</t>
  </si>
  <si>
    <t>-965854615</t>
  </si>
  <si>
    <t>78</t>
  </si>
  <si>
    <t>28329028</t>
  </si>
  <si>
    <t>fólie PE vyztužená Al vrstvou pro parotěsnou vrstvu 150g/m2 s integrovanou lepící páskou</t>
  </si>
  <si>
    <t>189610562</t>
  </si>
  <si>
    <t>5,25*26*1,15</t>
  </si>
  <si>
    <t>(26*(1,8+0,40+0,25+0,35))*2*1,15</t>
  </si>
  <si>
    <t>79</t>
  </si>
  <si>
    <t>998765102</t>
  </si>
  <si>
    <t>Přesun hmot tonážní pro krytiny skládané v objektech v do 12 m</t>
  </si>
  <si>
    <t>1953938606</t>
  </si>
  <si>
    <t>766</t>
  </si>
  <si>
    <t>Konstrukce truhlářské</t>
  </si>
  <si>
    <t>80</t>
  </si>
  <si>
    <t>766211200</t>
  </si>
  <si>
    <t>Montáž madel schodišťových dřevených nebo verzalitových průběžných</t>
  </si>
  <si>
    <t>-655970175</t>
  </si>
  <si>
    <t>"Délka schodiště není kotována - propočet pro rozpočet nutno zpřesnit při realizaci"</t>
  </si>
  <si>
    <t>18*0,30*2</t>
  </si>
  <si>
    <t>2*2</t>
  </si>
  <si>
    <t>81</t>
  </si>
  <si>
    <t>55342289</t>
  </si>
  <si>
    <t>zábradlí dřevěné- madlo</t>
  </si>
  <si>
    <t>-2001101698</t>
  </si>
  <si>
    <t>"Madlo na zeď 042,0 mm BUK komplet vč. držáků"</t>
  </si>
  <si>
    <t>18*0,30*2*1,10</t>
  </si>
  <si>
    <t>2*2*1,10</t>
  </si>
  <si>
    <t>82</t>
  </si>
  <si>
    <t>766622132</t>
  </si>
  <si>
    <t>Montáž plastových oken plochy přes 1 m2 otevíravých výšky do 2,5 m s rámem do zdiva, NEOCEŇOVAT JIŽ DODÁNY!!!</t>
  </si>
  <si>
    <t>670050428</t>
  </si>
  <si>
    <t>"POLOŽKU NEOCEŇOVAT. OKNA BYLA DODÁNA A OSAZENA V PŘEDCHOZÍ ETAPĚ STAVBY"</t>
  </si>
  <si>
    <t>83</t>
  </si>
  <si>
    <t>766660001</t>
  </si>
  <si>
    <t>Montáž dveřních křídel otvíravých jednokřídlových š do 0,8 m do ocelové zárubně</t>
  </si>
  <si>
    <t>-10269423</t>
  </si>
  <si>
    <t>84</t>
  </si>
  <si>
    <t>61162080</t>
  </si>
  <si>
    <t>dveře jednokřídlé voštinové povrch laminátový částečně prosklené 800x1970/2100mm</t>
  </si>
  <si>
    <t>1077925975</t>
  </si>
  <si>
    <t>85</t>
  </si>
  <si>
    <t>61162073</t>
  </si>
  <si>
    <t>dveře jednokřídlé voštinové povrch laminátový plné 700x1970-posuvné</t>
  </si>
  <si>
    <t>-2111870461</t>
  </si>
  <si>
    <t>86</t>
  </si>
  <si>
    <t>766660021</t>
  </si>
  <si>
    <t>Montáž dveřních křídel otvíravých jednokřídlových š do 0,8 m požárních do ocelové zárubně</t>
  </si>
  <si>
    <t>933170905</t>
  </si>
  <si>
    <t>87</t>
  </si>
  <si>
    <t>61165339</t>
  </si>
  <si>
    <t>dveře jednokřídlé dřevotřískové protipožární EI (EW) 30 D3 povrch lakovaný plné 800x1970/2100mm</t>
  </si>
  <si>
    <t>129803389</t>
  </si>
  <si>
    <t>88</t>
  </si>
  <si>
    <t>61161024</t>
  </si>
  <si>
    <t>dveře jednokřídlé dřevotřískové protipožární EI (EW) 30 D3 povrch lakovaný plné 600x1970/2100mm</t>
  </si>
  <si>
    <t>-364178096</t>
  </si>
  <si>
    <t>89</t>
  </si>
  <si>
    <t>766660311</t>
  </si>
  <si>
    <t>Montáž posuvných dveří jednokřídlových průchozí šířky do 800 mm do pouzdra s jednou kapsou</t>
  </si>
  <si>
    <t>1985797376</t>
  </si>
  <si>
    <t>90</t>
  </si>
  <si>
    <t>55331611</t>
  </si>
  <si>
    <t>pouzdro stavební posuvných dveří jednopouzdrové 700mm standardní rozměr</t>
  </si>
  <si>
    <t>939230918</t>
  </si>
  <si>
    <t>91</t>
  </si>
  <si>
    <t>611620744</t>
  </si>
  <si>
    <t>-1428593969</t>
  </si>
  <si>
    <t>92</t>
  </si>
  <si>
    <t>766660717</t>
  </si>
  <si>
    <t>Montáž dveřních křídel samozavírače na ocelovou zárubeň</t>
  </si>
  <si>
    <t>901183796</t>
  </si>
  <si>
    <t>93</t>
  </si>
  <si>
    <t>54917250</t>
  </si>
  <si>
    <t>samozavírač dveří hydraulický K214 č.11 zlatá bronz</t>
  </si>
  <si>
    <t>-801920122</t>
  </si>
  <si>
    <t>94</t>
  </si>
  <si>
    <t>766660718</t>
  </si>
  <si>
    <t>Montáž dveřních křídel dokování stavěče křídla</t>
  </si>
  <si>
    <t>1873818838</t>
  </si>
  <si>
    <t>95</t>
  </si>
  <si>
    <t>54916362</t>
  </si>
  <si>
    <t>kování dveřní stavěč dveří K501 lak</t>
  </si>
  <si>
    <t>-1722343514</t>
  </si>
  <si>
    <t>96</t>
  </si>
  <si>
    <t>766671003</t>
  </si>
  <si>
    <t>Montáž střešního okna do krytiny ploché 55 x 98 cm</t>
  </si>
  <si>
    <t>1334674975</t>
  </si>
  <si>
    <t>97</t>
  </si>
  <si>
    <t>61124497</t>
  </si>
  <si>
    <t>okno střešní dřevěné kyvné, izolační trojsklo 78x98cm, Uw=1,1W/m2K Al oplechování</t>
  </si>
  <si>
    <t>-1675917250</t>
  </si>
  <si>
    <t>98</t>
  </si>
  <si>
    <t>766671004</t>
  </si>
  <si>
    <t>Montáž střešního okna do krytiny ploché 78 x 118 cm</t>
  </si>
  <si>
    <t>510156098</t>
  </si>
  <si>
    <t xml:space="preserve">"ČÁST OKEN BYLA DODÁNA A  OSAZENA V RÁMCI PŘEDCHOZÍ ETAPY STAVBY - V POČTU 10 KS"</t>
  </si>
  <si>
    <t xml:space="preserve">"PROTO  PRO TUTO ČÁST STAVBY ZAPOČET JEN"</t>
  </si>
  <si>
    <t>99</t>
  </si>
  <si>
    <t>61124498</t>
  </si>
  <si>
    <t>okno střešní dřevěné kyvné, izolační trojsklo 78x118cm, Uw=1,1W/m2K Al oplechování</t>
  </si>
  <si>
    <t>-235250760</t>
  </si>
  <si>
    <t>100</t>
  </si>
  <si>
    <t>766673811</t>
  </si>
  <si>
    <t>Demontáž střešního okna vlnitá krytina do 45°</t>
  </si>
  <si>
    <t>1680079090</t>
  </si>
  <si>
    <t>"Podle půdorysu stávající stav 3.N.P. - v.č. 2"</t>
  </si>
  <si>
    <t>101</t>
  </si>
  <si>
    <t>766691911</t>
  </si>
  <si>
    <t>Vyvěšení nebo zavěšení dřevěných křídel oken pl do 1,5 m2</t>
  </si>
  <si>
    <t>-1061965927</t>
  </si>
  <si>
    <t>"Vyvěšení starých oken"</t>
  </si>
  <si>
    <t>2+1</t>
  </si>
  <si>
    <t>102</t>
  </si>
  <si>
    <t>766695213</t>
  </si>
  <si>
    <t>Montáž truhlářských prahů dveří jednokřídlových šířky přes 10 cm</t>
  </si>
  <si>
    <t>-1690309182</t>
  </si>
  <si>
    <t>103</t>
  </si>
  <si>
    <t>61187121</t>
  </si>
  <si>
    <t>práh dveřní dřevěný dubový tl 20mm dl 620mm š 150mm</t>
  </si>
  <si>
    <t>-1846386158</t>
  </si>
  <si>
    <t>104</t>
  </si>
  <si>
    <t>61187136</t>
  </si>
  <si>
    <t>práh dveřní dřevěný dubový tl 20mm dl 720mm š 100mm</t>
  </si>
  <si>
    <t>1474788308</t>
  </si>
  <si>
    <t>105</t>
  </si>
  <si>
    <t>61187161</t>
  </si>
  <si>
    <t>práh dveřní dřevěný dubový tl 20mm dl 820mm š 150mm</t>
  </si>
  <si>
    <t>-1065467967</t>
  </si>
  <si>
    <t>106</t>
  </si>
  <si>
    <t>766811116</t>
  </si>
  <si>
    <t>Montáž korpusu kuchyňských skříněk spodních na nožičky šířky do 1200 mm</t>
  </si>
  <si>
    <t>-1580442620</t>
  </si>
  <si>
    <t>107</t>
  </si>
  <si>
    <t>55441017</t>
  </si>
  <si>
    <t>Kuchyňská linka dl. 2100 mm dle výběru investora</t>
  </si>
  <si>
    <t>1360879315</t>
  </si>
  <si>
    <t>108</t>
  </si>
  <si>
    <t>766811142</t>
  </si>
  <si>
    <t>Příplatek k montáži kuchyňských skříněk spodních za usazení vestavěné myčky nádobí</t>
  </si>
  <si>
    <t>85552162</t>
  </si>
  <si>
    <t>109</t>
  </si>
  <si>
    <t>766811144</t>
  </si>
  <si>
    <t>Příplatek k montáži kuchyňských skříněk spodních za usazení vestavěné digestoře</t>
  </si>
  <si>
    <t>1422844610</t>
  </si>
  <si>
    <t>110</t>
  </si>
  <si>
    <t>766811151</t>
  </si>
  <si>
    <t>Montáž korpusu kuchyňských skříněk horních na stěnu šířky do 600 mm</t>
  </si>
  <si>
    <t>-1889292922</t>
  </si>
  <si>
    <t>111</t>
  </si>
  <si>
    <t>766811213</t>
  </si>
  <si>
    <t>Montáž kuchyňské pracovní desky bez výřezu délky do 4000 mm</t>
  </si>
  <si>
    <t>-778560080</t>
  </si>
  <si>
    <t>112</t>
  </si>
  <si>
    <t>60722258</t>
  </si>
  <si>
    <t>deska dřevotřísková surová 2070x2800mm tl 32mm</t>
  </si>
  <si>
    <t>744712228</t>
  </si>
  <si>
    <t>2,10*0,60*4</t>
  </si>
  <si>
    <t>113</t>
  </si>
  <si>
    <t>766811221</t>
  </si>
  <si>
    <t>Příplatek k montáži kuchyňské pracovní desky za vyřezání otvoru</t>
  </si>
  <si>
    <t>1657893055</t>
  </si>
  <si>
    <t>114</t>
  </si>
  <si>
    <t>766811222</t>
  </si>
  <si>
    <t>Příplatek k montáži kuchyňské pracovní desky za usazení varné desky</t>
  </si>
  <si>
    <t>-1826543362</t>
  </si>
  <si>
    <t>115</t>
  </si>
  <si>
    <t>766811223</t>
  </si>
  <si>
    <t>Příplatek k montáži kuchyňské pracovní desky za usazení dřezu</t>
  </si>
  <si>
    <t>-1510175358</t>
  </si>
  <si>
    <t>116</t>
  </si>
  <si>
    <t>998766102</t>
  </si>
  <si>
    <t>Přesun hmot tonážní pro konstrukce truhlářské v objektech v do 12 m</t>
  </si>
  <si>
    <t>1787424002</t>
  </si>
  <si>
    <t>767</t>
  </si>
  <si>
    <t>Konstrukce zámečnické</t>
  </si>
  <si>
    <t>117</t>
  </si>
  <si>
    <t>767991911</t>
  </si>
  <si>
    <t>Výroba ocelové konstrukce obkladu odtahů spalin</t>
  </si>
  <si>
    <t>5357099</t>
  </si>
  <si>
    <t>"Ocelová konstrukce pro obklad odtahů spalin"</t>
  </si>
  <si>
    <t>30*4</t>
  </si>
  <si>
    <t>118</t>
  </si>
  <si>
    <t>767995115</t>
  </si>
  <si>
    <t>Montáž atypických zámečnických konstrukcí hmotnosti do 100 kg</t>
  </si>
  <si>
    <t>1459352074</t>
  </si>
  <si>
    <t>119</t>
  </si>
  <si>
    <t>13010404</t>
  </si>
  <si>
    <t>úhelník ocelový rovnostranný jakost 11 375 30x30x3mm</t>
  </si>
  <si>
    <t>1811536900</t>
  </si>
  <si>
    <t>(1,45*((3*3,5)+(0,50*6*2)))*4*1,15/1000</t>
  </si>
  <si>
    <t>120</t>
  </si>
  <si>
    <t>767996701</t>
  </si>
  <si>
    <t>Demontáž atypických zámečnických konstrukcí řezáním hmotnosti jednotlivých dílů do 50 kg</t>
  </si>
  <si>
    <t>-834036183</t>
  </si>
  <si>
    <t>"Demontáž držáku sirény"</t>
  </si>
  <si>
    <t>121</t>
  </si>
  <si>
    <t>998767102</t>
  </si>
  <si>
    <t>Přesun hmot tonážní pro zámečnické konstrukce v objektech v do 12 m</t>
  </si>
  <si>
    <t>-83559513</t>
  </si>
  <si>
    <t>771</t>
  </si>
  <si>
    <t>Podlahy z dlaždic</t>
  </si>
  <si>
    <t>122</t>
  </si>
  <si>
    <t>771121011</t>
  </si>
  <si>
    <t>Nátěr penetrační na podlahu</t>
  </si>
  <si>
    <t>-274677904</t>
  </si>
  <si>
    <t>"PD neobsahuje izolaci proti vodě v soc. zařízení bytů-doplnění do rozpočtu"</t>
  </si>
  <si>
    <t>123</t>
  </si>
  <si>
    <t>771274122</t>
  </si>
  <si>
    <t>Montáž obkladů stupnic z dlaždic protiskluzných keramických flexibilní lepidlo š do 250 mm</t>
  </si>
  <si>
    <t>-630199443</t>
  </si>
  <si>
    <t>"Schodiště do 3.N.P.-počet schodů dopřesnit při realizaci, PD tuto informaci neobsahuje"</t>
  </si>
  <si>
    <t>1,27*18</t>
  </si>
  <si>
    <t>124</t>
  </si>
  <si>
    <t>5976143011</t>
  </si>
  <si>
    <t>dlažba keramická na schodiště dle výběru investora</t>
  </si>
  <si>
    <t>-258431303</t>
  </si>
  <si>
    <t>(22,86*0,25)*1,15</t>
  </si>
  <si>
    <t>125</t>
  </si>
  <si>
    <t>771274242</t>
  </si>
  <si>
    <t>Montáž obkladů podstupnic z dlaždic reliéfních keramických flexibilní lepidlo v do 200 mm</t>
  </si>
  <si>
    <t>-1840993722</t>
  </si>
  <si>
    <t>126</t>
  </si>
  <si>
    <t>5976143012</t>
  </si>
  <si>
    <t>-76614626</t>
  </si>
  <si>
    <t>(22,86*0,20)*1,15</t>
  </si>
  <si>
    <t>127</t>
  </si>
  <si>
    <t>771573113</t>
  </si>
  <si>
    <t>Montáž podlah keramických hladkých lepených standardním lepidlem do 12 ks/ m2</t>
  </si>
  <si>
    <t>-700844250</t>
  </si>
  <si>
    <t>"Výkresy PD neobsahují izolaci proti vodě v soc. zařízení bytů-doplnění do rozpočtu podle TZ"</t>
  </si>
  <si>
    <t>128</t>
  </si>
  <si>
    <t>59761003</t>
  </si>
  <si>
    <t>dlažba keramická hutná hladká do interiéru přes 9 do 12ks/m2</t>
  </si>
  <si>
    <t>-312562391</t>
  </si>
  <si>
    <t>"Vodorovné plochy"</t>
  </si>
  <si>
    <t>25,2*1,15</t>
  </si>
  <si>
    <t>129</t>
  </si>
  <si>
    <t>998771102</t>
  </si>
  <si>
    <t>Přesun hmot tonážní pro podlahy z dlaždic v objektech v do 12 m</t>
  </si>
  <si>
    <t>1544219498</t>
  </si>
  <si>
    <t>776</t>
  </si>
  <si>
    <t>Podlahy povlakové</t>
  </si>
  <si>
    <t>130</t>
  </si>
  <si>
    <t>776111311</t>
  </si>
  <si>
    <t>Vysátí podkladu povlakových podlah</t>
  </si>
  <si>
    <t>-397653828</t>
  </si>
  <si>
    <t>"Nášlapná vrstva z PVC dle PD"</t>
  </si>
  <si>
    <t>"Chodba a schodiště"</t>
  </si>
  <si>
    <t>10,2+8,4</t>
  </si>
  <si>
    <t>4,4+13,4+19</t>
  </si>
  <si>
    <t>10,3+12,2+18,7+12,6</t>
  </si>
  <si>
    <t>3+19,5+19,6+12,3</t>
  </si>
  <si>
    <t>2,8+16,5+16,5</t>
  </si>
  <si>
    <t>131</t>
  </si>
  <si>
    <t>776201812</t>
  </si>
  <si>
    <t>Demontáž lepených povlakových podlah s podložkou ručně</t>
  </si>
  <si>
    <t>268416448</t>
  </si>
  <si>
    <t>4,77*4,56</t>
  </si>
  <si>
    <t>132</t>
  </si>
  <si>
    <t>776212111</t>
  </si>
  <si>
    <t>Volné položení textilních pásů s podlepením spojů páskou</t>
  </si>
  <si>
    <t>1724631138</t>
  </si>
  <si>
    <t>4,4+13,4</t>
  </si>
  <si>
    <t>10,3+12,2</t>
  </si>
  <si>
    <t>3+19,5</t>
  </si>
  <si>
    <t>2,8+16,5</t>
  </si>
  <si>
    <t>133</t>
  </si>
  <si>
    <t>61155351</t>
  </si>
  <si>
    <t>podložka izolační z pěnového PE 3mm</t>
  </si>
  <si>
    <t>862121985</t>
  </si>
  <si>
    <t>100,7*1,15</t>
  </si>
  <si>
    <t>115,805*1,02 'Přepočtené koeficientem množství</t>
  </si>
  <si>
    <t>134</t>
  </si>
  <si>
    <t>776221111</t>
  </si>
  <si>
    <t>Lepení pásů z PVC standardním lepidlem</t>
  </si>
  <si>
    <t>1710953561</t>
  </si>
  <si>
    <t>135</t>
  </si>
  <si>
    <t>28412285</t>
  </si>
  <si>
    <t>krytina podlahová heterogenní tl 2mm</t>
  </si>
  <si>
    <t>1433474080</t>
  </si>
  <si>
    <t>100,70*1,15</t>
  </si>
  <si>
    <t>115,805*1,1 'Přepočtené koeficientem množství</t>
  </si>
  <si>
    <t>136</t>
  </si>
  <si>
    <t>776223111</t>
  </si>
  <si>
    <t>Spoj povlakových podlahovin z PVC svařováním za tepla</t>
  </si>
  <si>
    <t>1786353919</t>
  </si>
  <si>
    <t>200</t>
  </si>
  <si>
    <t>137</t>
  </si>
  <si>
    <t>776231111</t>
  </si>
  <si>
    <t>Lepení lamel a čtverců z vinylu standardním lepidlem</t>
  </si>
  <si>
    <t>614784111</t>
  </si>
  <si>
    <t>"Nášlapná vrstva z lamina dle PD"</t>
  </si>
  <si>
    <t>18,7+12,6</t>
  </si>
  <si>
    <t>19,6+12,3</t>
  </si>
  <si>
    <t>16,5</t>
  </si>
  <si>
    <t>138</t>
  </si>
  <si>
    <t>28411050</t>
  </si>
  <si>
    <t>dílce vinylové tl 2,0mm, nášlapná vrstva 0,40mm, úprava PUR, třída zátěže 23/32/41, otlak 0,05mm, R10, třída otěru T, hořlavost Bfl S1, bez ftalátů</t>
  </si>
  <si>
    <t>-135195103</t>
  </si>
  <si>
    <t>98,70*1,15</t>
  </si>
  <si>
    <t>139</t>
  </si>
  <si>
    <t>776361121</t>
  </si>
  <si>
    <t>Montáž podlahovin z pryže na podstupnice výšky do 200 mm</t>
  </si>
  <si>
    <t>1965331726</t>
  </si>
  <si>
    <t>0,20*1,27*15</t>
  </si>
  <si>
    <t>140</t>
  </si>
  <si>
    <t>776421111</t>
  </si>
  <si>
    <t>Montáž obvodových lišt lepením</t>
  </si>
  <si>
    <t>661038804</t>
  </si>
  <si>
    <t>((0,30+0,20)*(3,68+0,15))*2</t>
  </si>
  <si>
    <t>(1,50+(1,27+0,15+3,34+0,10+2,23+0,90))*2</t>
  </si>
  <si>
    <t>((0,90+4,56+0,15+4,58)*2)</t>
  </si>
  <si>
    <t>-0,80*6</t>
  </si>
  <si>
    <t>-0,6</t>
  </si>
  <si>
    <t>((2,38+1,83)*2)</t>
  </si>
  <si>
    <t>((2,93+4,56)*2)</t>
  </si>
  <si>
    <t>((4,72+4,04)*2)</t>
  </si>
  <si>
    <t>-0,80*5</t>
  </si>
  <si>
    <t>-0,70*1</t>
  </si>
  <si>
    <t>(1,79+(4,33+0,50+0,10+2,40))*2</t>
  </si>
  <si>
    <t>((4,33+2,83)*2)</t>
  </si>
  <si>
    <t>((4,56+4,09)*2)</t>
  </si>
  <si>
    <t>((3,5+3,61)*2)</t>
  </si>
  <si>
    <t>-0,80*7</t>
  </si>
  <si>
    <t>-0,70</t>
  </si>
  <si>
    <t>((2,23+1,80)*2)</t>
  </si>
  <si>
    <t>((3,34+3,68)*2)</t>
  </si>
  <si>
    <t>((4,56+4,28)*2)</t>
  </si>
  <si>
    <t>((4,58+4,28)*2)</t>
  </si>
  <si>
    <t>((2,02+1,37)*2)</t>
  </si>
  <si>
    <t>((4,56+3,61)*2)</t>
  </si>
  <si>
    <t>((4,58+3,61)*2)</t>
  </si>
  <si>
    <t>141</t>
  </si>
  <si>
    <t>28411007</t>
  </si>
  <si>
    <t>lišta soklová PVC 15x50mm</t>
  </si>
  <si>
    <t>1499560751</t>
  </si>
  <si>
    <t>217,79*1,10</t>
  </si>
  <si>
    <t>239,569*1,02 'Přepočtené koeficientem množství</t>
  </si>
  <si>
    <t>142</t>
  </si>
  <si>
    <t>998776102</t>
  </si>
  <si>
    <t>Přesun hmot tonážní pro podlahy povlakové v objektech v do 12 m</t>
  </si>
  <si>
    <t>2013880054</t>
  </si>
  <si>
    <t>781</t>
  </si>
  <si>
    <t>Dokončovací práce - obklady</t>
  </si>
  <si>
    <t>143</t>
  </si>
  <si>
    <t>781121011</t>
  </si>
  <si>
    <t>Nátěr penetrační na stěnu</t>
  </si>
  <si>
    <t>1756755429</t>
  </si>
  <si>
    <t>"Kopelna"</t>
  </si>
  <si>
    <t>2,38*0,90</t>
  </si>
  <si>
    <t>2,38*2</t>
  </si>
  <si>
    <t>((0,90+2)/2)*3,22*2</t>
  </si>
  <si>
    <t>"Kuchyň"</t>
  </si>
  <si>
    <t>(4,56-0,10-0,80-0,20)*0,60</t>
  </si>
  <si>
    <t>"Koupelna"</t>
  </si>
  <si>
    <t>0,90*2,40</t>
  </si>
  <si>
    <t>2,40*2</t>
  </si>
  <si>
    <t>((0,90+2)/2)*2,58*2</t>
  </si>
  <si>
    <t>(4,63-0,10-0,80-0,20)*0,60</t>
  </si>
  <si>
    <t>0,90*2,23</t>
  </si>
  <si>
    <t>2,23*2</t>
  </si>
  <si>
    <t>((0,90+2)/2)*2,40*2</t>
  </si>
  <si>
    <t>(2,50+2,60)*0,60</t>
  </si>
  <si>
    <t>0,90*2,02</t>
  </si>
  <si>
    <t>2,02*2</t>
  </si>
  <si>
    <t>((0,90+2)/2)*2,14*2</t>
  </si>
  <si>
    <t>(2,30+2,50)*0,60</t>
  </si>
  <si>
    <t>144</t>
  </si>
  <si>
    <t>781474115</t>
  </si>
  <si>
    <t>Montáž obkladů vnitřních keramických hladkých do 25 ks/m2 lepených flexibilním lepidlem</t>
  </si>
  <si>
    <t>1118302086</t>
  </si>
  <si>
    <t>145</t>
  </si>
  <si>
    <t>59761039</t>
  </si>
  <si>
    <t>obklad keramický hladký přes 22 do 25ks/m2</t>
  </si>
  <si>
    <t>1005214285</t>
  </si>
  <si>
    <t>60,791*1,15</t>
  </si>
  <si>
    <t>146</t>
  </si>
  <si>
    <t>998781102</t>
  </si>
  <si>
    <t>Přesun hmot tonážní pro obklady keramické v objektech v do 12 m</t>
  </si>
  <si>
    <t>1486612954</t>
  </si>
  <si>
    <t>783</t>
  </si>
  <si>
    <t>Dokončovací práce - nátěry</t>
  </si>
  <si>
    <t>147</t>
  </si>
  <si>
    <t>783317105</t>
  </si>
  <si>
    <t>Krycí jednonásobný syntetický samozákladující nátěr zámečnických konstrukcí</t>
  </si>
  <si>
    <t>1418025380</t>
  </si>
  <si>
    <t>"Nátěr zárubní"</t>
  </si>
  <si>
    <t>(0,05+0,15+0,05)*(2,05+0,80+2,05)*15</t>
  </si>
  <si>
    <t>(0,05+0,15+0,05)*(2,05+0,70+2,05)*4</t>
  </si>
  <si>
    <t>(0,05+0,15+0,05)*(2,05+0,60+2,05)</t>
  </si>
  <si>
    <t>784</t>
  </si>
  <si>
    <t>Dokončovací práce - malby a tapety</t>
  </si>
  <si>
    <t>148</t>
  </si>
  <si>
    <t>784111001</t>
  </si>
  <si>
    <t>Oprášení (ometení ) podkladu v místnostech výšky do 3,80 m</t>
  </si>
  <si>
    <t>-1715425669</t>
  </si>
  <si>
    <t xml:space="preserve">"Stěny/plochy  omítané"</t>
  </si>
  <si>
    <t>42,018</t>
  </si>
  <si>
    <t>"Příčky SDK"</t>
  </si>
  <si>
    <t>42,132*2</t>
  </si>
  <si>
    <t>73,619*2</t>
  </si>
  <si>
    <t>130,096*2</t>
  </si>
  <si>
    <t>"Předstěny"</t>
  </si>
  <si>
    <t>48,294</t>
  </si>
  <si>
    <t>"Podhledy"</t>
  </si>
  <si>
    <t>268,899</t>
  </si>
  <si>
    <t>"Obklady sloupků"</t>
  </si>
  <si>
    <t>16,60</t>
  </si>
  <si>
    <t>149</t>
  </si>
  <si>
    <t>784111011</t>
  </si>
  <si>
    <t>Obroušení podkladu omítnutého v místnostech výšky do 3,80 m</t>
  </si>
  <si>
    <t>1870706702</t>
  </si>
  <si>
    <t>150</t>
  </si>
  <si>
    <t>784161001</t>
  </si>
  <si>
    <t>Tmelení spar a rohů šířky do 3 mm akrylátovým tmelem v místnostech výšky do 3,80 m</t>
  </si>
  <si>
    <t>-1831474181</t>
  </si>
  <si>
    <t>500</t>
  </si>
  <si>
    <t>151</t>
  </si>
  <si>
    <t>784161101</t>
  </si>
  <si>
    <t>Bandážování spar a prasklin v místnostech výšky do 3,80 m</t>
  </si>
  <si>
    <t>-1879599535</t>
  </si>
  <si>
    <t>152</t>
  </si>
  <si>
    <t>59030680</t>
  </si>
  <si>
    <t>páska ze skelných vláken pro SDK</t>
  </si>
  <si>
    <t>-1807861841</t>
  </si>
  <si>
    <t>500*1,05 'Přepočtené koeficientem množství</t>
  </si>
  <si>
    <t>153</t>
  </si>
  <si>
    <t>784171111</t>
  </si>
  <si>
    <t>Zakrytí vnitřních ploch stěn v místnostech výšky do 3,80 m</t>
  </si>
  <si>
    <t>1723714936</t>
  </si>
  <si>
    <t>1,5*1,2*2</t>
  </si>
  <si>
    <t>154</t>
  </si>
  <si>
    <t>58124842</t>
  </si>
  <si>
    <t>fólie pro malířské potřeby zakrývací tl 7µ 4x5m</t>
  </si>
  <si>
    <t>-1014558240</t>
  </si>
  <si>
    <t>3,6*1,05 'Přepočtené koeficientem množství</t>
  </si>
  <si>
    <t>155</t>
  </si>
  <si>
    <t>784221101</t>
  </si>
  <si>
    <t>Dvojnásobné bílé malby ze směsí za sucha dobře otěruvzdorných v místnostech do 3,80 m</t>
  </si>
  <si>
    <t>2014637969</t>
  </si>
  <si>
    <t>867,505</t>
  </si>
  <si>
    <t>02 - Zdravotechnika</t>
  </si>
  <si>
    <t>68285736</t>
  </si>
  <si>
    <t>Uniprojekt-D.Šašek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</si>
  <si>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</si>
  <si>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</si>
  <si>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</si>
  <si>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751 - Vzduchotechnika</t>
  </si>
  <si>
    <t>HZS - Hodinové zúčtovací sazby</t>
  </si>
  <si>
    <t>721</t>
  </si>
  <si>
    <t>Zdravotechnika - vnitřní kanalizace</t>
  </si>
  <si>
    <t>721173721</t>
  </si>
  <si>
    <t>Potrubí kanalizační - odvod kondenzátu d 8-10 mm</t>
  </si>
  <si>
    <t>-556582205</t>
  </si>
  <si>
    <t>"BJ.č. 1"</t>
  </si>
  <si>
    <t>"BJ.č. 2"</t>
  </si>
  <si>
    <t>721174025</t>
  </si>
  <si>
    <t>Potrubí kanalizační z PP odpadní DN 110</t>
  </si>
  <si>
    <t>-704980808</t>
  </si>
  <si>
    <t>"Svislé - prostup stropem - stoupačka č. 1, 2 , 3, 4, 5 a 7"</t>
  </si>
  <si>
    <t>0,6*6</t>
  </si>
  <si>
    <t>721174042</t>
  </si>
  <si>
    <t>Potrubí kanalizační z PP připojovací DN 40</t>
  </si>
  <si>
    <t>376475929</t>
  </si>
  <si>
    <t>2,5+1,5</t>
  </si>
  <si>
    <t>"BJ.č. 3"</t>
  </si>
  <si>
    <t>4+0,5</t>
  </si>
  <si>
    <t>"BJ.č.4"</t>
  </si>
  <si>
    <t>0,5+0,5</t>
  </si>
  <si>
    <t>721174043</t>
  </si>
  <si>
    <t>Potrubí kanalizační z PP připojovací DN 50</t>
  </si>
  <si>
    <t>-1764977733</t>
  </si>
  <si>
    <t>1,5+0,5</t>
  </si>
  <si>
    <t>0,5+3+2,5</t>
  </si>
  <si>
    <t>721174044</t>
  </si>
  <si>
    <t>Potrubí kanalizační z PP připojovací DN 75</t>
  </si>
  <si>
    <t>62611022</t>
  </si>
  <si>
    <t>4+6</t>
  </si>
  <si>
    <t>721174045</t>
  </si>
  <si>
    <t>Potrubí kanalizační z PP připojovací DN 110</t>
  </si>
  <si>
    <t>365481687</t>
  </si>
  <si>
    <t>1,5+1,5</t>
  </si>
  <si>
    <t>2+0,6</t>
  </si>
  <si>
    <t>2,5+0,6</t>
  </si>
  <si>
    <t>721175242</t>
  </si>
  <si>
    <t>Potrubí kanalizační z PP větrací odhlučněné třívrstvé DN 110</t>
  </si>
  <si>
    <t>-123367447</t>
  </si>
  <si>
    <t>"Svislé -větrací část - stoupačka č. 1, 2 , 3, 4, 5 a 7"</t>
  </si>
  <si>
    <t>(0,9+0,30+0,30+0,50)*6</t>
  </si>
  <si>
    <t>721194104</t>
  </si>
  <si>
    <t>Vyvedení a upevnění odpadních výpustek DN 40</t>
  </si>
  <si>
    <t>447619472</t>
  </si>
  <si>
    <t>721194105</t>
  </si>
  <si>
    <t>Vyvedení a upevnění odpadních výpustek DN 50</t>
  </si>
  <si>
    <t>794583333</t>
  </si>
  <si>
    <t>721194109</t>
  </si>
  <si>
    <t>Vyvedení a upevnění odpadních výpustek DN 100</t>
  </si>
  <si>
    <t>959209278</t>
  </si>
  <si>
    <t>721226511</t>
  </si>
  <si>
    <t>Zápachová uzávěrka podomítková pro pračku a myčku DN 40</t>
  </si>
  <si>
    <t>-1611871694</t>
  </si>
  <si>
    <t>721274103</t>
  </si>
  <si>
    <t>Přivzdušňovací ventil venkovní odpadních potrubí DN 110</t>
  </si>
  <si>
    <t>-1334609201</t>
  </si>
  <si>
    <t>721290111</t>
  </si>
  <si>
    <t>Zkouška těsnosti potrubí kanalizace vodou do DN 125</t>
  </si>
  <si>
    <t>1739000698</t>
  </si>
  <si>
    <t>14+3,6+15,5+12+22+10,70</t>
  </si>
  <si>
    <t>998721102</t>
  </si>
  <si>
    <t>Přesun hmot tonážní pro vnitřní kanalizace v objektech v do 12 m</t>
  </si>
  <si>
    <t>1095955487</t>
  </si>
  <si>
    <t>722</t>
  </si>
  <si>
    <t>Zdravotechnika - vnitřní vodovod</t>
  </si>
  <si>
    <t>722174002</t>
  </si>
  <si>
    <t>Potrubí vodovodní plastové PPR svar polyfuze PN 16 D 20 x 2,8 mm</t>
  </si>
  <si>
    <t>336960010</t>
  </si>
  <si>
    <t>2+2+3+(2,5*2)+(3*2)+(5*2)+2+(3*2)</t>
  </si>
  <si>
    <t>722174003</t>
  </si>
  <si>
    <t>Potrubí vodovodní plastové PPR svar polyfuze PN 16 D 25 x 3,5 mm</t>
  </si>
  <si>
    <t>508103037</t>
  </si>
  <si>
    <t>7+6+2+((3+1,5)*2)+1+1+6+3+7+4+6+5</t>
  </si>
  <si>
    <t>722174004</t>
  </si>
  <si>
    <t>Potrubí vodovodní plastové PPR svar polyfuze PN 16 D 32 x 4,4 mm</t>
  </si>
  <si>
    <t>1746403579</t>
  </si>
  <si>
    <t>2+0,6+1,5+0,6</t>
  </si>
  <si>
    <t>722179191</t>
  </si>
  <si>
    <t>Příplatek k rozvodu vody z plastů za malý rozsah prací na zakázce do 20 m</t>
  </si>
  <si>
    <t>soubor</t>
  </si>
  <si>
    <t>548946145</t>
  </si>
  <si>
    <t>722179192</t>
  </si>
  <si>
    <t>Příplatek k rozvodu vody z plastů za potrubí do D 32 mm do 15 svarů</t>
  </si>
  <si>
    <t>1696766739</t>
  </si>
  <si>
    <t>722181231</t>
  </si>
  <si>
    <t>Ochrana vodovodního potrubí přilepenými termoizolačními trubicemi z PE tl do 13 mm DN do 22 mm</t>
  </si>
  <si>
    <t>-308509081</t>
  </si>
  <si>
    <t>722181232</t>
  </si>
  <si>
    <t>Ochrana vodovodního potrubí přilepenými termoizolačními trubicemi z PE tl do 13 mm DN do 45 mm</t>
  </si>
  <si>
    <t>-344371466</t>
  </si>
  <si>
    <t>72+15,70</t>
  </si>
  <si>
    <t>722190401</t>
  </si>
  <si>
    <t>Vyvedení a upevnění výpustku do DN 25</t>
  </si>
  <si>
    <t>1031217130</t>
  </si>
  <si>
    <t>722220152</t>
  </si>
  <si>
    <t>Nástěnka závitová plastová PPR PN 20 DN 20 x G 1/2</t>
  </si>
  <si>
    <t>-188012688</t>
  </si>
  <si>
    <t>722230112</t>
  </si>
  <si>
    <t>Ventil přímý G 3/4 s odvodněním a dvěma závity</t>
  </si>
  <si>
    <t>-171706843</t>
  </si>
  <si>
    <t>722231141</t>
  </si>
  <si>
    <t>Ventil závitový pojistný rohový G 1/2</t>
  </si>
  <si>
    <t>-530367779</t>
  </si>
  <si>
    <t>722262212</t>
  </si>
  <si>
    <t>Vodoměr závitový jednovtokový suchoběžný do 40°C G 1/2 x 110 mm Qn 1,5 m3/h horizontální</t>
  </si>
  <si>
    <t>-1753523402</t>
  </si>
  <si>
    <t>722290226</t>
  </si>
  <si>
    <t>Zkouška těsnosti vodovodního potrubí závitového do DN 50</t>
  </si>
  <si>
    <t>942793027</t>
  </si>
  <si>
    <t>36+72+15,7</t>
  </si>
  <si>
    <t>722290234</t>
  </si>
  <si>
    <t>Proplach a dezinfekce vodovodního potrubí do DN 80</t>
  </si>
  <si>
    <t>-1729777248</t>
  </si>
  <si>
    <t>123,70</t>
  </si>
  <si>
    <t>998722102</t>
  </si>
  <si>
    <t>Přesun hmot tonážní pro vnitřní vodovod v objektech v do 12 m</t>
  </si>
  <si>
    <t>1877208944</t>
  </si>
  <si>
    <t>725</t>
  </si>
  <si>
    <t>Zdravotechnika - zařizovací předměty</t>
  </si>
  <si>
    <t>725112183</t>
  </si>
  <si>
    <t>Kombi klozet s úspornou armaturou odpad šikmý</t>
  </si>
  <si>
    <t>-1229869620</t>
  </si>
  <si>
    <t>725211604</t>
  </si>
  <si>
    <t>Umyvadlo keramické bílé šířky 650 mm bez krytu na sifon připevněné na stěnu šrouby</t>
  </si>
  <si>
    <t>-903018395</t>
  </si>
  <si>
    <t>725222116</t>
  </si>
  <si>
    <t>Vana bez armatur výtokových akrylátová se zápachovou uzávěrkou 1700x700 mm</t>
  </si>
  <si>
    <t>572435851</t>
  </si>
  <si>
    <t>725311121</t>
  </si>
  <si>
    <t>Dřez jednoduchý nerezový se zápachovou uzávěrkou s odkapávací plochou 560x480 mm a miskou</t>
  </si>
  <si>
    <t>-2011597796</t>
  </si>
  <si>
    <t>725619101</t>
  </si>
  <si>
    <t>Montáž sporáku na zemní plyn</t>
  </si>
  <si>
    <t>-1629534996</t>
  </si>
  <si>
    <t>541119712</t>
  </si>
  <si>
    <t>sporák plynový kombinovaný</t>
  </si>
  <si>
    <t>256904572</t>
  </si>
  <si>
    <t>725813111</t>
  </si>
  <si>
    <t>Ventil rohový bez připojovací trubičky nebo flexi hadičky G 1/2</t>
  </si>
  <si>
    <t>-812188040</t>
  </si>
  <si>
    <t>725813112</t>
  </si>
  <si>
    <t>Ventil rohový pračkový G 3/4</t>
  </si>
  <si>
    <t>-1083858933</t>
  </si>
  <si>
    <t>725821325</t>
  </si>
  <si>
    <t>Baterie dřezová stojánková páková s otáčivým kulatým ústím a délkou ramínka 220 mm</t>
  </si>
  <si>
    <t>637855355</t>
  </si>
  <si>
    <t>725822611</t>
  </si>
  <si>
    <t>Baterie umyvadlová stojánková páková bez výpusti</t>
  </si>
  <si>
    <t>-1542237958</t>
  </si>
  <si>
    <t>725831315</t>
  </si>
  <si>
    <t>Baterie vanová nástěnná páková s automatickým přepínačem a sprchou</t>
  </si>
  <si>
    <t>452173853</t>
  </si>
  <si>
    <t>725861102</t>
  </si>
  <si>
    <t>Zápachová uzávěrka pro umyvadla DN 40</t>
  </si>
  <si>
    <t>-2085454340</t>
  </si>
  <si>
    <t>725861311</t>
  </si>
  <si>
    <t>Zápachová uzávěrka pro umyvadla DN 40 s přípojkou pro pračku nebo myčku</t>
  </si>
  <si>
    <t>2013870646</t>
  </si>
  <si>
    <t>725862103</t>
  </si>
  <si>
    <t>Zápachová uzávěrka pro dřezy DN 40/50</t>
  </si>
  <si>
    <t>-344924642</t>
  </si>
  <si>
    <t>725865322</t>
  </si>
  <si>
    <t>Zápachová uzávěrka sprchových van DN 40/50 s kulovým kloubem na odtoku a přepadovou trubicí</t>
  </si>
  <si>
    <t>297176496</t>
  </si>
  <si>
    <t>751</t>
  </si>
  <si>
    <t>Vzduchotechnika</t>
  </si>
  <si>
    <t>751377011</t>
  </si>
  <si>
    <t>Mtž odsávacího zákrytu (digestoř) bytového vestavěného vč. dodávky</t>
  </si>
  <si>
    <t>-1127544431</t>
  </si>
  <si>
    <t>751525051</t>
  </si>
  <si>
    <t>Mtž potrubí plast kruh s přírubou D do 100 mm</t>
  </si>
  <si>
    <t>1905887019</t>
  </si>
  <si>
    <t>4*5</t>
  </si>
  <si>
    <t>28615063</t>
  </si>
  <si>
    <t>trubka kanalizační HTEM s hrdlem DN 110x1000mm</t>
  </si>
  <si>
    <t>1712349012</t>
  </si>
  <si>
    <t>998751101</t>
  </si>
  <si>
    <t>Přesun hmot tonážní pro vzduchotechniku v objektech v do 12 m</t>
  </si>
  <si>
    <t>-1869971057</t>
  </si>
  <si>
    <t>HZS</t>
  </si>
  <si>
    <t>Hodinové zúčtovací sazby</t>
  </si>
  <si>
    <t>HZS2491</t>
  </si>
  <si>
    <t>Hodinová zúčtovací sazba dělník zednických výpomocí</t>
  </si>
  <si>
    <t>hod</t>
  </si>
  <si>
    <t>512</t>
  </si>
  <si>
    <t>-2014094571</t>
  </si>
  <si>
    <t>"Vnitřní kanalizace"</t>
  </si>
  <si>
    <t>"Vnitřní vodovod"</t>
  </si>
  <si>
    <t>03 - Ústřední vytápění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</si>
  <si>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</si>
  <si>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</si>
  <si>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</si>
  <si>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</si>
  <si>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731</t>
  </si>
  <si>
    <t>Ústřední vytápění - kotelny</t>
  </si>
  <si>
    <t>731244493</t>
  </si>
  <si>
    <t>Montáž kotle ocelového závěsného na plyn kondenzačního o výkonu do 28 kW</t>
  </si>
  <si>
    <t>1007941302</t>
  </si>
  <si>
    <t>48417435</t>
  </si>
  <si>
    <t>kotel ocelový plynový kondenzační závěsný pro vytápění 6,6-28kW</t>
  </si>
  <si>
    <t>793358790</t>
  </si>
  <si>
    <t>731341130</t>
  </si>
  <si>
    <t>Hadice napouštěcí pryžové D 16/23</t>
  </si>
  <si>
    <t>834765145</t>
  </si>
  <si>
    <t>731810331</t>
  </si>
  <si>
    <t>Nucený odtah spalin soustředným potrubím pro kondenzační kotel svislý 60/100 mm přes šikmou střechu</t>
  </si>
  <si>
    <t>-1538706179</t>
  </si>
  <si>
    <t>731810341</t>
  </si>
  <si>
    <t>Prodloužení soustředného potrubí pro kondenzační kotel průměru 60/100 mm</t>
  </si>
  <si>
    <t>-1667982947</t>
  </si>
  <si>
    <t>5*4</t>
  </si>
  <si>
    <t>998731102</t>
  </si>
  <si>
    <t>Přesun hmot tonážní pro kotelny v objektech v do 12 m</t>
  </si>
  <si>
    <t>-1512982358</t>
  </si>
  <si>
    <t>733</t>
  </si>
  <si>
    <t>Ústřední vytápění - rozvodné potrubí</t>
  </si>
  <si>
    <t>733223302</t>
  </si>
  <si>
    <t>Potrubí měděné tvrdé spojované lisováním DN 15 ÚT</t>
  </si>
  <si>
    <t>801960744</t>
  </si>
  <si>
    <t>5*2</t>
  </si>
  <si>
    <t>3,5*2</t>
  </si>
  <si>
    <t>0,5*2</t>
  </si>
  <si>
    <t>1,25*2</t>
  </si>
  <si>
    <t>1,2*2</t>
  </si>
  <si>
    <t>0,6*2</t>
  </si>
  <si>
    <t>2,5*2</t>
  </si>
  <si>
    <t>9,5*2</t>
  </si>
  <si>
    <t>1*2</t>
  </si>
  <si>
    <t>9,8*2</t>
  </si>
  <si>
    <t>"BJ.č. 4"</t>
  </si>
  <si>
    <t>2,20*2</t>
  </si>
  <si>
    <t>7*2</t>
  </si>
  <si>
    <t>733224222</t>
  </si>
  <si>
    <t>Příplatek k potrubí měděnému za zhotovení přípojky z trubek měděných D 15x1</t>
  </si>
  <si>
    <t>-1676435727</t>
  </si>
  <si>
    <t>733291101</t>
  </si>
  <si>
    <t>Zkouška těsnosti potrubí měděné do D 35x1,5</t>
  </si>
  <si>
    <t>-1008237025</t>
  </si>
  <si>
    <t>733811231</t>
  </si>
  <si>
    <t>Ochrana potrubí ústředního vytápění termoizolačními trubicemi z PE tl do 13 mm DN do 22 mm</t>
  </si>
  <si>
    <t>-679024335</t>
  </si>
  <si>
    <t>998733102</t>
  </si>
  <si>
    <t>Přesun hmot tonážní pro rozvody potrubí v objektech v do 12 m</t>
  </si>
  <si>
    <t>-422595606</t>
  </si>
  <si>
    <t>734</t>
  </si>
  <si>
    <t>Ústřední vytápění - armatury</t>
  </si>
  <si>
    <t>734221552</t>
  </si>
  <si>
    <t>Ventil závitový termostatický přímý dvouregulační G 1/2 PN 16 do 110°C bez hlavice ovládání</t>
  </si>
  <si>
    <t>-336084035</t>
  </si>
  <si>
    <t>734221682</t>
  </si>
  <si>
    <t>Termostatická hlavice kapalinová PN 10 do 110°C otopných těles VK</t>
  </si>
  <si>
    <t>-1728998205</t>
  </si>
  <si>
    <t>734261717</t>
  </si>
  <si>
    <t>Šroubení regulační radiátorové přímé G 1/2 s vypouštěním</t>
  </si>
  <si>
    <t>735001358</t>
  </si>
  <si>
    <t>734291123</t>
  </si>
  <si>
    <t>Kohout plnící a vypouštěcí G 1/2 PN 10 do 90°C závitový</t>
  </si>
  <si>
    <t>74835949</t>
  </si>
  <si>
    <t>734291242</t>
  </si>
  <si>
    <t>Filtr závitový přímý G 1/2 PN 16 do 130°C s vnitřními závity</t>
  </si>
  <si>
    <t>-1656073431</t>
  </si>
  <si>
    <t>734292764</t>
  </si>
  <si>
    <t>Kohout kulový přímý G 3/4 PN 42 do 185°C vnější a vnitřní závit</t>
  </si>
  <si>
    <t>808966491</t>
  </si>
  <si>
    <t>998734102</t>
  </si>
  <si>
    <t>Přesun hmot tonážní pro armatury v objektech v do 12 m</t>
  </si>
  <si>
    <t>-1514369959</t>
  </si>
  <si>
    <t>735</t>
  </si>
  <si>
    <t>Ústřední vytápění - otopná tělesa</t>
  </si>
  <si>
    <t>735152275</t>
  </si>
  <si>
    <t>Otopné těleso panelové VK jednodeskové 1 přídavná přestupní plocha výška/délka 600/800mm výkon 802 W</t>
  </si>
  <si>
    <t>503132731</t>
  </si>
  <si>
    <t>"Typ 11/6080"</t>
  </si>
  <si>
    <t>735152277</t>
  </si>
  <si>
    <t>Otopné těleso panel VK jednodeskové 1 přídavná přestupní plocha výška/délka 600/1000 mm výkon 1002 W</t>
  </si>
  <si>
    <t>1439934673</t>
  </si>
  <si>
    <t>"Typ 11/6100"</t>
  </si>
  <si>
    <t>735152475</t>
  </si>
  <si>
    <t>Otopné těleso panelové VK dvoudeskové 1 přídavná přestupní plocha výška/délka 600/800mm výkon 1030 W</t>
  </si>
  <si>
    <t>1375323545</t>
  </si>
  <si>
    <t>"Typ 21/6080"</t>
  </si>
  <si>
    <t>735152479</t>
  </si>
  <si>
    <t>Otopné těleso panelové VK dvoudeskové 1 přídavná přestupní plocha výška/délka 600/1200mm výkon 1546W</t>
  </si>
  <si>
    <t>-2130749108</t>
  </si>
  <si>
    <t>"Typ 21/6120"</t>
  </si>
  <si>
    <t>735152480</t>
  </si>
  <si>
    <t>Otopné těleso panelové VK dvoudeskové 1 přídavná přestupní plocha výška/délka 600/1400mm výkon 1803W</t>
  </si>
  <si>
    <t>-920441967</t>
  </si>
  <si>
    <t>"Typ 21/6140"</t>
  </si>
  <si>
    <t>998735102</t>
  </si>
  <si>
    <t>Přesun hmot tonážní pro otopná tělesa v objektech v do 12 m</t>
  </si>
  <si>
    <t>-1693226162</t>
  </si>
  <si>
    <t>756496289</t>
  </si>
  <si>
    <t>"Kotelny"</t>
  </si>
  <si>
    <t>"Potrubí"</t>
  </si>
  <si>
    <t>04 - Plynoinstalace</t>
  </si>
  <si>
    <t xml:space="preserve">    723 - Zdravotechnika - vnitřní plynovod</t>
  </si>
  <si>
    <t>M - Práce a dodávky M</t>
  </si>
  <si>
    <t xml:space="preserve">    58-M - Revize vyhrazených technických zařízení</t>
  </si>
  <si>
    <t>723</t>
  </si>
  <si>
    <t>Zdravotechnika - vnitřní plynovod</t>
  </si>
  <si>
    <t>723150366</t>
  </si>
  <si>
    <t>Chránička D 44,5x2,6 mm</t>
  </si>
  <si>
    <t>1637722929</t>
  </si>
  <si>
    <t>723181012</t>
  </si>
  <si>
    <t>Potrubí měděné polotvrdé spojované lisováním DN 15 ZTI</t>
  </si>
  <si>
    <t>66676020</t>
  </si>
  <si>
    <t>"Potrubí 15x1"</t>
  </si>
  <si>
    <t>"BJ č.1"</t>
  </si>
  <si>
    <t>1,10+0,30</t>
  </si>
  <si>
    <t>"BJ č.2"</t>
  </si>
  <si>
    <t>1,5+1,4</t>
  </si>
  <si>
    <t>"BJ č.3"</t>
  </si>
  <si>
    <t>"BJ č.4"</t>
  </si>
  <si>
    <t>0,5+0,8</t>
  </si>
  <si>
    <t>723181013</t>
  </si>
  <si>
    <t>Potrubí měděné polotvrdé spojované lisováním DN 20 ZTI</t>
  </si>
  <si>
    <t>1358349281</t>
  </si>
  <si>
    <t>"Potrubí 18x1"</t>
  </si>
  <si>
    <t>0,30+1,2+1,10+2,5</t>
  </si>
  <si>
    <t>1,5</t>
  </si>
  <si>
    <t>723181014</t>
  </si>
  <si>
    <t>Potrubí měděné polotvrdé spojované lisováním DN 25 ZTI</t>
  </si>
  <si>
    <t>-247685916</t>
  </si>
  <si>
    <t>"Potrubí 22x1"</t>
  </si>
  <si>
    <t>0,30+1+0,25+1+0,25+1+1,70+0,5</t>
  </si>
  <si>
    <t>0,30+0,25+0,15+1,8+3+1+0,5</t>
  </si>
  <si>
    <t>0,30+0,25+0,15+0,5+0,25+1,3+2,6+1+5+1,40+1+0,5</t>
  </si>
  <si>
    <t>0,30+0,25+1,30+2,87+1+6,3+0,50+0,90+2,30+0,25</t>
  </si>
  <si>
    <t>723190104</t>
  </si>
  <si>
    <t>Přípojka plynovodní nerezová hadice G1/2 F x G1/2 F délky 75 cm spojovaná na závit</t>
  </si>
  <si>
    <t>276822136</t>
  </si>
  <si>
    <t>723190251</t>
  </si>
  <si>
    <t>Výpustky plynovodní vedení a upevnění DN 15</t>
  </si>
  <si>
    <t>1356290868</t>
  </si>
  <si>
    <t>723190252</t>
  </si>
  <si>
    <t>Výpustky plynovodní vedení a upevnění DN 20</t>
  </si>
  <si>
    <t>-1649223769</t>
  </si>
  <si>
    <t>723220211</t>
  </si>
  <si>
    <t>Šroubení přechodové G 1/2 F x D 16 s vnitřním závitem</t>
  </si>
  <si>
    <t>1724483897</t>
  </si>
  <si>
    <t>723220212</t>
  </si>
  <si>
    <t>Šroubení přechodové G 3/4 F x D 20 s vnitřním závitem</t>
  </si>
  <si>
    <t>-129449414</t>
  </si>
  <si>
    <t>723230152</t>
  </si>
  <si>
    <t>Rohový uzávěr PN 4 G 1/2 s bajonetovým připojením a provozní pojistkou</t>
  </si>
  <si>
    <t>698258159</t>
  </si>
  <si>
    <t>723231163</t>
  </si>
  <si>
    <t>Kohout kulový přímý G 3/4 PN 42 do 185°C plnoprůtokový vnitřní závit těžká řada</t>
  </si>
  <si>
    <t>1819276337</t>
  </si>
  <si>
    <t>723231164</t>
  </si>
  <si>
    <t>Kohout kulový přímý G 1 PN 42 do 185°C plnoprůtokový vnitřní závit těžká řada</t>
  </si>
  <si>
    <t>1921563427</t>
  </si>
  <si>
    <t>998723102</t>
  </si>
  <si>
    <t>Přesun hmot tonážní pro vnitřní plynovod v objektech v do 12 m</t>
  </si>
  <si>
    <t>470830839</t>
  </si>
  <si>
    <t>Práce a dodávky M</t>
  </si>
  <si>
    <t>58-M</t>
  </si>
  <si>
    <t>Revize vyhrazených technických zařízení</t>
  </si>
  <si>
    <t>580506021</t>
  </si>
  <si>
    <t>Kontrola těsnosti rozvodu plynu plynoměrem</t>
  </si>
  <si>
    <t>úsek</t>
  </si>
  <si>
    <t>-469184679</t>
  </si>
  <si>
    <t>-1677453545</t>
  </si>
  <si>
    <t>HZS4212</t>
  </si>
  <si>
    <t>Hodinová zúčtovací sazba revizní technik specialista</t>
  </si>
  <si>
    <t>-1928504055</t>
  </si>
  <si>
    <t>4*4</t>
  </si>
  <si>
    <t>05 - Elektroinstalace</t>
  </si>
  <si>
    <t>18362303</t>
  </si>
  <si>
    <t>Pavel Knížek</t>
  </si>
  <si>
    <t xml:space="preserve">    741 - Elektroinstalace - silnoproud</t>
  </si>
  <si>
    <t xml:space="preserve">    21-M - Elektromontáže</t>
  </si>
  <si>
    <t xml:space="preserve">    22-M - Montáže technologických zařízení pro dopravní stavby</t>
  </si>
  <si>
    <t>953991111</t>
  </si>
  <si>
    <t>Dodání a osazení hmoždinek profilu 6 až 8 mm do zdiva z cihel</t>
  </si>
  <si>
    <t>-577855272</t>
  </si>
  <si>
    <t>971035141</t>
  </si>
  <si>
    <t>Vybourání otvorů ve zdivu cihelném D do 60 mm na MC tl do 300 mm</t>
  </si>
  <si>
    <t>-903292693</t>
  </si>
  <si>
    <t>973031151</t>
  </si>
  <si>
    <t>Vysekání výklenků ve zdivu cihelném na MV nebo MVC pl přes 0,25 m2</t>
  </si>
  <si>
    <t>550904880</t>
  </si>
  <si>
    <t>973031716</t>
  </si>
  <si>
    <t>Vysekání kapes v klenbách z cihel na MV nebo MVC pro špalíky do 100x100x50 mm</t>
  </si>
  <si>
    <t>2101090391</t>
  </si>
  <si>
    <t>974031121</t>
  </si>
  <si>
    <t>Vysekání rýh ve zdivu cihelném hl do 30 mm š do 30 mm</t>
  </si>
  <si>
    <t>996243581</t>
  </si>
  <si>
    <t>250</t>
  </si>
  <si>
    <t>974031132</t>
  </si>
  <si>
    <t>Vysekání rýh ve zdivu cihelném hl do 50 mm š do 70 mm</t>
  </si>
  <si>
    <t>-607679116</t>
  </si>
  <si>
    <t>741</t>
  </si>
  <si>
    <t>Elektroinstalace - silnoproud</t>
  </si>
  <si>
    <t>741110041</t>
  </si>
  <si>
    <t>Montáž trubka plastová ohebná D přes 11 do 23 mm uložená pevně</t>
  </si>
  <si>
    <t>-1211640125</t>
  </si>
  <si>
    <t>260</t>
  </si>
  <si>
    <t>34571062</t>
  </si>
  <si>
    <t>Trubka ohebná 2313/LPE-2 Bílá</t>
  </si>
  <si>
    <t>1864411672</t>
  </si>
  <si>
    <t>34571061</t>
  </si>
  <si>
    <t>Trubka ohebná 2316/LPE-2 Bílá</t>
  </si>
  <si>
    <t>-1128881682</t>
  </si>
  <si>
    <t>180</t>
  </si>
  <si>
    <t>741110141</t>
  </si>
  <si>
    <t>Montáž trubka pancéřová kovová tuhá závitová D přes 13,5 do 16 mm uložená pevně</t>
  </si>
  <si>
    <t>487873591</t>
  </si>
  <si>
    <t>34571122</t>
  </si>
  <si>
    <t>trubka elektroinstalační ocelová lakovaná závitová D 16mm</t>
  </si>
  <si>
    <t>-1256072087</t>
  </si>
  <si>
    <t>741110501</t>
  </si>
  <si>
    <t>Montáž lišta a kanálek protahovací šířky do 60 mm</t>
  </si>
  <si>
    <t>-1496441200</t>
  </si>
  <si>
    <t>34571012</t>
  </si>
  <si>
    <t>lišta elektroinstalační vkládací 40x15</t>
  </si>
  <si>
    <t>659997994</t>
  </si>
  <si>
    <t>34571010</t>
  </si>
  <si>
    <t>lišta elektroinstalační vkládací 18x13</t>
  </si>
  <si>
    <t>-1991973896</t>
  </si>
  <si>
    <t>741112002</t>
  </si>
  <si>
    <t>Montáž krabice zapuštěná plastová kruhová pro sádrokartonové příčky</t>
  </si>
  <si>
    <t>-415730185</t>
  </si>
  <si>
    <t>34571521</t>
  </si>
  <si>
    <t>Krabice s víčkem KO 125/1L</t>
  </si>
  <si>
    <t>396773207</t>
  </si>
  <si>
    <t>34571522</t>
  </si>
  <si>
    <t>Krabice univerzální KU 68/71L1_NA</t>
  </si>
  <si>
    <t>723213815</t>
  </si>
  <si>
    <t>34571519</t>
  </si>
  <si>
    <t>Krabice odbočná s víčkem a svorkovnicí KU 68 LA/3</t>
  </si>
  <si>
    <t>106407547</t>
  </si>
  <si>
    <t>741112201</t>
  </si>
  <si>
    <t>Montáž krabice pancéřová protahovací plastová 120x120 mm</t>
  </si>
  <si>
    <t>87125969</t>
  </si>
  <si>
    <t>34571426</t>
  </si>
  <si>
    <t>krabice pancéřová z PH 117x117x58mm</t>
  </si>
  <si>
    <t>-208691626</t>
  </si>
  <si>
    <t>741120101</t>
  </si>
  <si>
    <t>Montáž vodič Cu izolovaný plný a laněný s PVC pláštěm žíla 0,15-16 mm2 zatažený (CY, CHAH-R(V))</t>
  </si>
  <si>
    <t>2100914188</t>
  </si>
  <si>
    <t>34142154</t>
  </si>
  <si>
    <t>Vodič CYA 6 zelenožlutý</t>
  </si>
  <si>
    <t>-193345914</t>
  </si>
  <si>
    <t>34142158</t>
  </si>
  <si>
    <t>Vodič CYA 10 zelenožlutý</t>
  </si>
  <si>
    <t>-2109629921</t>
  </si>
  <si>
    <t>741120401</t>
  </si>
  <si>
    <t>Montáž vodič Cu izolovaný drátovací plný žíla 0,35-6 mm2 v rozváděči (CY)</t>
  </si>
  <si>
    <t>-1985746333</t>
  </si>
  <si>
    <t>741122011</t>
  </si>
  <si>
    <t>Montáž kabel Cu bez ukončení uložený pod omítku plný kulatý 2x1,5 až 2,5 mm2 (CYKY)</t>
  </si>
  <si>
    <t>-1407072901</t>
  </si>
  <si>
    <t>660+110+680+160</t>
  </si>
  <si>
    <t>34111030</t>
  </si>
  <si>
    <t xml:space="preserve">kabel silový s Cu jádrem  CYKY-J 1kV 3x1,5mm2</t>
  </si>
  <si>
    <t>1565295576</t>
  </si>
  <si>
    <t>660</t>
  </si>
  <si>
    <t>341110019</t>
  </si>
  <si>
    <t xml:space="preserve">kabel silový s Cu jádrem  CYKY-O 1kV 3x1,5mm2</t>
  </si>
  <si>
    <t>1512244699</t>
  </si>
  <si>
    <t>34111036</t>
  </si>
  <si>
    <t>kabel silový s Cu jádrem CYKY-J 1kV 3x2,5mm2</t>
  </si>
  <si>
    <t>-661279249</t>
  </si>
  <si>
    <t>680</t>
  </si>
  <si>
    <t>34111090</t>
  </si>
  <si>
    <t>kabel silový s Cu jádrem CYKY-J 1kV 5x1,5mm2</t>
  </si>
  <si>
    <t>-1432825847</t>
  </si>
  <si>
    <t>160</t>
  </si>
  <si>
    <t>741122012</t>
  </si>
  <si>
    <t>Montáž kabel Cu bez ukončení uložený pod omítku plný kulatý 2x4 až 6 mm2 (CYKY)</t>
  </si>
  <si>
    <t>-1749923575</t>
  </si>
  <si>
    <t>280</t>
  </si>
  <si>
    <t>34111098</t>
  </si>
  <si>
    <t>kabel silový s Cu jádrem CYKY-J 1kV 5x4mm2</t>
  </si>
  <si>
    <t>-1706290830</t>
  </si>
  <si>
    <t>34111100</t>
  </si>
  <si>
    <t>kabel silový s Cu jádrem 1kV 5x6mm2</t>
  </si>
  <si>
    <t>-863655739</t>
  </si>
  <si>
    <t>741128002</t>
  </si>
  <si>
    <t>Ostatní práce při montáži vodičů a kabelů - označení dalším štítkem</t>
  </si>
  <si>
    <t>-1290556171</t>
  </si>
  <si>
    <t>741128003</t>
  </si>
  <si>
    <t>Ostatní práce při montáži vodičů a kabelů - svazkování žil</t>
  </si>
  <si>
    <t>1759190207</t>
  </si>
  <si>
    <t>741130001</t>
  </si>
  <si>
    <t>Ukončení vodič izolovaný do 2,5mm2 v rozváděči nebo na přístroji</t>
  </si>
  <si>
    <t>-696672276</t>
  </si>
  <si>
    <t>741130004</t>
  </si>
  <si>
    <t>Ukončení vodič izolovaný do 6 mm2 v rozváděči nebo na přístroji</t>
  </si>
  <si>
    <t>1645394941</t>
  </si>
  <si>
    <t>741130006</t>
  </si>
  <si>
    <t>Ukončení vodič izolovaný do 16 mm2 v rozváděči nebo na přístroji</t>
  </si>
  <si>
    <t>1397125222</t>
  </si>
  <si>
    <t>741130144</t>
  </si>
  <si>
    <t>Ukončení šňůra 5x0,5 až 4 mm2 se zapojením</t>
  </si>
  <si>
    <t>692487150</t>
  </si>
  <si>
    <t>741210001</t>
  </si>
  <si>
    <t>Montáž rozvodnice oceloplechová nebo plastová běžná do 20 kg</t>
  </si>
  <si>
    <t>-1315980722</t>
  </si>
  <si>
    <t>35713122</t>
  </si>
  <si>
    <t>rozvodnice nástěnná, průhledné dveře, 2 řady, šířka 20 modulárních jednotek</t>
  </si>
  <si>
    <t>1115740001</t>
  </si>
  <si>
    <t>35713110</t>
  </si>
  <si>
    <t>rozvodnice nástěnná, průhledné dveře, 2 řady, šířka 14 modulárních jednotek</t>
  </si>
  <si>
    <t>1765445250</t>
  </si>
  <si>
    <t>741231013</t>
  </si>
  <si>
    <t>Montáž svorkovnice do rozvaděčů - jistící</t>
  </si>
  <si>
    <t>1026671575</t>
  </si>
  <si>
    <t>34562207</t>
  </si>
  <si>
    <t>propojka 2 násobná svorkovnice řadové nízkého napětí a průřezem vodiče 10mm2</t>
  </si>
  <si>
    <t>1201168463</t>
  </si>
  <si>
    <t>741240022</t>
  </si>
  <si>
    <t>Montáž příslušenství rozvoden - tabulka pro přístroje lepená</t>
  </si>
  <si>
    <t>381013189</t>
  </si>
  <si>
    <t>741310001</t>
  </si>
  <si>
    <t>Montáž vypínač nástěnný 1-jednopólový prostředí normální</t>
  </si>
  <si>
    <t>-76511416</t>
  </si>
  <si>
    <t>34535512</t>
  </si>
  <si>
    <t>spínač jednopólový 10A bílý-řazení 1, komplet</t>
  </si>
  <si>
    <t>-1851190334</t>
  </si>
  <si>
    <t>741310011</t>
  </si>
  <si>
    <t>Montáž ovladač nástěnný 1/0-tlačítkový zapínací prostředí normální</t>
  </si>
  <si>
    <t>2135487652</t>
  </si>
  <si>
    <t>34535902</t>
  </si>
  <si>
    <t>Tlačítkový ovládač UNICA MGU3.106.30L, řazení 1/0 (Aluminium) - symbol světlo</t>
  </si>
  <si>
    <t>-1009673075</t>
  </si>
  <si>
    <t>741310021</t>
  </si>
  <si>
    <t>Montáž přepínač nástěnný 5-sériový prostředí normální</t>
  </si>
  <si>
    <t>39144256</t>
  </si>
  <si>
    <t>34535573</t>
  </si>
  <si>
    <t>spínač řazení 5 10A bílý- komplet</t>
  </si>
  <si>
    <t>1859747513</t>
  </si>
  <si>
    <t>741310022</t>
  </si>
  <si>
    <t>Montáž přepínač nástěnný 6-střídavý prostředí normální</t>
  </si>
  <si>
    <t>1125701837</t>
  </si>
  <si>
    <t>34535574</t>
  </si>
  <si>
    <t>spínač řazení 6 10A bílý- komplet</t>
  </si>
  <si>
    <t>761626820</t>
  </si>
  <si>
    <t>741310025</t>
  </si>
  <si>
    <t>Montáž přepínač nástěnný 7-křížový prostředí normální</t>
  </si>
  <si>
    <t>-832760854</t>
  </si>
  <si>
    <t>34535575</t>
  </si>
  <si>
    <t>spínač řazení 7 10A bílý-komplet</t>
  </si>
  <si>
    <t>280298568</t>
  </si>
  <si>
    <t>741313001</t>
  </si>
  <si>
    <t>Montáž zásuvka (polo)zapuštěná bezšroubové připojení 2P+PE se zapojením vodičů</t>
  </si>
  <si>
    <t>-940813188</t>
  </si>
  <si>
    <t>37451121</t>
  </si>
  <si>
    <t>zásuvka tv+r bílá</t>
  </si>
  <si>
    <t>-2037315899</t>
  </si>
  <si>
    <t>35811077</t>
  </si>
  <si>
    <t>Zásuvka jednonásobná s ochranným kolíkem, s clonkami TANGO Bílá (ABB 5519A-A02357 B)</t>
  </si>
  <si>
    <t>-1608388317</t>
  </si>
  <si>
    <t>741313003</t>
  </si>
  <si>
    <t>Montáž zásuvka (polo)zapuštěná bezšroubové připojení 2x(2P+PE) dvojnásobná</t>
  </si>
  <si>
    <t>-1974802463</t>
  </si>
  <si>
    <t>35811257</t>
  </si>
  <si>
    <t>Zásuvka dvojnásobná s ochrannými kolíky, s clonkami, s natočenou dutinou TANGO Bílá (ABB 5513A-C02357 B)</t>
  </si>
  <si>
    <t>-58795117</t>
  </si>
  <si>
    <t>741320101</t>
  </si>
  <si>
    <t>Montáž jistič jednopólový nn do 25 A bez krytu</t>
  </si>
  <si>
    <t>-336567216</t>
  </si>
  <si>
    <t>35822111</t>
  </si>
  <si>
    <t>Jistič jednofázový EATON PL6-16/1/B (286521)</t>
  </si>
  <si>
    <t>-435439644</t>
  </si>
  <si>
    <t>35822109</t>
  </si>
  <si>
    <t>Jistič jednofázový EATON PL6-10/1/B (286519)</t>
  </si>
  <si>
    <t>-1157864230</t>
  </si>
  <si>
    <t>741320161</t>
  </si>
  <si>
    <t>Montáž jistič třípólový nn do 25 A bez krytu</t>
  </si>
  <si>
    <t>-1853263238</t>
  </si>
  <si>
    <t>35822403</t>
  </si>
  <si>
    <t>Jistič třífázový EATON PL7-25/3/B</t>
  </si>
  <si>
    <t>-1045927049</t>
  </si>
  <si>
    <t>741321001</t>
  </si>
  <si>
    <t>Montáž proudových chráničů dvoupólových nn do 25 A bez krytu</t>
  </si>
  <si>
    <t>-1741973577</t>
  </si>
  <si>
    <t>35889206</t>
  </si>
  <si>
    <t>Proudový chránič dvojpólový F202 AC-25/0,03 (2CSF202001R1250)</t>
  </si>
  <si>
    <t>-521060724</t>
  </si>
  <si>
    <t>741370002</t>
  </si>
  <si>
    <t>Montáž svítidlo žárovkové bytové stropní přisazené 1 zdroj se sklem</t>
  </si>
  <si>
    <t>-1971270783</t>
  </si>
  <si>
    <t>34821275</t>
  </si>
  <si>
    <t>svítidlo bytové žárovkové IP42, max. 60W E27</t>
  </si>
  <si>
    <t>1341080819</t>
  </si>
  <si>
    <t>741370003</t>
  </si>
  <si>
    <t>Montáž svítidlo žárovkové bytové stropní přisazené 2 zdroje</t>
  </si>
  <si>
    <t>-121734096</t>
  </si>
  <si>
    <t>34851158</t>
  </si>
  <si>
    <t>svítidlo žárovkové stropní 2x36W</t>
  </si>
  <si>
    <t>1649472421</t>
  </si>
  <si>
    <t>741371004</t>
  </si>
  <si>
    <t>Montáž svítidlo zářivkové bytové stropní přisazené 2 zdroje s krytem</t>
  </si>
  <si>
    <t>-1902439954</t>
  </si>
  <si>
    <t>34823739</t>
  </si>
  <si>
    <t>svítidlo zářivkové interiérové s kompenzací, barva bílá, 2x18W, délka 1000mm</t>
  </si>
  <si>
    <t>582970564</t>
  </si>
  <si>
    <t>34899991</t>
  </si>
  <si>
    <t>Povinný poplatek za likvidaci svítidla</t>
  </si>
  <si>
    <t>1028363944</t>
  </si>
  <si>
    <t>34899992</t>
  </si>
  <si>
    <t>Povinný poplatek za likvidaci zdroje</t>
  </si>
  <si>
    <t>989770940</t>
  </si>
  <si>
    <t>741810001</t>
  </si>
  <si>
    <t>Celková prohlídka elektrického rozvodu a zařízení do 100 000,- Kč</t>
  </si>
  <si>
    <t>-673690472</t>
  </si>
  <si>
    <t>998741102</t>
  </si>
  <si>
    <t>Přesun hmot tonážní pro silnoproud v objektech v do 12 m</t>
  </si>
  <si>
    <t>1976427313</t>
  </si>
  <si>
    <t>21-M</t>
  </si>
  <si>
    <t>Elektromontáže</t>
  </si>
  <si>
    <t>210220321</t>
  </si>
  <si>
    <t>Montáž svorek hromosvodných na potrubí typ Bernard se zhotovením pásku</t>
  </si>
  <si>
    <t>-1774520116</t>
  </si>
  <si>
    <t>35441989</t>
  </si>
  <si>
    <t>Pásek Cu k ZSA 16 Bernard svorce pro pospojení potrubí délka 50cm I142708</t>
  </si>
  <si>
    <t>251072951</t>
  </si>
  <si>
    <t>22-M</t>
  </si>
  <si>
    <t>Montáže technologických zařízení pro dopravní stavby</t>
  </si>
  <si>
    <t>220280221</t>
  </si>
  <si>
    <t>Montáž kabely bytové uložené v trubkách nebo lištách SYKFY 5 x 2 x 0,5 mm</t>
  </si>
  <si>
    <t>-175037772</t>
  </si>
  <si>
    <t>34121050</t>
  </si>
  <si>
    <t>kabel sdělovací s Cu SYKFY jádrem 5x2x0,5mm</t>
  </si>
  <si>
    <t>1713042675</t>
  </si>
  <si>
    <t>06 -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</si>
  <si>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</si>
  <si>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</si>
  <si>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</si>
  <si>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</si>
  <si>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</si>
  <si>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</si>
  <si>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VRN</t>
  </si>
  <si>
    <t>VRN1</t>
  </si>
  <si>
    <t>Průzkumné, geodetické a projektové práce</t>
  </si>
  <si>
    <t>013002000</t>
  </si>
  <si>
    <t>Projektové práce - výkresy skutečného provedení jednotlivých stavebních objektů</t>
  </si>
  <si>
    <t>Kč</t>
  </si>
  <si>
    <t>1024</t>
  </si>
  <si>
    <t>221872394</t>
  </si>
  <si>
    <t>VRN3</t>
  </si>
  <si>
    <t>Zařízení staveniště</t>
  </si>
  <si>
    <t>030001000</t>
  </si>
  <si>
    <t>%</t>
  </si>
  <si>
    <t>-157973983</t>
  </si>
  <si>
    <t>VRN4</t>
  </si>
  <si>
    <t>Inženýrská činnost</t>
  </si>
  <si>
    <t>040001000</t>
  </si>
  <si>
    <t>Inženýrská činnost-dozory, posudky, zkoušky a měření, revize, kompletační činnost</t>
  </si>
  <si>
    <t>1837226370</t>
  </si>
  <si>
    <t>VRN6</t>
  </si>
  <si>
    <t>Územní vlivy</t>
  </si>
  <si>
    <t>060001000</t>
  </si>
  <si>
    <t>-1379426981</t>
  </si>
  <si>
    <t>VRN7</t>
  </si>
  <si>
    <t>Provozní vlivy</t>
  </si>
  <si>
    <t>070001000</t>
  </si>
  <si>
    <t>-1728227584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</si>
</sst>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35" fillId="2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37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54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55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56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55</v>
      </c>
      <c r="AI60" s="42"/>
      <c r="AJ60" s="42"/>
      <c r="AK60" s="42"/>
      <c r="AL60" s="42"/>
      <c r="AM60" s="64" t="s">
        <v>56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57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58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55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56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55</v>
      </c>
      <c r="AI75" s="42"/>
      <c r="AJ75" s="42"/>
      <c r="AK75" s="42"/>
      <c r="AL75" s="42"/>
      <c r="AM75" s="64" t="s">
        <v>56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59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2020-008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Malšovice stavební úpravy 3.N.P. č.p. 6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Malšovice budova č.p. 6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27. 2. 2020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HORTECH control s.r.o.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>Ing. Demuth, Děčín I</v>
      </c>
      <c r="AN89" s="71"/>
      <c r="AO89" s="71"/>
      <c r="AP89" s="71"/>
      <c r="AQ89" s="40"/>
      <c r="AR89" s="44"/>
      <c r="AS89" s="81" t="s">
        <v>60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36</v>
      </c>
      <c r="AJ90" s="40"/>
      <c r="AK90" s="40"/>
      <c r="AL90" s="40"/>
      <c r="AM90" s="80" t="str">
        <f>IF(E20="","",E20)</f>
        <v>Josef Beran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61</v>
      </c>
      <c r="D92" s="94"/>
      <c r="E92" s="94"/>
      <c r="F92" s="94"/>
      <c r="G92" s="94"/>
      <c r="H92" s="95"/>
      <c r="I92" s="96" t="s">
        <v>62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63</v>
      </c>
      <c r="AH92" s="94"/>
      <c r="AI92" s="94"/>
      <c r="AJ92" s="94"/>
      <c r="AK92" s="94"/>
      <c r="AL92" s="94"/>
      <c r="AM92" s="94"/>
      <c r="AN92" s="96" t="s">
        <v>64</v>
      </c>
      <c r="AO92" s="94"/>
      <c r="AP92" s="98"/>
      <c r="AQ92" s="99" t="s">
        <v>65</v>
      </c>
      <c r="AR92" s="44"/>
      <c r="AS92" s="100" t="s">
        <v>66</v>
      </c>
      <c r="AT92" s="101" t="s">
        <v>67</v>
      </c>
      <c r="AU92" s="101" t="s">
        <v>68</v>
      </c>
      <c r="AV92" s="101" t="s">
        <v>69</v>
      </c>
      <c r="AW92" s="101" t="s">
        <v>70</v>
      </c>
      <c r="AX92" s="101" t="s">
        <v>71</v>
      </c>
      <c r="AY92" s="101" t="s">
        <v>72</v>
      </c>
      <c r="AZ92" s="101" t="s">
        <v>73</v>
      </c>
      <c r="BA92" s="101" t="s">
        <v>74</v>
      </c>
      <c r="BB92" s="101" t="s">
        <v>75</v>
      </c>
      <c r="BC92" s="101" t="s">
        <v>76</v>
      </c>
      <c r="BD92" s="102" t="s">
        <v>77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78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ROUND(SUM(AG95:AG100),2)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ROUND(SUM(AS95:AS100),2)</f>
        <v>0</v>
      </c>
      <c r="AT94" s="114">
        <f>ROUND(SUM(AV94:AW94),2)</f>
        <v>0</v>
      </c>
      <c r="AU94" s="115">
        <f>ROUND(SUM(AU95:AU100),5)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ROUND(SUM(AZ95:AZ100),2)</f>
        <v>0</v>
      </c>
      <c r="BA94" s="114">
        <f>ROUND(SUM(BA95:BA100),2)</f>
        <v>0</v>
      </c>
      <c r="BB94" s="114">
        <f>ROUND(SUM(BB95:BB100),2)</f>
        <v>0</v>
      </c>
      <c r="BC94" s="114">
        <f>ROUND(SUM(BC95:BC100),2)</f>
        <v>0</v>
      </c>
      <c r="BD94" s="116">
        <f>ROUND(SUM(BD95:BD100),2)</f>
        <v>0</v>
      </c>
      <c r="BE94" s="6"/>
      <c r="BS94" s="117" t="s">
        <v>79</v>
      </c>
      <c r="BT94" s="117" t="s">
        <v>80</v>
      </c>
      <c r="BU94" s="118" t="s">
        <v>81</v>
      </c>
      <c r="BV94" s="117" t="s">
        <v>82</v>
      </c>
      <c r="BW94" s="117" t="s">
        <v>5</v>
      </c>
      <c r="BX94" s="117" t="s">
        <v>83</v>
      </c>
      <c r="CL94" s="117" t="s">
        <v>1</v>
      </c>
    </row>
    <row r="95" s="7" customFormat="1" ht="16.5" customHeight="1">
      <c r="A95" s="119" t="s">
        <v>84</v>
      </c>
      <c r="B95" s="120"/>
      <c r="C95" s="121"/>
      <c r="D95" s="122" t="s">
        <v>85</v>
      </c>
      <c r="E95" s="122"/>
      <c r="F95" s="122"/>
      <c r="G95" s="122"/>
      <c r="H95" s="122"/>
      <c r="I95" s="123"/>
      <c r="J95" s="122" t="s">
        <v>86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'01 - Stavební část'!J30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87</v>
      </c>
      <c r="AR95" s="126"/>
      <c r="AS95" s="127">
        <v>0</v>
      </c>
      <c r="AT95" s="128">
        <f>ROUND(SUM(AV95:AW95),2)</f>
        <v>0</v>
      </c>
      <c r="AU95" s="129">
        <f>'01 - Stavební část'!P139</f>
        <v>0</v>
      </c>
      <c r="AV95" s="128">
        <f>'01 - Stavební část'!J33</f>
        <v>0</v>
      </c>
      <c r="AW95" s="128">
        <f>'01 - Stavební část'!J34</f>
        <v>0</v>
      </c>
      <c r="AX95" s="128">
        <f>'01 - Stavební část'!J35</f>
        <v>0</v>
      </c>
      <c r="AY95" s="128">
        <f>'01 - Stavební část'!J36</f>
        <v>0</v>
      </c>
      <c r="AZ95" s="128">
        <f>'01 - Stavební část'!F33</f>
        <v>0</v>
      </c>
      <c r="BA95" s="128">
        <f>'01 - Stavební část'!F34</f>
        <v>0</v>
      </c>
      <c r="BB95" s="128">
        <f>'01 - Stavební část'!F35</f>
        <v>0</v>
      </c>
      <c r="BC95" s="128">
        <f>'01 - Stavební část'!F36</f>
        <v>0</v>
      </c>
      <c r="BD95" s="130">
        <f>'01 - Stavební část'!F37</f>
        <v>0</v>
      </c>
      <c r="BE95" s="7"/>
      <c r="BT95" s="131" t="s">
        <v>88</v>
      </c>
      <c r="BV95" s="131" t="s">
        <v>82</v>
      </c>
      <c r="BW95" s="131" t="s">
        <v>89</v>
      </c>
      <c r="BX95" s="131" t="s">
        <v>5</v>
      </c>
      <c r="CL95" s="131" t="s">
        <v>1</v>
      </c>
      <c r="CM95" s="131" t="s">
        <v>88</v>
      </c>
    </row>
    <row r="96" s="7" customFormat="1" ht="16.5" customHeight="1">
      <c r="A96" s="119" t="s">
        <v>84</v>
      </c>
      <c r="B96" s="120"/>
      <c r="C96" s="121"/>
      <c r="D96" s="122" t="s">
        <v>90</v>
      </c>
      <c r="E96" s="122"/>
      <c r="F96" s="122"/>
      <c r="G96" s="122"/>
      <c r="H96" s="122"/>
      <c r="I96" s="123"/>
      <c r="J96" s="122" t="s">
        <v>91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'02 - Zdravotechnika'!J30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87</v>
      </c>
      <c r="AR96" s="126"/>
      <c r="AS96" s="127">
        <v>0</v>
      </c>
      <c r="AT96" s="128">
        <f>ROUND(SUM(AV96:AW96),2)</f>
        <v>0</v>
      </c>
      <c r="AU96" s="129">
        <f>'02 - Zdravotechnika'!P122</f>
        <v>0</v>
      </c>
      <c r="AV96" s="128">
        <f>'02 - Zdravotechnika'!J33</f>
        <v>0</v>
      </c>
      <c r="AW96" s="128">
        <f>'02 - Zdravotechnika'!J34</f>
        <v>0</v>
      </c>
      <c r="AX96" s="128">
        <f>'02 - Zdravotechnika'!J35</f>
        <v>0</v>
      </c>
      <c r="AY96" s="128">
        <f>'02 - Zdravotechnika'!J36</f>
        <v>0</v>
      </c>
      <c r="AZ96" s="128">
        <f>'02 - Zdravotechnika'!F33</f>
        <v>0</v>
      </c>
      <c r="BA96" s="128">
        <f>'02 - Zdravotechnika'!F34</f>
        <v>0</v>
      </c>
      <c r="BB96" s="128">
        <f>'02 - Zdravotechnika'!F35</f>
        <v>0</v>
      </c>
      <c r="BC96" s="128">
        <f>'02 - Zdravotechnika'!F36</f>
        <v>0</v>
      </c>
      <c r="BD96" s="130">
        <f>'02 - Zdravotechnika'!F37</f>
        <v>0</v>
      </c>
      <c r="BE96" s="7"/>
      <c r="BT96" s="131" t="s">
        <v>88</v>
      </c>
      <c r="BV96" s="131" t="s">
        <v>82</v>
      </c>
      <c r="BW96" s="131" t="s">
        <v>92</v>
      </c>
      <c r="BX96" s="131" t="s">
        <v>5</v>
      </c>
      <c r="CL96" s="131" t="s">
        <v>1</v>
      </c>
      <c r="CM96" s="131" t="s">
        <v>88</v>
      </c>
    </row>
    <row r="97" s="7" customFormat="1" ht="16.5" customHeight="1">
      <c r="A97" s="119" t="s">
        <v>84</v>
      </c>
      <c r="B97" s="120"/>
      <c r="C97" s="121"/>
      <c r="D97" s="122" t="s">
        <v>93</v>
      </c>
      <c r="E97" s="122"/>
      <c r="F97" s="122"/>
      <c r="G97" s="122"/>
      <c r="H97" s="122"/>
      <c r="I97" s="123"/>
      <c r="J97" s="122" t="s">
        <v>94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'03 - Ústřední vytápění'!J30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87</v>
      </c>
      <c r="AR97" s="126"/>
      <c r="AS97" s="127">
        <v>0</v>
      </c>
      <c r="AT97" s="128">
        <f>ROUND(SUM(AV97:AW97),2)</f>
        <v>0</v>
      </c>
      <c r="AU97" s="129">
        <f>'03 - Ústřední vytápění'!P122</f>
        <v>0</v>
      </c>
      <c r="AV97" s="128">
        <f>'03 - Ústřední vytápění'!J33</f>
        <v>0</v>
      </c>
      <c r="AW97" s="128">
        <f>'03 - Ústřední vytápění'!J34</f>
        <v>0</v>
      </c>
      <c r="AX97" s="128">
        <f>'03 - Ústřední vytápění'!J35</f>
        <v>0</v>
      </c>
      <c r="AY97" s="128">
        <f>'03 - Ústřední vytápění'!J36</f>
        <v>0</v>
      </c>
      <c r="AZ97" s="128">
        <f>'03 - Ústřední vytápění'!F33</f>
        <v>0</v>
      </c>
      <c r="BA97" s="128">
        <f>'03 - Ústřední vytápění'!F34</f>
        <v>0</v>
      </c>
      <c r="BB97" s="128">
        <f>'03 - Ústřední vytápění'!F35</f>
        <v>0</v>
      </c>
      <c r="BC97" s="128">
        <f>'03 - Ústřední vytápění'!F36</f>
        <v>0</v>
      </c>
      <c r="BD97" s="130">
        <f>'03 - Ústřední vytápění'!F37</f>
        <v>0</v>
      </c>
      <c r="BE97" s="7"/>
      <c r="BT97" s="131" t="s">
        <v>88</v>
      </c>
      <c r="BV97" s="131" t="s">
        <v>82</v>
      </c>
      <c r="BW97" s="131" t="s">
        <v>95</v>
      </c>
      <c r="BX97" s="131" t="s">
        <v>5</v>
      </c>
      <c r="CL97" s="131" t="s">
        <v>1</v>
      </c>
      <c r="CM97" s="131" t="s">
        <v>88</v>
      </c>
    </row>
    <row r="98" s="7" customFormat="1" ht="16.5" customHeight="1">
      <c r="A98" s="119" t="s">
        <v>84</v>
      </c>
      <c r="B98" s="120"/>
      <c r="C98" s="121"/>
      <c r="D98" s="122" t="s">
        <v>96</v>
      </c>
      <c r="E98" s="122"/>
      <c r="F98" s="122"/>
      <c r="G98" s="122"/>
      <c r="H98" s="122"/>
      <c r="I98" s="123"/>
      <c r="J98" s="122" t="s">
        <v>97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'04 - Plynoinstalace'!J30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87</v>
      </c>
      <c r="AR98" s="126"/>
      <c r="AS98" s="127">
        <v>0</v>
      </c>
      <c r="AT98" s="128">
        <f>ROUND(SUM(AV98:AW98),2)</f>
        <v>0</v>
      </c>
      <c r="AU98" s="129">
        <f>'04 - Plynoinstalace'!P121</f>
        <v>0</v>
      </c>
      <c r="AV98" s="128">
        <f>'04 - Plynoinstalace'!J33</f>
        <v>0</v>
      </c>
      <c r="AW98" s="128">
        <f>'04 - Plynoinstalace'!J34</f>
        <v>0</v>
      </c>
      <c r="AX98" s="128">
        <f>'04 - Plynoinstalace'!J35</f>
        <v>0</v>
      </c>
      <c r="AY98" s="128">
        <f>'04 - Plynoinstalace'!J36</f>
        <v>0</v>
      </c>
      <c r="AZ98" s="128">
        <f>'04 - Plynoinstalace'!F33</f>
        <v>0</v>
      </c>
      <c r="BA98" s="128">
        <f>'04 - Plynoinstalace'!F34</f>
        <v>0</v>
      </c>
      <c r="BB98" s="128">
        <f>'04 - Plynoinstalace'!F35</f>
        <v>0</v>
      </c>
      <c r="BC98" s="128">
        <f>'04 - Plynoinstalace'!F36</f>
        <v>0</v>
      </c>
      <c r="BD98" s="130">
        <f>'04 - Plynoinstalace'!F37</f>
        <v>0</v>
      </c>
      <c r="BE98" s="7"/>
      <c r="BT98" s="131" t="s">
        <v>88</v>
      </c>
      <c r="BV98" s="131" t="s">
        <v>82</v>
      </c>
      <c r="BW98" s="131" t="s">
        <v>98</v>
      </c>
      <c r="BX98" s="131" t="s">
        <v>5</v>
      </c>
      <c r="CL98" s="131" t="s">
        <v>1</v>
      </c>
      <c r="CM98" s="131" t="s">
        <v>88</v>
      </c>
    </row>
    <row r="99" s="7" customFormat="1" ht="16.5" customHeight="1">
      <c r="A99" s="119" t="s">
        <v>84</v>
      </c>
      <c r="B99" s="120"/>
      <c r="C99" s="121"/>
      <c r="D99" s="122" t="s">
        <v>99</v>
      </c>
      <c r="E99" s="122"/>
      <c r="F99" s="122"/>
      <c r="G99" s="122"/>
      <c r="H99" s="122"/>
      <c r="I99" s="123"/>
      <c r="J99" s="122" t="s">
        <v>100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'05 - Elektroinstalace'!J30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87</v>
      </c>
      <c r="AR99" s="126"/>
      <c r="AS99" s="127">
        <v>0</v>
      </c>
      <c r="AT99" s="128">
        <f>ROUND(SUM(AV99:AW99),2)</f>
        <v>0</v>
      </c>
      <c r="AU99" s="129">
        <f>'05 - Elektroinstalace'!P123</f>
        <v>0</v>
      </c>
      <c r="AV99" s="128">
        <f>'05 - Elektroinstalace'!J33</f>
        <v>0</v>
      </c>
      <c r="AW99" s="128">
        <f>'05 - Elektroinstalace'!J34</f>
        <v>0</v>
      </c>
      <c r="AX99" s="128">
        <f>'05 - Elektroinstalace'!J35</f>
        <v>0</v>
      </c>
      <c r="AY99" s="128">
        <f>'05 - Elektroinstalace'!J36</f>
        <v>0</v>
      </c>
      <c r="AZ99" s="128">
        <f>'05 - Elektroinstalace'!F33</f>
        <v>0</v>
      </c>
      <c r="BA99" s="128">
        <f>'05 - Elektroinstalace'!F34</f>
        <v>0</v>
      </c>
      <c r="BB99" s="128">
        <f>'05 - Elektroinstalace'!F35</f>
        <v>0</v>
      </c>
      <c r="BC99" s="128">
        <f>'05 - Elektroinstalace'!F36</f>
        <v>0</v>
      </c>
      <c r="BD99" s="130">
        <f>'05 - Elektroinstalace'!F37</f>
        <v>0</v>
      </c>
      <c r="BE99" s="7"/>
      <c r="BT99" s="131" t="s">
        <v>88</v>
      </c>
      <c r="BV99" s="131" t="s">
        <v>82</v>
      </c>
      <c r="BW99" s="131" t="s">
        <v>101</v>
      </c>
      <c r="BX99" s="131" t="s">
        <v>5</v>
      </c>
      <c r="CL99" s="131" t="s">
        <v>1</v>
      </c>
      <c r="CM99" s="131" t="s">
        <v>88</v>
      </c>
    </row>
    <row r="100" s="7" customFormat="1" ht="16.5" customHeight="1">
      <c r="A100" s="119" t="s">
        <v>84</v>
      </c>
      <c r="B100" s="120"/>
      <c r="C100" s="121"/>
      <c r="D100" s="122" t="s">
        <v>102</v>
      </c>
      <c r="E100" s="122"/>
      <c r="F100" s="122"/>
      <c r="G100" s="122"/>
      <c r="H100" s="122"/>
      <c r="I100" s="123"/>
      <c r="J100" s="122" t="s">
        <v>103</v>
      </c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4">
        <f>'06 - Vedlejší rozpočtové ...'!J30</f>
        <v>0</v>
      </c>
      <c r="AH100" s="123"/>
      <c r="AI100" s="123"/>
      <c r="AJ100" s="123"/>
      <c r="AK100" s="123"/>
      <c r="AL100" s="123"/>
      <c r="AM100" s="123"/>
      <c r="AN100" s="124">
        <f>SUM(AG100,AT100)</f>
        <v>0</v>
      </c>
      <c r="AO100" s="123"/>
      <c r="AP100" s="123"/>
      <c r="AQ100" s="125" t="s">
        <v>87</v>
      </c>
      <c r="AR100" s="126"/>
      <c r="AS100" s="132">
        <v>0</v>
      </c>
      <c r="AT100" s="133">
        <f>ROUND(SUM(AV100:AW100),2)</f>
        <v>0</v>
      </c>
      <c r="AU100" s="134">
        <f>'06 - Vedlejší rozpočtové ...'!P122</f>
        <v>0</v>
      </c>
      <c r="AV100" s="133">
        <f>'06 - Vedlejší rozpočtové ...'!J33</f>
        <v>0</v>
      </c>
      <c r="AW100" s="133">
        <f>'06 - Vedlejší rozpočtové ...'!J34</f>
        <v>0</v>
      </c>
      <c r="AX100" s="133">
        <f>'06 - Vedlejší rozpočtové ...'!J35</f>
        <v>0</v>
      </c>
      <c r="AY100" s="133">
        <f>'06 - Vedlejší rozpočtové ...'!J36</f>
        <v>0</v>
      </c>
      <c r="AZ100" s="133">
        <f>'06 - Vedlejší rozpočtové ...'!F33</f>
        <v>0</v>
      </c>
      <c r="BA100" s="133">
        <f>'06 - Vedlejší rozpočtové ...'!F34</f>
        <v>0</v>
      </c>
      <c r="BB100" s="133">
        <f>'06 - Vedlejší rozpočtové ...'!F35</f>
        <v>0</v>
      </c>
      <c r="BC100" s="133">
        <f>'06 - Vedlejší rozpočtové ...'!F36</f>
        <v>0</v>
      </c>
      <c r="BD100" s="135">
        <f>'06 - Vedlejší rozpočtové ...'!F37</f>
        <v>0</v>
      </c>
      <c r="BE100" s="7"/>
      <c r="BT100" s="131" t="s">
        <v>88</v>
      </c>
      <c r="BV100" s="131" t="s">
        <v>82</v>
      </c>
      <c r="BW100" s="131" t="s">
        <v>104</v>
      </c>
      <c r="BX100" s="131" t="s">
        <v>5</v>
      </c>
      <c r="CL100" s="131" t="s">
        <v>1</v>
      </c>
      <c r="CM100" s="131" t="s">
        <v>88</v>
      </c>
    </row>
    <row r="101" s="2" customFormat="1" ht="30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4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  <row r="102" s="2" customFormat="1" ht="6.96" customHeight="1">
      <c r="A102" s="38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44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</sheetData>
  <sheetProtection sheet="1" formatColumns="0" formatRows="0" objects="1" scenarios="1" spinCount="100000" saltValue="6gr9aXzhHqjcJ89MDHAxWSQg/nVyNsmTcSyx5PGK/sZVx0dAziZj1ZWGmHeUDBUJBBBTDvMgkSac8qeMYyS+nA==" hashValue="z5+o5KXNGMZoZOBL1f0PWfR6Cm4hg1hedFPZ/NF417ttc4e0Zc1lmJEjADOAZFD4d3fW0Hcq4bA+SP0p50FLWA==" algorithmName="SHA-512" password="CC35"/>
  <mergeCells count="62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Stavební část'!C2" display="/"/>
    <hyperlink ref="A96" location="'02 - Zdravotechnika'!C2" display="/"/>
    <hyperlink ref="A97" location="'03 - Ústřední vytápění'!C2" display="/"/>
    <hyperlink ref="A98" location="'04 - Plynoinstalace'!C2" display="/"/>
    <hyperlink ref="A99" location="'05 - Elektroinstalace'!C2" display="/"/>
    <hyperlink ref="A100" location="'06 - Vedlejší rozpočtové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stavební úpravy 3.N.P. č.p. 6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107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27. 2. 2020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33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108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36</v>
      </c>
      <c r="E23" s="38"/>
      <c r="F23" s="38"/>
      <c r="G23" s="38"/>
      <c r="H23" s="38"/>
      <c r="I23" s="140" t="s">
        <v>25</v>
      </c>
      <c r="J23" s="143" t="s">
        <v>37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ROUND(J139,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ROUND((SUM(BE139:BE941)),  2)</f>
        <v>0</v>
      </c>
      <c r="G33" s="38"/>
      <c r="H33" s="38"/>
      <c r="I33" s="155">
        <v>0.20999999999999999</v>
      </c>
      <c r="J33" s="154">
        <f>ROUND(((SUM(BE139:BE941))*I33),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ROUND((SUM(BF139:BF941)),  2)</f>
        <v>0</v>
      </c>
      <c r="G34" s="38"/>
      <c r="H34" s="38"/>
      <c r="I34" s="155">
        <v>0.14999999999999999</v>
      </c>
      <c r="J34" s="154">
        <f>ROUND(((SUM(BF139:BF941))*I34),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ROUND((SUM(BG139:BG941)),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ROUND((SUM(BH139:BH941)),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ROUND((SUM(BI139:BI941)),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stavební úpravy 3.N.P. č.p. 6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01 - Stavební část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Malšovice budova č.p. 6</v>
      </c>
      <c r="G89" s="40"/>
      <c r="H89" s="40"/>
      <c r="I89" s="32" t="s">
        <v>22</v>
      </c>
      <c r="J89" s="79" t="str">
        <f>IF(J12="","",J12)</f>
        <v>27. 2. 2020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HORTECH control s.r.o.</v>
      </c>
      <c r="G91" s="40"/>
      <c r="H91" s="40"/>
      <c r="I91" s="32" t="s">
        <v>32</v>
      </c>
      <c r="J91" s="36" t="str">
        <f>E21</f>
        <v>Ing. Demuth, Děčín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36</v>
      </c>
      <c r="J92" s="36" t="str">
        <f>E24</f>
        <v>Josef Beran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J139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114</v>
      </c>
      <c r="E97" s="182"/>
      <c r="F97" s="182"/>
      <c r="G97" s="182"/>
      <c r="H97" s="182"/>
      <c r="I97" s="182"/>
      <c r="J97" s="183">
        <f>J140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115</v>
      </c>
      <c r="E98" s="188"/>
      <c r="F98" s="188"/>
      <c r="G98" s="188"/>
      <c r="H98" s="188"/>
      <c r="I98" s="188"/>
      <c r="J98" s="189">
        <f>J141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116</v>
      </c>
      <c r="E99" s="188"/>
      <c r="F99" s="188"/>
      <c r="G99" s="188"/>
      <c r="H99" s="188"/>
      <c r="I99" s="188"/>
      <c r="J99" s="189">
        <f>J142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117</v>
      </c>
      <c r="E100" s="188"/>
      <c r="F100" s="188"/>
      <c r="G100" s="188"/>
      <c r="H100" s="188"/>
      <c r="I100" s="188"/>
      <c r="J100" s="189">
        <f>J170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118</v>
      </c>
      <c r="E101" s="188"/>
      <c r="F101" s="188"/>
      <c r="G101" s="188"/>
      <c r="H101" s="188"/>
      <c r="I101" s="188"/>
      <c r="J101" s="189">
        <f>J178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119</v>
      </c>
      <c r="E102" s="188"/>
      <c r="F102" s="188"/>
      <c r="G102" s="188"/>
      <c r="H102" s="188"/>
      <c r="I102" s="188"/>
      <c r="J102" s="189">
        <f>J234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120</v>
      </c>
      <c r="E103" s="188"/>
      <c r="F103" s="188"/>
      <c r="G103" s="188"/>
      <c r="H103" s="188"/>
      <c r="I103" s="188"/>
      <c r="J103" s="189">
        <f>J274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121</v>
      </c>
      <c r="E104" s="188"/>
      <c r="F104" s="188"/>
      <c r="G104" s="188"/>
      <c r="H104" s="188"/>
      <c r="I104" s="188"/>
      <c r="J104" s="189">
        <f>J288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9"/>
      <c r="C105" s="180"/>
      <c r="D105" s="181" t="s">
        <v>122</v>
      </c>
      <c r="E105" s="182"/>
      <c r="F105" s="182"/>
      <c r="G105" s="182"/>
      <c r="H105" s="182"/>
      <c r="I105" s="182"/>
      <c r="J105" s="183">
        <f>J290</f>
        <v>0</v>
      </c>
      <c r="K105" s="180"/>
      <c r="L105" s="18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5"/>
      <c r="C106" s="186"/>
      <c r="D106" s="187" t="s">
        <v>123</v>
      </c>
      <c r="E106" s="188"/>
      <c r="F106" s="188"/>
      <c r="G106" s="188"/>
      <c r="H106" s="188"/>
      <c r="I106" s="188"/>
      <c r="J106" s="189">
        <f>J291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5"/>
      <c r="C107" s="186"/>
      <c r="D107" s="187" t="s">
        <v>124</v>
      </c>
      <c r="E107" s="188"/>
      <c r="F107" s="188"/>
      <c r="G107" s="188"/>
      <c r="H107" s="188"/>
      <c r="I107" s="188"/>
      <c r="J107" s="189">
        <f>J345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5"/>
      <c r="C108" s="186"/>
      <c r="D108" s="187" t="s">
        <v>125</v>
      </c>
      <c r="E108" s="188"/>
      <c r="F108" s="188"/>
      <c r="G108" s="188"/>
      <c r="H108" s="188"/>
      <c r="I108" s="188"/>
      <c r="J108" s="189">
        <f>J351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5"/>
      <c r="C109" s="186"/>
      <c r="D109" s="187" t="s">
        <v>126</v>
      </c>
      <c r="E109" s="188"/>
      <c r="F109" s="188"/>
      <c r="G109" s="188"/>
      <c r="H109" s="188"/>
      <c r="I109" s="188"/>
      <c r="J109" s="189">
        <f>J363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5"/>
      <c r="C110" s="186"/>
      <c r="D110" s="187" t="s">
        <v>127</v>
      </c>
      <c r="E110" s="188"/>
      <c r="F110" s="188"/>
      <c r="G110" s="188"/>
      <c r="H110" s="188"/>
      <c r="I110" s="188"/>
      <c r="J110" s="189">
        <f>J425</f>
        <v>0</v>
      </c>
      <c r="K110" s="186"/>
      <c r="L110" s="19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5"/>
      <c r="C111" s="186"/>
      <c r="D111" s="187" t="s">
        <v>128</v>
      </c>
      <c r="E111" s="188"/>
      <c r="F111" s="188"/>
      <c r="G111" s="188"/>
      <c r="H111" s="188"/>
      <c r="I111" s="188"/>
      <c r="J111" s="189">
        <f>J542</f>
        <v>0</v>
      </c>
      <c r="K111" s="186"/>
      <c r="L111" s="19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5"/>
      <c r="C112" s="186"/>
      <c r="D112" s="187" t="s">
        <v>129</v>
      </c>
      <c r="E112" s="188"/>
      <c r="F112" s="188"/>
      <c r="G112" s="188"/>
      <c r="H112" s="188"/>
      <c r="I112" s="188"/>
      <c r="J112" s="189">
        <f>J551</f>
        <v>0</v>
      </c>
      <c r="K112" s="186"/>
      <c r="L112" s="19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5"/>
      <c r="C113" s="186"/>
      <c r="D113" s="187" t="s">
        <v>130</v>
      </c>
      <c r="E113" s="188"/>
      <c r="F113" s="188"/>
      <c r="G113" s="188"/>
      <c r="H113" s="188"/>
      <c r="I113" s="188"/>
      <c r="J113" s="189">
        <f>J573</f>
        <v>0</v>
      </c>
      <c r="K113" s="186"/>
      <c r="L113" s="19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5"/>
      <c r="C114" s="186"/>
      <c r="D114" s="187" t="s">
        <v>131</v>
      </c>
      <c r="E114" s="188"/>
      <c r="F114" s="188"/>
      <c r="G114" s="188"/>
      <c r="H114" s="188"/>
      <c r="I114" s="188"/>
      <c r="J114" s="189">
        <f>J654</f>
        <v>0</v>
      </c>
      <c r="K114" s="186"/>
      <c r="L114" s="19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5"/>
      <c r="C115" s="186"/>
      <c r="D115" s="187" t="s">
        <v>132</v>
      </c>
      <c r="E115" s="188"/>
      <c r="F115" s="188"/>
      <c r="G115" s="188"/>
      <c r="H115" s="188"/>
      <c r="I115" s="188"/>
      <c r="J115" s="189">
        <f>J672</f>
        <v>0</v>
      </c>
      <c r="K115" s="186"/>
      <c r="L115" s="19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5"/>
      <c r="C116" s="186"/>
      <c r="D116" s="187" t="s">
        <v>133</v>
      </c>
      <c r="E116" s="188"/>
      <c r="F116" s="188"/>
      <c r="G116" s="188"/>
      <c r="H116" s="188"/>
      <c r="I116" s="188"/>
      <c r="J116" s="189">
        <f>J714</f>
        <v>0</v>
      </c>
      <c r="K116" s="186"/>
      <c r="L116" s="19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5"/>
      <c r="C117" s="186"/>
      <c r="D117" s="187" t="s">
        <v>134</v>
      </c>
      <c r="E117" s="188"/>
      <c r="F117" s="188"/>
      <c r="G117" s="188"/>
      <c r="H117" s="188"/>
      <c r="I117" s="188"/>
      <c r="J117" s="189">
        <f>J828</f>
        <v>0</v>
      </c>
      <c r="K117" s="186"/>
      <c r="L117" s="19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5"/>
      <c r="C118" s="186"/>
      <c r="D118" s="187" t="s">
        <v>135</v>
      </c>
      <c r="E118" s="188"/>
      <c r="F118" s="188"/>
      <c r="G118" s="188"/>
      <c r="H118" s="188"/>
      <c r="I118" s="188"/>
      <c r="J118" s="189">
        <f>J901</f>
        <v>0</v>
      </c>
      <c r="K118" s="186"/>
      <c r="L118" s="19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5"/>
      <c r="C119" s="186"/>
      <c r="D119" s="187" t="s">
        <v>136</v>
      </c>
      <c r="E119" s="188"/>
      <c r="F119" s="188"/>
      <c r="G119" s="188"/>
      <c r="H119" s="188"/>
      <c r="I119" s="188"/>
      <c r="J119" s="189">
        <f>J908</f>
        <v>0</v>
      </c>
      <c r="K119" s="186"/>
      <c r="L119" s="19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2" customFormat="1" ht="21.84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66"/>
      <c r="C121" s="67"/>
      <c r="D121" s="67"/>
      <c r="E121" s="67"/>
      <c r="F121" s="67"/>
      <c r="G121" s="67"/>
      <c r="H121" s="67"/>
      <c r="I121" s="67"/>
      <c r="J121" s="67"/>
      <c r="K121" s="67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5" s="2" customFormat="1" ht="6.96" customHeight="1">
      <c r="A125" s="3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4.96" customHeight="1">
      <c r="A126" s="38"/>
      <c r="B126" s="39"/>
      <c r="C126" s="23" t="s">
        <v>137</v>
      </c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2" t="s">
        <v>16</v>
      </c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6.5" customHeight="1">
      <c r="A129" s="38"/>
      <c r="B129" s="39"/>
      <c r="C129" s="40"/>
      <c r="D129" s="40"/>
      <c r="E129" s="174" t="str">
        <f>E7</f>
        <v>Malšovice stavební úpravy 3.N.P. č.p. 6</v>
      </c>
      <c r="F129" s="32"/>
      <c r="G129" s="32"/>
      <c r="H129" s="32"/>
      <c r="I129" s="40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2" customHeight="1">
      <c r="A130" s="38"/>
      <c r="B130" s="39"/>
      <c r="C130" s="32" t="s">
        <v>106</v>
      </c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6.5" customHeight="1">
      <c r="A131" s="38"/>
      <c r="B131" s="39"/>
      <c r="C131" s="40"/>
      <c r="D131" s="40"/>
      <c r="E131" s="76" t="str">
        <f>E9</f>
        <v>01 - Stavební část</v>
      </c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6.96" customHeight="1">
      <c r="A132" s="38"/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2" customHeight="1">
      <c r="A133" s="38"/>
      <c r="B133" s="39"/>
      <c r="C133" s="32" t="s">
        <v>20</v>
      </c>
      <c r="D133" s="40"/>
      <c r="E133" s="40"/>
      <c r="F133" s="27" t="str">
        <f>F12</f>
        <v>Malšovice budova č.p. 6</v>
      </c>
      <c r="G133" s="40"/>
      <c r="H133" s="40"/>
      <c r="I133" s="32" t="s">
        <v>22</v>
      </c>
      <c r="J133" s="79" t="str">
        <f>IF(J12="","",J12)</f>
        <v>27. 2. 2020</v>
      </c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6.96" customHeight="1">
      <c r="A134" s="38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5.15" customHeight="1">
      <c r="A135" s="38"/>
      <c r="B135" s="39"/>
      <c r="C135" s="32" t="s">
        <v>24</v>
      </c>
      <c r="D135" s="40"/>
      <c r="E135" s="40"/>
      <c r="F135" s="27" t="str">
        <f>E15</f>
        <v>HORTECH control s.r.o.</v>
      </c>
      <c r="G135" s="40"/>
      <c r="H135" s="40"/>
      <c r="I135" s="32" t="s">
        <v>32</v>
      </c>
      <c r="J135" s="36" t="str">
        <f>E21</f>
        <v>Ing. Demuth, Děčín</v>
      </c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5.15" customHeight="1">
      <c r="A136" s="38"/>
      <c r="B136" s="39"/>
      <c r="C136" s="32" t="s">
        <v>30</v>
      </c>
      <c r="D136" s="40"/>
      <c r="E136" s="40"/>
      <c r="F136" s="27" t="str">
        <f>IF(E18="","",E18)</f>
        <v>Vyplň údaj</v>
      </c>
      <c r="G136" s="40"/>
      <c r="H136" s="40"/>
      <c r="I136" s="32" t="s">
        <v>36</v>
      </c>
      <c r="J136" s="36" t="str">
        <f>E24</f>
        <v>Josef Beran</v>
      </c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10.32" customHeight="1">
      <c r="A137" s="38"/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11" customFormat="1" ht="29.28" customHeight="1">
      <c r="A138" s="191"/>
      <c r="B138" s="192"/>
      <c r="C138" s="193" t="s">
        <v>138</v>
      </c>
      <c r="D138" s="194" t="s">
        <v>65</v>
      </c>
      <c r="E138" s="194" t="s">
        <v>61</v>
      </c>
      <c r="F138" s="194" t="s">
        <v>62</v>
      </c>
      <c r="G138" s="194" t="s">
        <v>139</v>
      </c>
      <c r="H138" s="194" t="s">
        <v>140</v>
      </c>
      <c r="I138" s="194" t="s">
        <v>141</v>
      </c>
      <c r="J138" s="194" t="s">
        <v>111</v>
      </c>
      <c r="K138" s="195" t="s">
        <v>142</v>
      </c>
      <c r="L138" s="196"/>
      <c r="M138" s="100" t="s">
        <v>1</v>
      </c>
      <c r="N138" s="101" t="s">
        <v>44</v>
      </c>
      <c r="O138" s="101" t="s">
        <v>143</v>
      </c>
      <c r="P138" s="101" t="s">
        <v>144</v>
      </c>
      <c r="Q138" s="101" t="s">
        <v>145</v>
      </c>
      <c r="R138" s="101" t="s">
        <v>146</v>
      </c>
      <c r="S138" s="101" t="s">
        <v>147</v>
      </c>
      <c r="T138" s="102" t="s">
        <v>148</v>
      </c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</row>
    <row r="139" s="2" customFormat="1" ht="22.8" customHeight="1">
      <c r="A139" s="38"/>
      <c r="B139" s="39"/>
      <c r="C139" s="107" t="s">
        <v>149</v>
      </c>
      <c r="D139" s="40"/>
      <c r="E139" s="40"/>
      <c r="F139" s="40"/>
      <c r="G139" s="40"/>
      <c r="H139" s="40"/>
      <c r="I139" s="40"/>
      <c r="J139" s="197">
        <f>BK139</f>
        <v>0</v>
      </c>
      <c r="K139" s="40"/>
      <c r="L139" s="44"/>
      <c r="M139" s="103"/>
      <c r="N139" s="198"/>
      <c r="O139" s="104"/>
      <c r="P139" s="199">
        <f>P140+P290</f>
        <v>0</v>
      </c>
      <c r="Q139" s="104"/>
      <c r="R139" s="199">
        <f>R140+R290</f>
        <v>34.725099220000004</v>
      </c>
      <c r="S139" s="104"/>
      <c r="T139" s="200">
        <f>T140+T290</f>
        <v>35.767869700000006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79</v>
      </c>
      <c r="AU139" s="17" t="s">
        <v>113</v>
      </c>
      <c r="BK139" s="201">
        <f>BK140+BK290</f>
        <v>0</v>
      </c>
    </row>
    <row r="140" s="12" customFormat="1" ht="25.92" customHeight="1">
      <c r="A140" s="12"/>
      <c r="B140" s="202"/>
      <c r="C140" s="203"/>
      <c r="D140" s="204" t="s">
        <v>79</v>
      </c>
      <c r="E140" s="205" t="s">
        <v>150</v>
      </c>
      <c r="F140" s="205" t="s">
        <v>151</v>
      </c>
      <c r="G140" s="203"/>
      <c r="H140" s="203"/>
      <c r="I140" s="206"/>
      <c r="J140" s="207">
        <f>BK140</f>
        <v>0</v>
      </c>
      <c r="K140" s="203"/>
      <c r="L140" s="208"/>
      <c r="M140" s="209"/>
      <c r="N140" s="210"/>
      <c r="O140" s="210"/>
      <c r="P140" s="211">
        <f>P141+P142+P170+P178+P234+P274+P288</f>
        <v>0</v>
      </c>
      <c r="Q140" s="210"/>
      <c r="R140" s="211">
        <f>R141+R142+R170+R178+R234+R274+R288</f>
        <v>6.4582452900000007</v>
      </c>
      <c r="S140" s="210"/>
      <c r="T140" s="212">
        <f>T141+T142+T170+T178+T234+T274+T288</f>
        <v>27.853702000000006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3" t="s">
        <v>88</v>
      </c>
      <c r="AT140" s="214" t="s">
        <v>79</v>
      </c>
      <c r="AU140" s="214" t="s">
        <v>80</v>
      </c>
      <c r="AY140" s="213" t="s">
        <v>152</v>
      </c>
      <c r="BK140" s="215">
        <f>BK141+BK142+BK170+BK178+BK234+BK274+BK288</f>
        <v>0</v>
      </c>
    </row>
    <row r="141" s="12" customFormat="1" ht="22.8" customHeight="1">
      <c r="A141" s="12"/>
      <c r="B141" s="202"/>
      <c r="C141" s="203"/>
      <c r="D141" s="204" t="s">
        <v>79</v>
      </c>
      <c r="E141" s="216" t="s">
        <v>88</v>
      </c>
      <c r="F141" s="216" t="s">
        <v>153</v>
      </c>
      <c r="G141" s="203"/>
      <c r="H141" s="203"/>
      <c r="I141" s="206"/>
      <c r="J141" s="217">
        <f>BK141</f>
        <v>0</v>
      </c>
      <c r="K141" s="203"/>
      <c r="L141" s="208"/>
      <c r="M141" s="209"/>
      <c r="N141" s="210"/>
      <c r="O141" s="210"/>
      <c r="P141" s="211">
        <v>0</v>
      </c>
      <c r="Q141" s="210"/>
      <c r="R141" s="211">
        <v>0</v>
      </c>
      <c r="S141" s="210"/>
      <c r="T141" s="212"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3" t="s">
        <v>88</v>
      </c>
      <c r="AT141" s="214" t="s">
        <v>79</v>
      </c>
      <c r="AU141" s="214" t="s">
        <v>88</v>
      </c>
      <c r="AY141" s="213" t="s">
        <v>152</v>
      </c>
      <c r="BK141" s="215">
        <v>0</v>
      </c>
    </row>
    <row r="142" s="12" customFormat="1" ht="22.8" customHeight="1">
      <c r="A142" s="12"/>
      <c r="B142" s="202"/>
      <c r="C142" s="203"/>
      <c r="D142" s="204" t="s">
        <v>79</v>
      </c>
      <c r="E142" s="216" t="s">
        <v>154</v>
      </c>
      <c r="F142" s="216" t="s">
        <v>155</v>
      </c>
      <c r="G142" s="203"/>
      <c r="H142" s="203"/>
      <c r="I142" s="206"/>
      <c r="J142" s="217">
        <f>BK142</f>
        <v>0</v>
      </c>
      <c r="K142" s="203"/>
      <c r="L142" s="208"/>
      <c r="M142" s="209"/>
      <c r="N142" s="210"/>
      <c r="O142" s="210"/>
      <c r="P142" s="211">
        <f>SUM(P143:P169)</f>
        <v>0</v>
      </c>
      <c r="Q142" s="210"/>
      <c r="R142" s="211">
        <f>SUM(R143:R169)</f>
        <v>4.6111469000000005</v>
      </c>
      <c r="S142" s="210"/>
      <c r="T142" s="212">
        <f>SUM(T143:T169)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3" t="s">
        <v>88</v>
      </c>
      <c r="AT142" s="214" t="s">
        <v>79</v>
      </c>
      <c r="AU142" s="214" t="s">
        <v>88</v>
      </c>
      <c r="AY142" s="213" t="s">
        <v>152</v>
      </c>
      <c r="BK142" s="215">
        <f>SUM(BK143:BK169)</f>
        <v>0</v>
      </c>
    </row>
    <row r="143" s="2" customFormat="1" ht="37.8" customHeight="1">
      <c r="A143" s="38"/>
      <c r="B143" s="39"/>
      <c r="C143" s="218" t="s">
        <v>88</v>
      </c>
      <c r="D143" s="218" t="s">
        <v>156</v>
      </c>
      <c r="E143" s="219" t="s">
        <v>157</v>
      </c>
      <c r="F143" s="220" t="s">
        <v>158</v>
      </c>
      <c r="G143" s="221" t="s">
        <v>159</v>
      </c>
      <c r="H143" s="222">
        <v>2.25</v>
      </c>
      <c r="I143" s="223"/>
      <c r="J143" s="224">
        <f>ROUND(I143*H143,2)</f>
        <v>0</v>
      </c>
      <c r="K143" s="220" t="s">
        <v>160</v>
      </c>
      <c r="L143" s="44"/>
      <c r="M143" s="225" t="s">
        <v>1</v>
      </c>
      <c r="N143" s="226" t="s">
        <v>46</v>
      </c>
      <c r="O143" s="91"/>
      <c r="P143" s="227">
        <f>O143*H143</f>
        <v>0</v>
      </c>
      <c r="Q143" s="227">
        <v>0.14854000000000001</v>
      </c>
      <c r="R143" s="227">
        <f>Q143*H143</f>
        <v>0.33421500000000004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161</v>
      </c>
      <c r="AT143" s="229" t="s">
        <v>156</v>
      </c>
      <c r="AU143" s="229" t="s">
        <v>162</v>
      </c>
      <c r="AY143" s="17" t="s">
        <v>152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162</v>
      </c>
      <c r="BK143" s="230">
        <f>ROUND(I143*H143,2)</f>
        <v>0</v>
      </c>
      <c r="BL143" s="17" t="s">
        <v>161</v>
      </c>
      <c r="BM143" s="229" t="s">
        <v>163</v>
      </c>
    </row>
    <row r="144" s="13" customFormat="1">
      <c r="A144" s="13"/>
      <c r="B144" s="231"/>
      <c r="C144" s="232"/>
      <c r="D144" s="233" t="s">
        <v>164</v>
      </c>
      <c r="E144" s="234" t="s">
        <v>1</v>
      </c>
      <c r="F144" s="235" t="s">
        <v>165</v>
      </c>
      <c r="G144" s="232"/>
      <c r="H144" s="234" t="s">
        <v>1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164</v>
      </c>
      <c r="AU144" s="241" t="s">
        <v>162</v>
      </c>
      <c r="AV144" s="13" t="s">
        <v>88</v>
      </c>
      <c r="AW144" s="13" t="s">
        <v>35</v>
      </c>
      <c r="AX144" s="13" t="s">
        <v>80</v>
      </c>
      <c r="AY144" s="241" t="s">
        <v>152</v>
      </c>
    </row>
    <row r="145" s="14" customFormat="1">
      <c r="A145" s="14"/>
      <c r="B145" s="242"/>
      <c r="C145" s="243"/>
      <c r="D145" s="233" t="s">
        <v>164</v>
      </c>
      <c r="E145" s="244" t="s">
        <v>1</v>
      </c>
      <c r="F145" s="245" t="s">
        <v>166</v>
      </c>
      <c r="G145" s="243"/>
      <c r="H145" s="246">
        <v>2.25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164</v>
      </c>
      <c r="AU145" s="252" t="s">
        <v>162</v>
      </c>
      <c r="AV145" s="14" t="s">
        <v>162</v>
      </c>
      <c r="AW145" s="14" t="s">
        <v>35</v>
      </c>
      <c r="AX145" s="14" t="s">
        <v>80</v>
      </c>
      <c r="AY145" s="252" t="s">
        <v>152</v>
      </c>
    </row>
    <row r="146" s="15" customFormat="1">
      <c r="A146" s="15"/>
      <c r="B146" s="253"/>
      <c r="C146" s="254"/>
      <c r="D146" s="233" t="s">
        <v>164</v>
      </c>
      <c r="E146" s="255" t="s">
        <v>1</v>
      </c>
      <c r="F146" s="256" t="s">
        <v>167</v>
      </c>
      <c r="G146" s="254"/>
      <c r="H146" s="257">
        <v>2.25</v>
      </c>
      <c r="I146" s="258"/>
      <c r="J146" s="254"/>
      <c r="K146" s="254"/>
      <c r="L146" s="259"/>
      <c r="M146" s="260"/>
      <c r="N146" s="261"/>
      <c r="O146" s="261"/>
      <c r="P146" s="261"/>
      <c r="Q146" s="261"/>
      <c r="R146" s="261"/>
      <c r="S146" s="261"/>
      <c r="T146" s="26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3" t="s">
        <v>164</v>
      </c>
      <c r="AU146" s="263" t="s">
        <v>162</v>
      </c>
      <c r="AV146" s="15" t="s">
        <v>161</v>
      </c>
      <c r="AW146" s="15" t="s">
        <v>35</v>
      </c>
      <c r="AX146" s="15" t="s">
        <v>88</v>
      </c>
      <c r="AY146" s="263" t="s">
        <v>152</v>
      </c>
    </row>
    <row r="147" s="2" customFormat="1" ht="14.4" customHeight="1">
      <c r="A147" s="38"/>
      <c r="B147" s="39"/>
      <c r="C147" s="218" t="s">
        <v>162</v>
      </c>
      <c r="D147" s="218" t="s">
        <v>156</v>
      </c>
      <c r="E147" s="219" t="s">
        <v>168</v>
      </c>
      <c r="F147" s="220" t="s">
        <v>169</v>
      </c>
      <c r="G147" s="221" t="s">
        <v>170</v>
      </c>
      <c r="H147" s="222">
        <v>0.54000000000000004</v>
      </c>
      <c r="I147" s="223"/>
      <c r="J147" s="224">
        <f>ROUND(I147*H147,2)</f>
        <v>0</v>
      </c>
      <c r="K147" s="220" t="s">
        <v>160</v>
      </c>
      <c r="L147" s="44"/>
      <c r="M147" s="225" t="s">
        <v>1</v>
      </c>
      <c r="N147" s="226" t="s">
        <v>46</v>
      </c>
      <c r="O147" s="91"/>
      <c r="P147" s="227">
        <f>O147*H147</f>
        <v>0</v>
      </c>
      <c r="Q147" s="227">
        <v>1.94302</v>
      </c>
      <c r="R147" s="227">
        <f>Q147*H147</f>
        <v>1.0492308000000001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161</v>
      </c>
      <c r="AT147" s="229" t="s">
        <v>156</v>
      </c>
      <c r="AU147" s="229" t="s">
        <v>162</v>
      </c>
      <c r="AY147" s="17" t="s">
        <v>152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162</v>
      </c>
      <c r="BK147" s="230">
        <f>ROUND(I147*H147,2)</f>
        <v>0</v>
      </c>
      <c r="BL147" s="17" t="s">
        <v>161</v>
      </c>
      <c r="BM147" s="229" t="s">
        <v>171</v>
      </c>
    </row>
    <row r="148" s="13" customFormat="1">
      <c r="A148" s="13"/>
      <c r="B148" s="231"/>
      <c r="C148" s="232"/>
      <c r="D148" s="233" t="s">
        <v>164</v>
      </c>
      <c r="E148" s="234" t="s">
        <v>1</v>
      </c>
      <c r="F148" s="235" t="s">
        <v>172</v>
      </c>
      <c r="G148" s="232"/>
      <c r="H148" s="234" t="s">
        <v>1</v>
      </c>
      <c r="I148" s="236"/>
      <c r="J148" s="232"/>
      <c r="K148" s="232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164</v>
      </c>
      <c r="AU148" s="241" t="s">
        <v>162</v>
      </c>
      <c r="AV148" s="13" t="s">
        <v>88</v>
      </c>
      <c r="AW148" s="13" t="s">
        <v>35</v>
      </c>
      <c r="AX148" s="13" t="s">
        <v>80</v>
      </c>
      <c r="AY148" s="241" t="s">
        <v>152</v>
      </c>
    </row>
    <row r="149" s="14" customFormat="1">
      <c r="A149" s="14"/>
      <c r="B149" s="242"/>
      <c r="C149" s="243"/>
      <c r="D149" s="233" t="s">
        <v>164</v>
      </c>
      <c r="E149" s="244" t="s">
        <v>1</v>
      </c>
      <c r="F149" s="245" t="s">
        <v>173</v>
      </c>
      <c r="G149" s="243"/>
      <c r="H149" s="246">
        <v>0.54000000000000004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164</v>
      </c>
      <c r="AU149" s="252" t="s">
        <v>162</v>
      </c>
      <c r="AV149" s="14" t="s">
        <v>162</v>
      </c>
      <c r="AW149" s="14" t="s">
        <v>35</v>
      </c>
      <c r="AX149" s="14" t="s">
        <v>80</v>
      </c>
      <c r="AY149" s="252" t="s">
        <v>152</v>
      </c>
    </row>
    <row r="150" s="15" customFormat="1">
      <c r="A150" s="15"/>
      <c r="B150" s="253"/>
      <c r="C150" s="254"/>
      <c r="D150" s="233" t="s">
        <v>164</v>
      </c>
      <c r="E150" s="255" t="s">
        <v>1</v>
      </c>
      <c r="F150" s="256" t="s">
        <v>167</v>
      </c>
      <c r="G150" s="254"/>
      <c r="H150" s="257">
        <v>0.54000000000000004</v>
      </c>
      <c r="I150" s="258"/>
      <c r="J150" s="254"/>
      <c r="K150" s="254"/>
      <c r="L150" s="259"/>
      <c r="M150" s="260"/>
      <c r="N150" s="261"/>
      <c r="O150" s="261"/>
      <c r="P150" s="261"/>
      <c r="Q150" s="261"/>
      <c r="R150" s="261"/>
      <c r="S150" s="261"/>
      <c r="T150" s="26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3" t="s">
        <v>164</v>
      </c>
      <c r="AU150" s="263" t="s">
        <v>162</v>
      </c>
      <c r="AV150" s="15" t="s">
        <v>161</v>
      </c>
      <c r="AW150" s="15" t="s">
        <v>35</v>
      </c>
      <c r="AX150" s="15" t="s">
        <v>88</v>
      </c>
      <c r="AY150" s="263" t="s">
        <v>152</v>
      </c>
    </row>
    <row r="151" s="2" customFormat="1" ht="24.15" customHeight="1">
      <c r="A151" s="38"/>
      <c r="B151" s="39"/>
      <c r="C151" s="218" t="s">
        <v>154</v>
      </c>
      <c r="D151" s="218" t="s">
        <v>156</v>
      </c>
      <c r="E151" s="219" t="s">
        <v>174</v>
      </c>
      <c r="F151" s="220" t="s">
        <v>175</v>
      </c>
      <c r="G151" s="221" t="s">
        <v>176</v>
      </c>
      <c r="H151" s="222">
        <v>0.042999999999999997</v>
      </c>
      <c r="I151" s="223"/>
      <c r="J151" s="224">
        <f>ROUND(I151*H151,2)</f>
        <v>0</v>
      </c>
      <c r="K151" s="220" t="s">
        <v>160</v>
      </c>
      <c r="L151" s="44"/>
      <c r="M151" s="225" t="s">
        <v>1</v>
      </c>
      <c r="N151" s="226" t="s">
        <v>46</v>
      </c>
      <c r="O151" s="91"/>
      <c r="P151" s="227">
        <f>O151*H151</f>
        <v>0</v>
      </c>
      <c r="Q151" s="227">
        <v>0.019539999999999998</v>
      </c>
      <c r="R151" s="227">
        <f>Q151*H151</f>
        <v>0.00084021999999999981</v>
      </c>
      <c r="S151" s="227">
        <v>0</v>
      </c>
      <c r="T151" s="22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9" t="s">
        <v>161</v>
      </c>
      <c r="AT151" s="229" t="s">
        <v>156</v>
      </c>
      <c r="AU151" s="229" t="s">
        <v>162</v>
      </c>
      <c r="AY151" s="17" t="s">
        <v>152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7" t="s">
        <v>162</v>
      </c>
      <c r="BK151" s="230">
        <f>ROUND(I151*H151,2)</f>
        <v>0</v>
      </c>
      <c r="BL151" s="17" t="s">
        <v>161</v>
      </c>
      <c r="BM151" s="229" t="s">
        <v>177</v>
      </c>
    </row>
    <row r="152" s="13" customFormat="1">
      <c r="A152" s="13"/>
      <c r="B152" s="231"/>
      <c r="C152" s="232"/>
      <c r="D152" s="233" t="s">
        <v>164</v>
      </c>
      <c r="E152" s="234" t="s">
        <v>1</v>
      </c>
      <c r="F152" s="235" t="s">
        <v>178</v>
      </c>
      <c r="G152" s="232"/>
      <c r="H152" s="234" t="s">
        <v>1</v>
      </c>
      <c r="I152" s="236"/>
      <c r="J152" s="232"/>
      <c r="K152" s="232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164</v>
      </c>
      <c r="AU152" s="241" t="s">
        <v>162</v>
      </c>
      <c r="AV152" s="13" t="s">
        <v>88</v>
      </c>
      <c r="AW152" s="13" t="s">
        <v>35</v>
      </c>
      <c r="AX152" s="13" t="s">
        <v>80</v>
      </c>
      <c r="AY152" s="241" t="s">
        <v>152</v>
      </c>
    </row>
    <row r="153" s="14" customFormat="1">
      <c r="A153" s="14"/>
      <c r="B153" s="242"/>
      <c r="C153" s="243"/>
      <c r="D153" s="233" t="s">
        <v>164</v>
      </c>
      <c r="E153" s="244" t="s">
        <v>1</v>
      </c>
      <c r="F153" s="245" t="s">
        <v>179</v>
      </c>
      <c r="G153" s="243"/>
      <c r="H153" s="246">
        <v>0.042999999999999997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164</v>
      </c>
      <c r="AU153" s="252" t="s">
        <v>162</v>
      </c>
      <c r="AV153" s="14" t="s">
        <v>162</v>
      </c>
      <c r="AW153" s="14" t="s">
        <v>35</v>
      </c>
      <c r="AX153" s="14" t="s">
        <v>80</v>
      </c>
      <c r="AY153" s="252" t="s">
        <v>152</v>
      </c>
    </row>
    <row r="154" s="15" customFormat="1">
      <c r="A154" s="15"/>
      <c r="B154" s="253"/>
      <c r="C154" s="254"/>
      <c r="D154" s="233" t="s">
        <v>164</v>
      </c>
      <c r="E154" s="255" t="s">
        <v>1</v>
      </c>
      <c r="F154" s="256" t="s">
        <v>167</v>
      </c>
      <c r="G154" s="254"/>
      <c r="H154" s="257">
        <v>0.042999999999999997</v>
      </c>
      <c r="I154" s="258"/>
      <c r="J154" s="254"/>
      <c r="K154" s="254"/>
      <c r="L154" s="259"/>
      <c r="M154" s="260"/>
      <c r="N154" s="261"/>
      <c r="O154" s="261"/>
      <c r="P154" s="261"/>
      <c r="Q154" s="261"/>
      <c r="R154" s="261"/>
      <c r="S154" s="261"/>
      <c r="T154" s="26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3" t="s">
        <v>164</v>
      </c>
      <c r="AU154" s="263" t="s">
        <v>162</v>
      </c>
      <c r="AV154" s="15" t="s">
        <v>161</v>
      </c>
      <c r="AW154" s="15" t="s">
        <v>35</v>
      </c>
      <c r="AX154" s="15" t="s">
        <v>88</v>
      </c>
      <c r="AY154" s="263" t="s">
        <v>152</v>
      </c>
    </row>
    <row r="155" s="2" customFormat="1" ht="14.4" customHeight="1">
      <c r="A155" s="38"/>
      <c r="B155" s="39"/>
      <c r="C155" s="264" t="s">
        <v>161</v>
      </c>
      <c r="D155" s="264" t="s">
        <v>180</v>
      </c>
      <c r="E155" s="265" t="s">
        <v>181</v>
      </c>
      <c r="F155" s="266" t="s">
        <v>182</v>
      </c>
      <c r="G155" s="267" t="s">
        <v>176</v>
      </c>
      <c r="H155" s="268">
        <v>0.049000000000000002</v>
      </c>
      <c r="I155" s="269"/>
      <c r="J155" s="270">
        <f>ROUND(I155*H155,2)</f>
        <v>0</v>
      </c>
      <c r="K155" s="266" t="s">
        <v>160</v>
      </c>
      <c r="L155" s="271"/>
      <c r="M155" s="272" t="s">
        <v>1</v>
      </c>
      <c r="N155" s="273" t="s">
        <v>46</v>
      </c>
      <c r="O155" s="91"/>
      <c r="P155" s="227">
        <f>O155*H155</f>
        <v>0</v>
      </c>
      <c r="Q155" s="227">
        <v>1</v>
      </c>
      <c r="R155" s="227">
        <f>Q155*H155</f>
        <v>0.049000000000000002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183</v>
      </c>
      <c r="AT155" s="229" t="s">
        <v>180</v>
      </c>
      <c r="AU155" s="229" t="s">
        <v>162</v>
      </c>
      <c r="AY155" s="17" t="s">
        <v>152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162</v>
      </c>
      <c r="BK155" s="230">
        <f>ROUND(I155*H155,2)</f>
        <v>0</v>
      </c>
      <c r="BL155" s="17" t="s">
        <v>161</v>
      </c>
      <c r="BM155" s="229" t="s">
        <v>184</v>
      </c>
    </row>
    <row r="156" s="14" customFormat="1">
      <c r="A156" s="14"/>
      <c r="B156" s="242"/>
      <c r="C156" s="243"/>
      <c r="D156" s="233" t="s">
        <v>164</v>
      </c>
      <c r="E156" s="244" t="s">
        <v>1</v>
      </c>
      <c r="F156" s="245" t="s">
        <v>185</v>
      </c>
      <c r="G156" s="243"/>
      <c r="H156" s="246">
        <v>0.049000000000000002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164</v>
      </c>
      <c r="AU156" s="252" t="s">
        <v>162</v>
      </c>
      <c r="AV156" s="14" t="s">
        <v>162</v>
      </c>
      <c r="AW156" s="14" t="s">
        <v>35</v>
      </c>
      <c r="AX156" s="14" t="s">
        <v>80</v>
      </c>
      <c r="AY156" s="252" t="s">
        <v>152</v>
      </c>
    </row>
    <row r="157" s="15" customFormat="1">
      <c r="A157" s="15"/>
      <c r="B157" s="253"/>
      <c r="C157" s="254"/>
      <c r="D157" s="233" t="s">
        <v>164</v>
      </c>
      <c r="E157" s="255" t="s">
        <v>1</v>
      </c>
      <c r="F157" s="256" t="s">
        <v>167</v>
      </c>
      <c r="G157" s="254"/>
      <c r="H157" s="257">
        <v>0.049000000000000002</v>
      </c>
      <c r="I157" s="258"/>
      <c r="J157" s="254"/>
      <c r="K157" s="254"/>
      <c r="L157" s="259"/>
      <c r="M157" s="260"/>
      <c r="N157" s="261"/>
      <c r="O157" s="261"/>
      <c r="P157" s="261"/>
      <c r="Q157" s="261"/>
      <c r="R157" s="261"/>
      <c r="S157" s="261"/>
      <c r="T157" s="262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3" t="s">
        <v>164</v>
      </c>
      <c r="AU157" s="263" t="s">
        <v>162</v>
      </c>
      <c r="AV157" s="15" t="s">
        <v>161</v>
      </c>
      <c r="AW157" s="15" t="s">
        <v>35</v>
      </c>
      <c r="AX157" s="15" t="s">
        <v>88</v>
      </c>
      <c r="AY157" s="263" t="s">
        <v>152</v>
      </c>
    </row>
    <row r="158" s="2" customFormat="1" ht="14.4" customHeight="1">
      <c r="A158" s="38"/>
      <c r="B158" s="39"/>
      <c r="C158" s="218" t="s">
        <v>186</v>
      </c>
      <c r="D158" s="218" t="s">
        <v>156</v>
      </c>
      <c r="E158" s="219" t="s">
        <v>187</v>
      </c>
      <c r="F158" s="220" t="s">
        <v>188</v>
      </c>
      <c r="G158" s="221" t="s">
        <v>159</v>
      </c>
      <c r="H158" s="222">
        <v>39.768000000000001</v>
      </c>
      <c r="I158" s="223"/>
      <c r="J158" s="224">
        <f>ROUND(I158*H158,2)</f>
        <v>0</v>
      </c>
      <c r="K158" s="220" t="s">
        <v>160</v>
      </c>
      <c r="L158" s="44"/>
      <c r="M158" s="225" t="s">
        <v>1</v>
      </c>
      <c r="N158" s="226" t="s">
        <v>46</v>
      </c>
      <c r="O158" s="91"/>
      <c r="P158" s="227">
        <f>O158*H158</f>
        <v>0</v>
      </c>
      <c r="Q158" s="227">
        <v>0.079909999999999995</v>
      </c>
      <c r="R158" s="227">
        <f>Q158*H158</f>
        <v>3.1778608799999999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161</v>
      </c>
      <c r="AT158" s="229" t="s">
        <v>156</v>
      </c>
      <c r="AU158" s="229" t="s">
        <v>162</v>
      </c>
      <c r="AY158" s="17" t="s">
        <v>152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162</v>
      </c>
      <c r="BK158" s="230">
        <f>ROUND(I158*H158,2)</f>
        <v>0</v>
      </c>
      <c r="BL158" s="17" t="s">
        <v>161</v>
      </c>
      <c r="BM158" s="229" t="s">
        <v>189</v>
      </c>
    </row>
    <row r="159" s="13" customFormat="1">
      <c r="A159" s="13"/>
      <c r="B159" s="231"/>
      <c r="C159" s="232"/>
      <c r="D159" s="233" t="s">
        <v>164</v>
      </c>
      <c r="E159" s="234" t="s">
        <v>1</v>
      </c>
      <c r="F159" s="235" t="s">
        <v>190</v>
      </c>
      <c r="G159" s="232"/>
      <c r="H159" s="234" t="s">
        <v>1</v>
      </c>
      <c r="I159" s="236"/>
      <c r="J159" s="232"/>
      <c r="K159" s="232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164</v>
      </c>
      <c r="AU159" s="241" t="s">
        <v>162</v>
      </c>
      <c r="AV159" s="13" t="s">
        <v>88</v>
      </c>
      <c r="AW159" s="13" t="s">
        <v>35</v>
      </c>
      <c r="AX159" s="13" t="s">
        <v>80</v>
      </c>
      <c r="AY159" s="241" t="s">
        <v>152</v>
      </c>
    </row>
    <row r="160" s="14" customFormat="1">
      <c r="A160" s="14"/>
      <c r="B160" s="242"/>
      <c r="C160" s="243"/>
      <c r="D160" s="233" t="s">
        <v>164</v>
      </c>
      <c r="E160" s="244" t="s">
        <v>1</v>
      </c>
      <c r="F160" s="245" t="s">
        <v>191</v>
      </c>
      <c r="G160" s="243"/>
      <c r="H160" s="246">
        <v>23.574999999999999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164</v>
      </c>
      <c r="AU160" s="252" t="s">
        <v>162</v>
      </c>
      <c r="AV160" s="14" t="s">
        <v>162</v>
      </c>
      <c r="AW160" s="14" t="s">
        <v>35</v>
      </c>
      <c r="AX160" s="14" t="s">
        <v>80</v>
      </c>
      <c r="AY160" s="252" t="s">
        <v>152</v>
      </c>
    </row>
    <row r="161" s="13" customFormat="1">
      <c r="A161" s="13"/>
      <c r="B161" s="231"/>
      <c r="C161" s="232"/>
      <c r="D161" s="233" t="s">
        <v>164</v>
      </c>
      <c r="E161" s="234" t="s">
        <v>1</v>
      </c>
      <c r="F161" s="235" t="s">
        <v>192</v>
      </c>
      <c r="G161" s="232"/>
      <c r="H161" s="234" t="s">
        <v>1</v>
      </c>
      <c r="I161" s="236"/>
      <c r="J161" s="232"/>
      <c r="K161" s="232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164</v>
      </c>
      <c r="AU161" s="241" t="s">
        <v>162</v>
      </c>
      <c r="AV161" s="13" t="s">
        <v>88</v>
      </c>
      <c r="AW161" s="13" t="s">
        <v>35</v>
      </c>
      <c r="AX161" s="13" t="s">
        <v>80</v>
      </c>
      <c r="AY161" s="241" t="s">
        <v>152</v>
      </c>
    </row>
    <row r="162" s="14" customFormat="1">
      <c r="A162" s="14"/>
      <c r="B162" s="242"/>
      <c r="C162" s="243"/>
      <c r="D162" s="233" t="s">
        <v>164</v>
      </c>
      <c r="E162" s="244" t="s">
        <v>1</v>
      </c>
      <c r="F162" s="245" t="s">
        <v>193</v>
      </c>
      <c r="G162" s="243"/>
      <c r="H162" s="246">
        <v>-3.375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164</v>
      </c>
      <c r="AU162" s="252" t="s">
        <v>162</v>
      </c>
      <c r="AV162" s="14" t="s">
        <v>162</v>
      </c>
      <c r="AW162" s="14" t="s">
        <v>35</v>
      </c>
      <c r="AX162" s="14" t="s">
        <v>80</v>
      </c>
      <c r="AY162" s="252" t="s">
        <v>152</v>
      </c>
    </row>
    <row r="163" s="14" customFormat="1">
      <c r="A163" s="14"/>
      <c r="B163" s="242"/>
      <c r="C163" s="243"/>
      <c r="D163" s="233" t="s">
        <v>164</v>
      </c>
      <c r="E163" s="244" t="s">
        <v>1</v>
      </c>
      <c r="F163" s="245" t="s">
        <v>194</v>
      </c>
      <c r="G163" s="243"/>
      <c r="H163" s="246">
        <v>-3.6000000000000001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164</v>
      </c>
      <c r="AU163" s="252" t="s">
        <v>162</v>
      </c>
      <c r="AV163" s="14" t="s">
        <v>162</v>
      </c>
      <c r="AW163" s="14" t="s">
        <v>35</v>
      </c>
      <c r="AX163" s="14" t="s">
        <v>80</v>
      </c>
      <c r="AY163" s="252" t="s">
        <v>152</v>
      </c>
    </row>
    <row r="164" s="13" customFormat="1">
      <c r="A164" s="13"/>
      <c r="B164" s="231"/>
      <c r="C164" s="232"/>
      <c r="D164" s="233" t="s">
        <v>164</v>
      </c>
      <c r="E164" s="234" t="s">
        <v>1</v>
      </c>
      <c r="F164" s="235" t="s">
        <v>195</v>
      </c>
      <c r="G164" s="232"/>
      <c r="H164" s="234" t="s">
        <v>1</v>
      </c>
      <c r="I164" s="236"/>
      <c r="J164" s="232"/>
      <c r="K164" s="232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164</v>
      </c>
      <c r="AU164" s="241" t="s">
        <v>162</v>
      </c>
      <c r="AV164" s="13" t="s">
        <v>88</v>
      </c>
      <c r="AW164" s="13" t="s">
        <v>35</v>
      </c>
      <c r="AX164" s="13" t="s">
        <v>80</v>
      </c>
      <c r="AY164" s="241" t="s">
        <v>152</v>
      </c>
    </row>
    <row r="165" s="14" customFormat="1">
      <c r="A165" s="14"/>
      <c r="B165" s="242"/>
      <c r="C165" s="243"/>
      <c r="D165" s="233" t="s">
        <v>164</v>
      </c>
      <c r="E165" s="244" t="s">
        <v>1</v>
      </c>
      <c r="F165" s="245" t="s">
        <v>196</v>
      </c>
      <c r="G165" s="243"/>
      <c r="H165" s="246">
        <v>27.725000000000001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164</v>
      </c>
      <c r="AU165" s="252" t="s">
        <v>162</v>
      </c>
      <c r="AV165" s="14" t="s">
        <v>162</v>
      </c>
      <c r="AW165" s="14" t="s">
        <v>35</v>
      </c>
      <c r="AX165" s="14" t="s">
        <v>80</v>
      </c>
      <c r="AY165" s="252" t="s">
        <v>152</v>
      </c>
    </row>
    <row r="166" s="13" customFormat="1">
      <c r="A166" s="13"/>
      <c r="B166" s="231"/>
      <c r="C166" s="232"/>
      <c r="D166" s="233" t="s">
        <v>164</v>
      </c>
      <c r="E166" s="234" t="s">
        <v>1</v>
      </c>
      <c r="F166" s="235" t="s">
        <v>197</v>
      </c>
      <c r="G166" s="232"/>
      <c r="H166" s="234" t="s">
        <v>1</v>
      </c>
      <c r="I166" s="236"/>
      <c r="J166" s="232"/>
      <c r="K166" s="232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164</v>
      </c>
      <c r="AU166" s="241" t="s">
        <v>162</v>
      </c>
      <c r="AV166" s="13" t="s">
        <v>88</v>
      </c>
      <c r="AW166" s="13" t="s">
        <v>35</v>
      </c>
      <c r="AX166" s="13" t="s">
        <v>80</v>
      </c>
      <c r="AY166" s="241" t="s">
        <v>152</v>
      </c>
    </row>
    <row r="167" s="14" customFormat="1">
      <c r="A167" s="14"/>
      <c r="B167" s="242"/>
      <c r="C167" s="243"/>
      <c r="D167" s="233" t="s">
        <v>164</v>
      </c>
      <c r="E167" s="244" t="s">
        <v>1</v>
      </c>
      <c r="F167" s="245" t="s">
        <v>193</v>
      </c>
      <c r="G167" s="243"/>
      <c r="H167" s="246">
        <v>-3.375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164</v>
      </c>
      <c r="AU167" s="252" t="s">
        <v>162</v>
      </c>
      <c r="AV167" s="14" t="s">
        <v>162</v>
      </c>
      <c r="AW167" s="14" t="s">
        <v>35</v>
      </c>
      <c r="AX167" s="14" t="s">
        <v>80</v>
      </c>
      <c r="AY167" s="252" t="s">
        <v>152</v>
      </c>
    </row>
    <row r="168" s="14" customFormat="1">
      <c r="A168" s="14"/>
      <c r="B168" s="242"/>
      <c r="C168" s="243"/>
      <c r="D168" s="233" t="s">
        <v>164</v>
      </c>
      <c r="E168" s="244" t="s">
        <v>1</v>
      </c>
      <c r="F168" s="245" t="s">
        <v>198</v>
      </c>
      <c r="G168" s="243"/>
      <c r="H168" s="246">
        <v>-1.1819999999999999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164</v>
      </c>
      <c r="AU168" s="252" t="s">
        <v>162</v>
      </c>
      <c r="AV168" s="14" t="s">
        <v>162</v>
      </c>
      <c r="AW168" s="14" t="s">
        <v>35</v>
      </c>
      <c r="AX168" s="14" t="s">
        <v>80</v>
      </c>
      <c r="AY168" s="252" t="s">
        <v>152</v>
      </c>
    </row>
    <row r="169" s="15" customFormat="1">
      <c r="A169" s="15"/>
      <c r="B169" s="253"/>
      <c r="C169" s="254"/>
      <c r="D169" s="233" t="s">
        <v>164</v>
      </c>
      <c r="E169" s="255" t="s">
        <v>1</v>
      </c>
      <c r="F169" s="256" t="s">
        <v>167</v>
      </c>
      <c r="G169" s="254"/>
      <c r="H169" s="257">
        <v>39.768000000000001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3" t="s">
        <v>164</v>
      </c>
      <c r="AU169" s="263" t="s">
        <v>162</v>
      </c>
      <c r="AV169" s="15" t="s">
        <v>161</v>
      </c>
      <c r="AW169" s="15" t="s">
        <v>35</v>
      </c>
      <c r="AX169" s="15" t="s">
        <v>88</v>
      </c>
      <c r="AY169" s="263" t="s">
        <v>152</v>
      </c>
    </row>
    <row r="170" s="12" customFormat="1" ht="22.8" customHeight="1">
      <c r="A170" s="12"/>
      <c r="B170" s="202"/>
      <c r="C170" s="203"/>
      <c r="D170" s="204" t="s">
        <v>79</v>
      </c>
      <c r="E170" s="216" t="s">
        <v>161</v>
      </c>
      <c r="F170" s="216" t="s">
        <v>199</v>
      </c>
      <c r="G170" s="203"/>
      <c r="H170" s="203"/>
      <c r="I170" s="206"/>
      <c r="J170" s="217">
        <f>BK170</f>
        <v>0</v>
      </c>
      <c r="K170" s="203"/>
      <c r="L170" s="208"/>
      <c r="M170" s="209"/>
      <c r="N170" s="210"/>
      <c r="O170" s="210"/>
      <c r="P170" s="211">
        <f>SUM(P171:P177)</f>
        <v>0</v>
      </c>
      <c r="Q170" s="210"/>
      <c r="R170" s="211">
        <f>SUM(R171:R177)</f>
        <v>1.0656031700000002</v>
      </c>
      <c r="S170" s="210"/>
      <c r="T170" s="212">
        <f>SUM(T171:T177)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3" t="s">
        <v>88</v>
      </c>
      <c r="AT170" s="214" t="s">
        <v>79</v>
      </c>
      <c r="AU170" s="214" t="s">
        <v>88</v>
      </c>
      <c r="AY170" s="213" t="s">
        <v>152</v>
      </c>
      <c r="BK170" s="215">
        <f>SUM(BK171:BK177)</f>
        <v>0</v>
      </c>
    </row>
    <row r="171" s="2" customFormat="1" ht="24.15" customHeight="1">
      <c r="A171" s="38"/>
      <c r="B171" s="39"/>
      <c r="C171" s="218" t="s">
        <v>200</v>
      </c>
      <c r="D171" s="218" t="s">
        <v>156</v>
      </c>
      <c r="E171" s="219" t="s">
        <v>201</v>
      </c>
      <c r="F171" s="220" t="s">
        <v>202</v>
      </c>
      <c r="G171" s="221" t="s">
        <v>176</v>
      </c>
      <c r="H171" s="222">
        <v>0.91300000000000003</v>
      </c>
      <c r="I171" s="223"/>
      <c r="J171" s="224">
        <f>ROUND(I171*H171,2)</f>
        <v>0</v>
      </c>
      <c r="K171" s="220" t="s">
        <v>160</v>
      </c>
      <c r="L171" s="44"/>
      <c r="M171" s="225" t="s">
        <v>1</v>
      </c>
      <c r="N171" s="226" t="s">
        <v>46</v>
      </c>
      <c r="O171" s="91"/>
      <c r="P171" s="227">
        <f>O171*H171</f>
        <v>0</v>
      </c>
      <c r="Q171" s="227">
        <v>0.017090000000000001</v>
      </c>
      <c r="R171" s="227">
        <f>Q171*H171</f>
        <v>0.015603170000000001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161</v>
      </c>
      <c r="AT171" s="229" t="s">
        <v>156</v>
      </c>
      <c r="AU171" s="229" t="s">
        <v>162</v>
      </c>
      <c r="AY171" s="17" t="s">
        <v>152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162</v>
      </c>
      <c r="BK171" s="230">
        <f>ROUND(I171*H171,2)</f>
        <v>0</v>
      </c>
      <c r="BL171" s="17" t="s">
        <v>161</v>
      </c>
      <c r="BM171" s="229" t="s">
        <v>203</v>
      </c>
    </row>
    <row r="172" s="13" customFormat="1">
      <c r="A172" s="13"/>
      <c r="B172" s="231"/>
      <c r="C172" s="232"/>
      <c r="D172" s="233" t="s">
        <v>164</v>
      </c>
      <c r="E172" s="234" t="s">
        <v>1</v>
      </c>
      <c r="F172" s="235" t="s">
        <v>204</v>
      </c>
      <c r="G172" s="232"/>
      <c r="H172" s="234" t="s">
        <v>1</v>
      </c>
      <c r="I172" s="236"/>
      <c r="J172" s="232"/>
      <c r="K172" s="232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164</v>
      </c>
      <c r="AU172" s="241" t="s">
        <v>162</v>
      </c>
      <c r="AV172" s="13" t="s">
        <v>88</v>
      </c>
      <c r="AW172" s="13" t="s">
        <v>35</v>
      </c>
      <c r="AX172" s="13" t="s">
        <v>80</v>
      </c>
      <c r="AY172" s="241" t="s">
        <v>152</v>
      </c>
    </row>
    <row r="173" s="14" customFormat="1">
      <c r="A173" s="14"/>
      <c r="B173" s="242"/>
      <c r="C173" s="243"/>
      <c r="D173" s="233" t="s">
        <v>164</v>
      </c>
      <c r="E173" s="244" t="s">
        <v>1</v>
      </c>
      <c r="F173" s="245" t="s">
        <v>205</v>
      </c>
      <c r="G173" s="243"/>
      <c r="H173" s="246">
        <v>0.91300000000000003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164</v>
      </c>
      <c r="AU173" s="252" t="s">
        <v>162</v>
      </c>
      <c r="AV173" s="14" t="s">
        <v>162</v>
      </c>
      <c r="AW173" s="14" t="s">
        <v>35</v>
      </c>
      <c r="AX173" s="14" t="s">
        <v>80</v>
      </c>
      <c r="AY173" s="252" t="s">
        <v>152</v>
      </c>
    </row>
    <row r="174" s="15" customFormat="1">
      <c r="A174" s="15"/>
      <c r="B174" s="253"/>
      <c r="C174" s="254"/>
      <c r="D174" s="233" t="s">
        <v>164</v>
      </c>
      <c r="E174" s="255" t="s">
        <v>1</v>
      </c>
      <c r="F174" s="256" t="s">
        <v>167</v>
      </c>
      <c r="G174" s="254"/>
      <c r="H174" s="257">
        <v>0.91300000000000003</v>
      </c>
      <c r="I174" s="258"/>
      <c r="J174" s="254"/>
      <c r="K174" s="254"/>
      <c r="L174" s="259"/>
      <c r="M174" s="260"/>
      <c r="N174" s="261"/>
      <c r="O174" s="261"/>
      <c r="P174" s="261"/>
      <c r="Q174" s="261"/>
      <c r="R174" s="261"/>
      <c r="S174" s="261"/>
      <c r="T174" s="26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3" t="s">
        <v>164</v>
      </c>
      <c r="AU174" s="263" t="s">
        <v>162</v>
      </c>
      <c r="AV174" s="15" t="s">
        <v>161</v>
      </c>
      <c r="AW174" s="15" t="s">
        <v>35</v>
      </c>
      <c r="AX174" s="15" t="s">
        <v>88</v>
      </c>
      <c r="AY174" s="263" t="s">
        <v>152</v>
      </c>
    </row>
    <row r="175" s="2" customFormat="1" ht="14.4" customHeight="1">
      <c r="A175" s="38"/>
      <c r="B175" s="39"/>
      <c r="C175" s="264" t="s">
        <v>206</v>
      </c>
      <c r="D175" s="264" t="s">
        <v>180</v>
      </c>
      <c r="E175" s="265" t="s">
        <v>207</v>
      </c>
      <c r="F175" s="266" t="s">
        <v>208</v>
      </c>
      <c r="G175" s="267" t="s">
        <v>176</v>
      </c>
      <c r="H175" s="268">
        <v>1.05</v>
      </c>
      <c r="I175" s="269"/>
      <c r="J175" s="270">
        <f>ROUND(I175*H175,2)</f>
        <v>0</v>
      </c>
      <c r="K175" s="266" t="s">
        <v>160</v>
      </c>
      <c r="L175" s="271"/>
      <c r="M175" s="272" t="s">
        <v>1</v>
      </c>
      <c r="N175" s="273" t="s">
        <v>46</v>
      </c>
      <c r="O175" s="91"/>
      <c r="P175" s="227">
        <f>O175*H175</f>
        <v>0</v>
      </c>
      <c r="Q175" s="227">
        <v>1</v>
      </c>
      <c r="R175" s="227">
        <f>Q175*H175</f>
        <v>1.05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183</v>
      </c>
      <c r="AT175" s="229" t="s">
        <v>180</v>
      </c>
      <c r="AU175" s="229" t="s">
        <v>162</v>
      </c>
      <c r="AY175" s="17" t="s">
        <v>152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162</v>
      </c>
      <c r="BK175" s="230">
        <f>ROUND(I175*H175,2)</f>
        <v>0</v>
      </c>
      <c r="BL175" s="17" t="s">
        <v>161</v>
      </c>
      <c r="BM175" s="229" t="s">
        <v>209</v>
      </c>
    </row>
    <row r="176" s="14" customFormat="1">
      <c r="A176" s="14"/>
      <c r="B176" s="242"/>
      <c r="C176" s="243"/>
      <c r="D176" s="233" t="s">
        <v>164</v>
      </c>
      <c r="E176" s="244" t="s">
        <v>1</v>
      </c>
      <c r="F176" s="245" t="s">
        <v>210</v>
      </c>
      <c r="G176" s="243"/>
      <c r="H176" s="246">
        <v>1.05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164</v>
      </c>
      <c r="AU176" s="252" t="s">
        <v>162</v>
      </c>
      <c r="AV176" s="14" t="s">
        <v>162</v>
      </c>
      <c r="AW176" s="14" t="s">
        <v>35</v>
      </c>
      <c r="AX176" s="14" t="s">
        <v>80</v>
      </c>
      <c r="AY176" s="252" t="s">
        <v>152</v>
      </c>
    </row>
    <row r="177" s="15" customFormat="1">
      <c r="A177" s="15"/>
      <c r="B177" s="253"/>
      <c r="C177" s="254"/>
      <c r="D177" s="233" t="s">
        <v>164</v>
      </c>
      <c r="E177" s="255" t="s">
        <v>1</v>
      </c>
      <c r="F177" s="256" t="s">
        <v>167</v>
      </c>
      <c r="G177" s="254"/>
      <c r="H177" s="257">
        <v>1.05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3" t="s">
        <v>164</v>
      </c>
      <c r="AU177" s="263" t="s">
        <v>162</v>
      </c>
      <c r="AV177" s="15" t="s">
        <v>161</v>
      </c>
      <c r="AW177" s="15" t="s">
        <v>35</v>
      </c>
      <c r="AX177" s="15" t="s">
        <v>88</v>
      </c>
      <c r="AY177" s="263" t="s">
        <v>152</v>
      </c>
    </row>
    <row r="178" s="12" customFormat="1" ht="22.8" customHeight="1">
      <c r="A178" s="12"/>
      <c r="B178" s="202"/>
      <c r="C178" s="203"/>
      <c r="D178" s="204" t="s">
        <v>79</v>
      </c>
      <c r="E178" s="216" t="s">
        <v>200</v>
      </c>
      <c r="F178" s="216" t="s">
        <v>211</v>
      </c>
      <c r="G178" s="203"/>
      <c r="H178" s="203"/>
      <c r="I178" s="206"/>
      <c r="J178" s="217">
        <f>BK178</f>
        <v>0</v>
      </c>
      <c r="K178" s="203"/>
      <c r="L178" s="208"/>
      <c r="M178" s="209"/>
      <c r="N178" s="210"/>
      <c r="O178" s="210"/>
      <c r="P178" s="211">
        <f>SUM(P179:P233)</f>
        <v>0</v>
      </c>
      <c r="Q178" s="210"/>
      <c r="R178" s="211">
        <f>SUM(R179:R233)</f>
        <v>0.78149522000000005</v>
      </c>
      <c r="S178" s="210"/>
      <c r="T178" s="212">
        <f>SUM(T179:T233)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3" t="s">
        <v>88</v>
      </c>
      <c r="AT178" s="214" t="s">
        <v>79</v>
      </c>
      <c r="AU178" s="214" t="s">
        <v>88</v>
      </c>
      <c r="AY178" s="213" t="s">
        <v>152</v>
      </c>
      <c r="BK178" s="215">
        <f>SUM(BK179:BK233)</f>
        <v>0</v>
      </c>
    </row>
    <row r="179" s="2" customFormat="1" ht="24.15" customHeight="1">
      <c r="A179" s="38"/>
      <c r="B179" s="39"/>
      <c r="C179" s="218" t="s">
        <v>183</v>
      </c>
      <c r="D179" s="218" t="s">
        <v>156</v>
      </c>
      <c r="E179" s="219" t="s">
        <v>212</v>
      </c>
      <c r="F179" s="220" t="s">
        <v>213</v>
      </c>
      <c r="G179" s="221" t="s">
        <v>159</v>
      </c>
      <c r="H179" s="222">
        <v>42.018000000000001</v>
      </c>
      <c r="I179" s="223"/>
      <c r="J179" s="224">
        <f>ROUND(I179*H179,2)</f>
        <v>0</v>
      </c>
      <c r="K179" s="220" t="s">
        <v>160</v>
      </c>
      <c r="L179" s="44"/>
      <c r="M179" s="225" t="s">
        <v>1</v>
      </c>
      <c r="N179" s="226" t="s">
        <v>46</v>
      </c>
      <c r="O179" s="91"/>
      <c r="P179" s="227">
        <f>O179*H179</f>
        <v>0</v>
      </c>
      <c r="Q179" s="227">
        <v>0.0030000000000000001</v>
      </c>
      <c r="R179" s="227">
        <f>Q179*H179</f>
        <v>0.126054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161</v>
      </c>
      <c r="AT179" s="229" t="s">
        <v>156</v>
      </c>
      <c r="AU179" s="229" t="s">
        <v>162</v>
      </c>
      <c r="AY179" s="17" t="s">
        <v>152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162</v>
      </c>
      <c r="BK179" s="230">
        <f>ROUND(I179*H179,2)</f>
        <v>0</v>
      </c>
      <c r="BL179" s="17" t="s">
        <v>161</v>
      </c>
      <c r="BM179" s="229" t="s">
        <v>214</v>
      </c>
    </row>
    <row r="180" s="14" customFormat="1">
      <c r="A180" s="14"/>
      <c r="B180" s="242"/>
      <c r="C180" s="243"/>
      <c r="D180" s="233" t="s">
        <v>164</v>
      </c>
      <c r="E180" s="244" t="s">
        <v>1</v>
      </c>
      <c r="F180" s="245" t="s">
        <v>215</v>
      </c>
      <c r="G180" s="243"/>
      <c r="H180" s="246">
        <v>42.018000000000001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164</v>
      </c>
      <c r="AU180" s="252" t="s">
        <v>162</v>
      </c>
      <c r="AV180" s="14" t="s">
        <v>162</v>
      </c>
      <c r="AW180" s="14" t="s">
        <v>35</v>
      </c>
      <c r="AX180" s="14" t="s">
        <v>80</v>
      </c>
      <c r="AY180" s="252" t="s">
        <v>152</v>
      </c>
    </row>
    <row r="181" s="15" customFormat="1">
      <c r="A181" s="15"/>
      <c r="B181" s="253"/>
      <c r="C181" s="254"/>
      <c r="D181" s="233" t="s">
        <v>164</v>
      </c>
      <c r="E181" s="255" t="s">
        <v>1</v>
      </c>
      <c r="F181" s="256" t="s">
        <v>167</v>
      </c>
      <c r="G181" s="254"/>
      <c r="H181" s="257">
        <v>42.018000000000001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3" t="s">
        <v>164</v>
      </c>
      <c r="AU181" s="263" t="s">
        <v>162</v>
      </c>
      <c r="AV181" s="15" t="s">
        <v>161</v>
      </c>
      <c r="AW181" s="15" t="s">
        <v>35</v>
      </c>
      <c r="AX181" s="15" t="s">
        <v>88</v>
      </c>
      <c r="AY181" s="263" t="s">
        <v>152</v>
      </c>
    </row>
    <row r="182" s="2" customFormat="1" ht="24.15" customHeight="1">
      <c r="A182" s="38"/>
      <c r="B182" s="39"/>
      <c r="C182" s="218" t="s">
        <v>216</v>
      </c>
      <c r="D182" s="218" t="s">
        <v>156</v>
      </c>
      <c r="E182" s="219" t="s">
        <v>217</v>
      </c>
      <c r="F182" s="220" t="s">
        <v>218</v>
      </c>
      <c r="G182" s="221" t="s">
        <v>159</v>
      </c>
      <c r="H182" s="222">
        <v>67.247</v>
      </c>
      <c r="I182" s="223"/>
      <c r="J182" s="224">
        <f>ROUND(I182*H182,2)</f>
        <v>0</v>
      </c>
      <c r="K182" s="220" t="s">
        <v>160</v>
      </c>
      <c r="L182" s="44"/>
      <c r="M182" s="225" t="s">
        <v>1</v>
      </c>
      <c r="N182" s="226" t="s">
        <v>46</v>
      </c>
      <c r="O182" s="91"/>
      <c r="P182" s="227">
        <f>O182*H182</f>
        <v>0</v>
      </c>
      <c r="Q182" s="227">
        <v>0.0043800000000000002</v>
      </c>
      <c r="R182" s="227">
        <f>Q182*H182</f>
        <v>0.29454185999999999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161</v>
      </c>
      <c r="AT182" s="229" t="s">
        <v>156</v>
      </c>
      <c r="AU182" s="229" t="s">
        <v>162</v>
      </c>
      <c r="AY182" s="17" t="s">
        <v>152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162</v>
      </c>
      <c r="BK182" s="230">
        <f>ROUND(I182*H182,2)</f>
        <v>0</v>
      </c>
      <c r="BL182" s="17" t="s">
        <v>161</v>
      </c>
      <c r="BM182" s="229" t="s">
        <v>219</v>
      </c>
    </row>
    <row r="183" s="13" customFormat="1">
      <c r="A183" s="13"/>
      <c r="B183" s="231"/>
      <c r="C183" s="232"/>
      <c r="D183" s="233" t="s">
        <v>164</v>
      </c>
      <c r="E183" s="234" t="s">
        <v>1</v>
      </c>
      <c r="F183" s="235" t="s">
        <v>220</v>
      </c>
      <c r="G183" s="232"/>
      <c r="H183" s="234" t="s">
        <v>1</v>
      </c>
      <c r="I183" s="236"/>
      <c r="J183" s="232"/>
      <c r="K183" s="232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164</v>
      </c>
      <c r="AU183" s="241" t="s">
        <v>162</v>
      </c>
      <c r="AV183" s="13" t="s">
        <v>88</v>
      </c>
      <c r="AW183" s="13" t="s">
        <v>35</v>
      </c>
      <c r="AX183" s="13" t="s">
        <v>80</v>
      </c>
      <c r="AY183" s="241" t="s">
        <v>152</v>
      </c>
    </row>
    <row r="184" s="14" customFormat="1">
      <c r="A184" s="14"/>
      <c r="B184" s="242"/>
      <c r="C184" s="243"/>
      <c r="D184" s="233" t="s">
        <v>164</v>
      </c>
      <c r="E184" s="244" t="s">
        <v>1</v>
      </c>
      <c r="F184" s="245" t="s">
        <v>215</v>
      </c>
      <c r="G184" s="243"/>
      <c r="H184" s="246">
        <v>42.018000000000001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164</v>
      </c>
      <c r="AU184" s="252" t="s">
        <v>162</v>
      </c>
      <c r="AV184" s="14" t="s">
        <v>162</v>
      </c>
      <c r="AW184" s="14" t="s">
        <v>35</v>
      </c>
      <c r="AX184" s="14" t="s">
        <v>80</v>
      </c>
      <c r="AY184" s="252" t="s">
        <v>152</v>
      </c>
    </row>
    <row r="185" s="13" customFormat="1">
      <c r="A185" s="13"/>
      <c r="B185" s="231"/>
      <c r="C185" s="232"/>
      <c r="D185" s="233" t="s">
        <v>164</v>
      </c>
      <c r="E185" s="234" t="s">
        <v>1</v>
      </c>
      <c r="F185" s="235" t="s">
        <v>221</v>
      </c>
      <c r="G185" s="232"/>
      <c r="H185" s="234" t="s">
        <v>1</v>
      </c>
      <c r="I185" s="236"/>
      <c r="J185" s="232"/>
      <c r="K185" s="232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164</v>
      </c>
      <c r="AU185" s="241" t="s">
        <v>162</v>
      </c>
      <c r="AV185" s="13" t="s">
        <v>88</v>
      </c>
      <c r="AW185" s="13" t="s">
        <v>35</v>
      </c>
      <c r="AX185" s="13" t="s">
        <v>80</v>
      </c>
      <c r="AY185" s="241" t="s">
        <v>152</v>
      </c>
    </row>
    <row r="186" s="14" customFormat="1">
      <c r="A186" s="14"/>
      <c r="B186" s="242"/>
      <c r="C186" s="243"/>
      <c r="D186" s="233" t="s">
        <v>164</v>
      </c>
      <c r="E186" s="244" t="s">
        <v>1</v>
      </c>
      <c r="F186" s="245" t="s">
        <v>222</v>
      </c>
      <c r="G186" s="243"/>
      <c r="H186" s="246">
        <v>23.811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164</v>
      </c>
      <c r="AU186" s="252" t="s">
        <v>162</v>
      </c>
      <c r="AV186" s="14" t="s">
        <v>162</v>
      </c>
      <c r="AW186" s="14" t="s">
        <v>35</v>
      </c>
      <c r="AX186" s="14" t="s">
        <v>80</v>
      </c>
      <c r="AY186" s="252" t="s">
        <v>152</v>
      </c>
    </row>
    <row r="187" s="14" customFormat="1">
      <c r="A187" s="14"/>
      <c r="B187" s="242"/>
      <c r="C187" s="243"/>
      <c r="D187" s="233" t="s">
        <v>164</v>
      </c>
      <c r="E187" s="244" t="s">
        <v>1</v>
      </c>
      <c r="F187" s="245" t="s">
        <v>198</v>
      </c>
      <c r="G187" s="243"/>
      <c r="H187" s="246">
        <v>-1.1819999999999999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164</v>
      </c>
      <c r="AU187" s="252" t="s">
        <v>162</v>
      </c>
      <c r="AV187" s="14" t="s">
        <v>162</v>
      </c>
      <c r="AW187" s="14" t="s">
        <v>35</v>
      </c>
      <c r="AX187" s="14" t="s">
        <v>80</v>
      </c>
      <c r="AY187" s="252" t="s">
        <v>152</v>
      </c>
    </row>
    <row r="188" s="13" customFormat="1">
      <c r="A188" s="13"/>
      <c r="B188" s="231"/>
      <c r="C188" s="232"/>
      <c r="D188" s="233" t="s">
        <v>164</v>
      </c>
      <c r="E188" s="234" t="s">
        <v>1</v>
      </c>
      <c r="F188" s="235" t="s">
        <v>223</v>
      </c>
      <c r="G188" s="232"/>
      <c r="H188" s="234" t="s">
        <v>1</v>
      </c>
      <c r="I188" s="236"/>
      <c r="J188" s="232"/>
      <c r="K188" s="232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164</v>
      </c>
      <c r="AU188" s="241" t="s">
        <v>162</v>
      </c>
      <c r="AV188" s="13" t="s">
        <v>88</v>
      </c>
      <c r="AW188" s="13" t="s">
        <v>35</v>
      </c>
      <c r="AX188" s="13" t="s">
        <v>80</v>
      </c>
      <c r="AY188" s="241" t="s">
        <v>152</v>
      </c>
    </row>
    <row r="189" s="14" customFormat="1">
      <c r="A189" s="14"/>
      <c r="B189" s="242"/>
      <c r="C189" s="243"/>
      <c r="D189" s="233" t="s">
        <v>164</v>
      </c>
      <c r="E189" s="244" t="s">
        <v>1</v>
      </c>
      <c r="F189" s="245" t="s">
        <v>224</v>
      </c>
      <c r="G189" s="243"/>
      <c r="H189" s="246">
        <v>2.6000000000000001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164</v>
      </c>
      <c r="AU189" s="252" t="s">
        <v>162</v>
      </c>
      <c r="AV189" s="14" t="s">
        <v>162</v>
      </c>
      <c r="AW189" s="14" t="s">
        <v>35</v>
      </c>
      <c r="AX189" s="14" t="s">
        <v>80</v>
      </c>
      <c r="AY189" s="252" t="s">
        <v>152</v>
      </c>
    </row>
    <row r="190" s="15" customFormat="1">
      <c r="A190" s="15"/>
      <c r="B190" s="253"/>
      <c r="C190" s="254"/>
      <c r="D190" s="233" t="s">
        <v>164</v>
      </c>
      <c r="E190" s="255" t="s">
        <v>1</v>
      </c>
      <c r="F190" s="256" t="s">
        <v>167</v>
      </c>
      <c r="G190" s="254"/>
      <c r="H190" s="257">
        <v>67.247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3" t="s">
        <v>164</v>
      </c>
      <c r="AU190" s="263" t="s">
        <v>162</v>
      </c>
      <c r="AV190" s="15" t="s">
        <v>161</v>
      </c>
      <c r="AW190" s="15" t="s">
        <v>35</v>
      </c>
      <c r="AX190" s="15" t="s">
        <v>88</v>
      </c>
      <c r="AY190" s="263" t="s">
        <v>152</v>
      </c>
    </row>
    <row r="191" s="2" customFormat="1" ht="24.15" customHeight="1">
      <c r="A191" s="38"/>
      <c r="B191" s="39"/>
      <c r="C191" s="218" t="s">
        <v>225</v>
      </c>
      <c r="D191" s="218" t="s">
        <v>156</v>
      </c>
      <c r="E191" s="219" t="s">
        <v>226</v>
      </c>
      <c r="F191" s="220" t="s">
        <v>227</v>
      </c>
      <c r="G191" s="221" t="s">
        <v>159</v>
      </c>
      <c r="H191" s="222">
        <v>22.629000000000001</v>
      </c>
      <c r="I191" s="223"/>
      <c r="J191" s="224">
        <f>ROUND(I191*H191,2)</f>
        <v>0</v>
      </c>
      <c r="K191" s="220" t="s">
        <v>160</v>
      </c>
      <c r="L191" s="44"/>
      <c r="M191" s="225" t="s">
        <v>1</v>
      </c>
      <c r="N191" s="226" t="s">
        <v>46</v>
      </c>
      <c r="O191" s="91"/>
      <c r="P191" s="227">
        <f>O191*H191</f>
        <v>0</v>
      </c>
      <c r="Q191" s="227">
        <v>0.0065799999999999999</v>
      </c>
      <c r="R191" s="227">
        <f>Q191*H191</f>
        <v>0.14889882000000002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161</v>
      </c>
      <c r="AT191" s="229" t="s">
        <v>156</v>
      </c>
      <c r="AU191" s="229" t="s">
        <v>162</v>
      </c>
      <c r="AY191" s="17" t="s">
        <v>152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162</v>
      </c>
      <c r="BK191" s="230">
        <f>ROUND(I191*H191,2)</f>
        <v>0</v>
      </c>
      <c r="BL191" s="17" t="s">
        <v>161</v>
      </c>
      <c r="BM191" s="229" t="s">
        <v>228</v>
      </c>
    </row>
    <row r="192" s="13" customFormat="1">
      <c r="A192" s="13"/>
      <c r="B192" s="231"/>
      <c r="C192" s="232"/>
      <c r="D192" s="233" t="s">
        <v>164</v>
      </c>
      <c r="E192" s="234" t="s">
        <v>1</v>
      </c>
      <c r="F192" s="235" t="s">
        <v>221</v>
      </c>
      <c r="G192" s="232"/>
      <c r="H192" s="234" t="s">
        <v>1</v>
      </c>
      <c r="I192" s="236"/>
      <c r="J192" s="232"/>
      <c r="K192" s="232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164</v>
      </c>
      <c r="AU192" s="241" t="s">
        <v>162</v>
      </c>
      <c r="AV192" s="13" t="s">
        <v>88</v>
      </c>
      <c r="AW192" s="13" t="s">
        <v>35</v>
      </c>
      <c r="AX192" s="13" t="s">
        <v>80</v>
      </c>
      <c r="AY192" s="241" t="s">
        <v>152</v>
      </c>
    </row>
    <row r="193" s="14" customFormat="1">
      <c r="A193" s="14"/>
      <c r="B193" s="242"/>
      <c r="C193" s="243"/>
      <c r="D193" s="233" t="s">
        <v>164</v>
      </c>
      <c r="E193" s="244" t="s">
        <v>1</v>
      </c>
      <c r="F193" s="245" t="s">
        <v>222</v>
      </c>
      <c r="G193" s="243"/>
      <c r="H193" s="246">
        <v>23.811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164</v>
      </c>
      <c r="AU193" s="252" t="s">
        <v>162</v>
      </c>
      <c r="AV193" s="14" t="s">
        <v>162</v>
      </c>
      <c r="AW193" s="14" t="s">
        <v>35</v>
      </c>
      <c r="AX193" s="14" t="s">
        <v>80</v>
      </c>
      <c r="AY193" s="252" t="s">
        <v>152</v>
      </c>
    </row>
    <row r="194" s="14" customFormat="1">
      <c r="A194" s="14"/>
      <c r="B194" s="242"/>
      <c r="C194" s="243"/>
      <c r="D194" s="233" t="s">
        <v>164</v>
      </c>
      <c r="E194" s="244" t="s">
        <v>1</v>
      </c>
      <c r="F194" s="245" t="s">
        <v>198</v>
      </c>
      <c r="G194" s="243"/>
      <c r="H194" s="246">
        <v>-1.1819999999999999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164</v>
      </c>
      <c r="AU194" s="252" t="s">
        <v>162</v>
      </c>
      <c r="AV194" s="14" t="s">
        <v>162</v>
      </c>
      <c r="AW194" s="14" t="s">
        <v>35</v>
      </c>
      <c r="AX194" s="14" t="s">
        <v>80</v>
      </c>
      <c r="AY194" s="252" t="s">
        <v>152</v>
      </c>
    </row>
    <row r="195" s="15" customFormat="1">
      <c r="A195" s="15"/>
      <c r="B195" s="253"/>
      <c r="C195" s="254"/>
      <c r="D195" s="233" t="s">
        <v>164</v>
      </c>
      <c r="E195" s="255" t="s">
        <v>1</v>
      </c>
      <c r="F195" s="256" t="s">
        <v>167</v>
      </c>
      <c r="G195" s="254"/>
      <c r="H195" s="257">
        <v>22.629000000000001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3" t="s">
        <v>164</v>
      </c>
      <c r="AU195" s="263" t="s">
        <v>162</v>
      </c>
      <c r="AV195" s="15" t="s">
        <v>161</v>
      </c>
      <c r="AW195" s="15" t="s">
        <v>35</v>
      </c>
      <c r="AX195" s="15" t="s">
        <v>88</v>
      </c>
      <c r="AY195" s="263" t="s">
        <v>152</v>
      </c>
    </row>
    <row r="196" s="2" customFormat="1" ht="14.4" customHeight="1">
      <c r="A196" s="38"/>
      <c r="B196" s="39"/>
      <c r="C196" s="264" t="s">
        <v>229</v>
      </c>
      <c r="D196" s="264" t="s">
        <v>180</v>
      </c>
      <c r="E196" s="265" t="s">
        <v>230</v>
      </c>
      <c r="F196" s="266" t="s">
        <v>231</v>
      </c>
      <c r="G196" s="267" t="s">
        <v>159</v>
      </c>
      <c r="H196" s="268">
        <v>24.891999999999999</v>
      </c>
      <c r="I196" s="269"/>
      <c r="J196" s="270">
        <f>ROUND(I196*H196,2)</f>
        <v>0</v>
      </c>
      <c r="K196" s="266" t="s">
        <v>160</v>
      </c>
      <c r="L196" s="271"/>
      <c r="M196" s="272" t="s">
        <v>1</v>
      </c>
      <c r="N196" s="273" t="s">
        <v>46</v>
      </c>
      <c r="O196" s="91"/>
      <c r="P196" s="227">
        <f>O196*H196</f>
        <v>0</v>
      </c>
      <c r="Q196" s="227">
        <v>0.0016999999999999999</v>
      </c>
      <c r="R196" s="227">
        <f>Q196*H196</f>
        <v>0.042316399999999997</v>
      </c>
      <c r="S196" s="227">
        <v>0</v>
      </c>
      <c r="T196" s="228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29" t="s">
        <v>183</v>
      </c>
      <c r="AT196" s="229" t="s">
        <v>180</v>
      </c>
      <c r="AU196" s="229" t="s">
        <v>162</v>
      </c>
      <c r="AY196" s="17" t="s">
        <v>152</v>
      </c>
      <c r="BE196" s="230">
        <f>IF(N196="základní",J196,0)</f>
        <v>0</v>
      </c>
      <c r="BF196" s="230">
        <f>IF(N196="snížená",J196,0)</f>
        <v>0</v>
      </c>
      <c r="BG196" s="230">
        <f>IF(N196="zákl. přenesená",J196,0)</f>
        <v>0</v>
      </c>
      <c r="BH196" s="230">
        <f>IF(N196="sníž. přenesená",J196,0)</f>
        <v>0</v>
      </c>
      <c r="BI196" s="230">
        <f>IF(N196="nulová",J196,0)</f>
        <v>0</v>
      </c>
      <c r="BJ196" s="17" t="s">
        <v>162</v>
      </c>
      <c r="BK196" s="230">
        <f>ROUND(I196*H196,2)</f>
        <v>0</v>
      </c>
      <c r="BL196" s="17" t="s">
        <v>161</v>
      </c>
      <c r="BM196" s="229" t="s">
        <v>232</v>
      </c>
    </row>
    <row r="197" s="14" customFormat="1">
      <c r="A197" s="14"/>
      <c r="B197" s="242"/>
      <c r="C197" s="243"/>
      <c r="D197" s="233" t="s">
        <v>164</v>
      </c>
      <c r="E197" s="244" t="s">
        <v>1</v>
      </c>
      <c r="F197" s="245" t="s">
        <v>233</v>
      </c>
      <c r="G197" s="243"/>
      <c r="H197" s="246">
        <v>24.891999999999999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164</v>
      </c>
      <c r="AU197" s="252" t="s">
        <v>162</v>
      </c>
      <c r="AV197" s="14" t="s">
        <v>162</v>
      </c>
      <c r="AW197" s="14" t="s">
        <v>35</v>
      </c>
      <c r="AX197" s="14" t="s">
        <v>80</v>
      </c>
      <c r="AY197" s="252" t="s">
        <v>152</v>
      </c>
    </row>
    <row r="198" s="15" customFormat="1">
      <c r="A198" s="15"/>
      <c r="B198" s="253"/>
      <c r="C198" s="254"/>
      <c r="D198" s="233" t="s">
        <v>164</v>
      </c>
      <c r="E198" s="255" t="s">
        <v>1</v>
      </c>
      <c r="F198" s="256" t="s">
        <v>167</v>
      </c>
      <c r="G198" s="254"/>
      <c r="H198" s="257">
        <v>24.891999999999999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3" t="s">
        <v>164</v>
      </c>
      <c r="AU198" s="263" t="s">
        <v>162</v>
      </c>
      <c r="AV198" s="15" t="s">
        <v>161</v>
      </c>
      <c r="AW198" s="15" t="s">
        <v>35</v>
      </c>
      <c r="AX198" s="15" t="s">
        <v>88</v>
      </c>
      <c r="AY198" s="263" t="s">
        <v>152</v>
      </c>
    </row>
    <row r="199" s="2" customFormat="1" ht="24.15" customHeight="1">
      <c r="A199" s="38"/>
      <c r="B199" s="39"/>
      <c r="C199" s="218" t="s">
        <v>234</v>
      </c>
      <c r="D199" s="218" t="s">
        <v>156</v>
      </c>
      <c r="E199" s="219" t="s">
        <v>235</v>
      </c>
      <c r="F199" s="220" t="s">
        <v>236</v>
      </c>
      <c r="G199" s="221" t="s">
        <v>237</v>
      </c>
      <c r="H199" s="222">
        <v>10.029999999999999</v>
      </c>
      <c r="I199" s="223"/>
      <c r="J199" s="224">
        <f>ROUND(I199*H199,2)</f>
        <v>0</v>
      </c>
      <c r="K199" s="220" t="s">
        <v>160</v>
      </c>
      <c r="L199" s="44"/>
      <c r="M199" s="225" t="s">
        <v>1</v>
      </c>
      <c r="N199" s="226" t="s">
        <v>46</v>
      </c>
      <c r="O199" s="91"/>
      <c r="P199" s="227">
        <f>O199*H199</f>
        <v>0</v>
      </c>
      <c r="Q199" s="227">
        <v>3.0000000000000001E-05</v>
      </c>
      <c r="R199" s="227">
        <f>Q199*H199</f>
        <v>0.0003009</v>
      </c>
      <c r="S199" s="227">
        <v>0</v>
      </c>
      <c r="T199" s="22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9" t="s">
        <v>161</v>
      </c>
      <c r="AT199" s="229" t="s">
        <v>156</v>
      </c>
      <c r="AU199" s="229" t="s">
        <v>162</v>
      </c>
      <c r="AY199" s="17" t="s">
        <v>152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7" t="s">
        <v>162</v>
      </c>
      <c r="BK199" s="230">
        <f>ROUND(I199*H199,2)</f>
        <v>0</v>
      </c>
      <c r="BL199" s="17" t="s">
        <v>161</v>
      </c>
      <c r="BM199" s="229" t="s">
        <v>238</v>
      </c>
    </row>
    <row r="200" s="13" customFormat="1">
      <c r="A200" s="13"/>
      <c r="B200" s="231"/>
      <c r="C200" s="232"/>
      <c r="D200" s="233" t="s">
        <v>164</v>
      </c>
      <c r="E200" s="234" t="s">
        <v>1</v>
      </c>
      <c r="F200" s="235" t="s">
        <v>221</v>
      </c>
      <c r="G200" s="232"/>
      <c r="H200" s="234" t="s">
        <v>1</v>
      </c>
      <c r="I200" s="236"/>
      <c r="J200" s="232"/>
      <c r="K200" s="232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164</v>
      </c>
      <c r="AU200" s="241" t="s">
        <v>162</v>
      </c>
      <c r="AV200" s="13" t="s">
        <v>88</v>
      </c>
      <c r="AW200" s="13" t="s">
        <v>35</v>
      </c>
      <c r="AX200" s="13" t="s">
        <v>80</v>
      </c>
      <c r="AY200" s="241" t="s">
        <v>152</v>
      </c>
    </row>
    <row r="201" s="14" customFormat="1">
      <c r="A201" s="14"/>
      <c r="B201" s="242"/>
      <c r="C201" s="243"/>
      <c r="D201" s="233" t="s">
        <v>164</v>
      </c>
      <c r="E201" s="244" t="s">
        <v>1</v>
      </c>
      <c r="F201" s="245" t="s">
        <v>239</v>
      </c>
      <c r="G201" s="243"/>
      <c r="H201" s="246">
        <v>10.630000000000001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164</v>
      </c>
      <c r="AU201" s="252" t="s">
        <v>162</v>
      </c>
      <c r="AV201" s="14" t="s">
        <v>162</v>
      </c>
      <c r="AW201" s="14" t="s">
        <v>35</v>
      </c>
      <c r="AX201" s="14" t="s">
        <v>80</v>
      </c>
      <c r="AY201" s="252" t="s">
        <v>152</v>
      </c>
    </row>
    <row r="202" s="14" customFormat="1">
      <c r="A202" s="14"/>
      <c r="B202" s="242"/>
      <c r="C202" s="243"/>
      <c r="D202" s="233" t="s">
        <v>164</v>
      </c>
      <c r="E202" s="244" t="s">
        <v>1</v>
      </c>
      <c r="F202" s="245" t="s">
        <v>240</v>
      </c>
      <c r="G202" s="243"/>
      <c r="H202" s="246">
        <v>-0.59999999999999998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164</v>
      </c>
      <c r="AU202" s="252" t="s">
        <v>162</v>
      </c>
      <c r="AV202" s="14" t="s">
        <v>162</v>
      </c>
      <c r="AW202" s="14" t="s">
        <v>35</v>
      </c>
      <c r="AX202" s="14" t="s">
        <v>80</v>
      </c>
      <c r="AY202" s="252" t="s">
        <v>152</v>
      </c>
    </row>
    <row r="203" s="15" customFormat="1">
      <c r="A203" s="15"/>
      <c r="B203" s="253"/>
      <c r="C203" s="254"/>
      <c r="D203" s="233" t="s">
        <v>164</v>
      </c>
      <c r="E203" s="255" t="s">
        <v>1</v>
      </c>
      <c r="F203" s="256" t="s">
        <v>167</v>
      </c>
      <c r="G203" s="254"/>
      <c r="H203" s="257">
        <v>10.030000000000001</v>
      </c>
      <c r="I203" s="258"/>
      <c r="J203" s="254"/>
      <c r="K203" s="254"/>
      <c r="L203" s="259"/>
      <c r="M203" s="260"/>
      <c r="N203" s="261"/>
      <c r="O203" s="261"/>
      <c r="P203" s="261"/>
      <c r="Q203" s="261"/>
      <c r="R203" s="261"/>
      <c r="S203" s="261"/>
      <c r="T203" s="262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3" t="s">
        <v>164</v>
      </c>
      <c r="AU203" s="263" t="s">
        <v>162</v>
      </c>
      <c r="AV203" s="15" t="s">
        <v>161</v>
      </c>
      <c r="AW203" s="15" t="s">
        <v>35</v>
      </c>
      <c r="AX203" s="15" t="s">
        <v>88</v>
      </c>
      <c r="AY203" s="263" t="s">
        <v>152</v>
      </c>
    </row>
    <row r="204" s="2" customFormat="1" ht="24.15" customHeight="1">
      <c r="A204" s="38"/>
      <c r="B204" s="39"/>
      <c r="C204" s="264" t="s">
        <v>241</v>
      </c>
      <c r="D204" s="264" t="s">
        <v>180</v>
      </c>
      <c r="E204" s="265" t="s">
        <v>242</v>
      </c>
      <c r="F204" s="266" t="s">
        <v>243</v>
      </c>
      <c r="G204" s="267" t="s">
        <v>237</v>
      </c>
      <c r="H204" s="268">
        <v>11.033</v>
      </c>
      <c r="I204" s="269"/>
      <c r="J204" s="270">
        <f>ROUND(I204*H204,2)</f>
        <v>0</v>
      </c>
      <c r="K204" s="266" t="s">
        <v>160</v>
      </c>
      <c r="L204" s="271"/>
      <c r="M204" s="272" t="s">
        <v>1</v>
      </c>
      <c r="N204" s="273" t="s">
        <v>46</v>
      </c>
      <c r="O204" s="91"/>
      <c r="P204" s="227">
        <f>O204*H204</f>
        <v>0</v>
      </c>
      <c r="Q204" s="227">
        <v>0.00036000000000000002</v>
      </c>
      <c r="R204" s="227">
        <f>Q204*H204</f>
        <v>0.0039718799999999997</v>
      </c>
      <c r="S204" s="227">
        <v>0</v>
      </c>
      <c r="T204" s="228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29" t="s">
        <v>183</v>
      </c>
      <c r="AT204" s="229" t="s">
        <v>180</v>
      </c>
      <c r="AU204" s="229" t="s">
        <v>162</v>
      </c>
      <c r="AY204" s="17" t="s">
        <v>152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7" t="s">
        <v>162</v>
      </c>
      <c r="BK204" s="230">
        <f>ROUND(I204*H204,2)</f>
        <v>0</v>
      </c>
      <c r="BL204" s="17" t="s">
        <v>161</v>
      </c>
      <c r="BM204" s="229" t="s">
        <v>244</v>
      </c>
    </row>
    <row r="205" s="14" customFormat="1">
      <c r="A205" s="14"/>
      <c r="B205" s="242"/>
      <c r="C205" s="243"/>
      <c r="D205" s="233" t="s">
        <v>164</v>
      </c>
      <c r="E205" s="244" t="s">
        <v>1</v>
      </c>
      <c r="F205" s="245" t="s">
        <v>245</v>
      </c>
      <c r="G205" s="243"/>
      <c r="H205" s="246">
        <v>11.033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164</v>
      </c>
      <c r="AU205" s="252" t="s">
        <v>162</v>
      </c>
      <c r="AV205" s="14" t="s">
        <v>162</v>
      </c>
      <c r="AW205" s="14" t="s">
        <v>35</v>
      </c>
      <c r="AX205" s="14" t="s">
        <v>80</v>
      </c>
      <c r="AY205" s="252" t="s">
        <v>152</v>
      </c>
    </row>
    <row r="206" s="15" customFormat="1">
      <c r="A206" s="15"/>
      <c r="B206" s="253"/>
      <c r="C206" s="254"/>
      <c r="D206" s="233" t="s">
        <v>164</v>
      </c>
      <c r="E206" s="255" t="s">
        <v>1</v>
      </c>
      <c r="F206" s="256" t="s">
        <v>167</v>
      </c>
      <c r="G206" s="254"/>
      <c r="H206" s="257">
        <v>11.033</v>
      </c>
      <c r="I206" s="258"/>
      <c r="J206" s="254"/>
      <c r="K206" s="254"/>
      <c r="L206" s="259"/>
      <c r="M206" s="260"/>
      <c r="N206" s="261"/>
      <c r="O206" s="261"/>
      <c r="P206" s="261"/>
      <c r="Q206" s="261"/>
      <c r="R206" s="261"/>
      <c r="S206" s="261"/>
      <c r="T206" s="26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3" t="s">
        <v>164</v>
      </c>
      <c r="AU206" s="263" t="s">
        <v>162</v>
      </c>
      <c r="AV206" s="15" t="s">
        <v>161</v>
      </c>
      <c r="AW206" s="15" t="s">
        <v>35</v>
      </c>
      <c r="AX206" s="15" t="s">
        <v>88</v>
      </c>
      <c r="AY206" s="263" t="s">
        <v>152</v>
      </c>
    </row>
    <row r="207" s="2" customFormat="1" ht="24.15" customHeight="1">
      <c r="A207" s="38"/>
      <c r="B207" s="39"/>
      <c r="C207" s="264" t="s">
        <v>246</v>
      </c>
      <c r="D207" s="264" t="s">
        <v>180</v>
      </c>
      <c r="E207" s="265" t="s">
        <v>247</v>
      </c>
      <c r="F207" s="266" t="s">
        <v>248</v>
      </c>
      <c r="G207" s="267" t="s">
        <v>249</v>
      </c>
      <c r="H207" s="268">
        <v>5</v>
      </c>
      <c r="I207" s="269"/>
      <c r="J207" s="270">
        <f>ROUND(I207*H207,2)</f>
        <v>0</v>
      </c>
      <c r="K207" s="266" t="s">
        <v>160</v>
      </c>
      <c r="L207" s="271"/>
      <c r="M207" s="272" t="s">
        <v>1</v>
      </c>
      <c r="N207" s="273" t="s">
        <v>46</v>
      </c>
      <c r="O207" s="91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9" t="s">
        <v>183</v>
      </c>
      <c r="AT207" s="229" t="s">
        <v>180</v>
      </c>
      <c r="AU207" s="229" t="s">
        <v>162</v>
      </c>
      <c r="AY207" s="17" t="s">
        <v>152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7" t="s">
        <v>162</v>
      </c>
      <c r="BK207" s="230">
        <f>ROUND(I207*H207,2)</f>
        <v>0</v>
      </c>
      <c r="BL207" s="17" t="s">
        <v>161</v>
      </c>
      <c r="BM207" s="229" t="s">
        <v>250</v>
      </c>
    </row>
    <row r="208" s="2" customFormat="1" ht="14.4" customHeight="1">
      <c r="A208" s="38"/>
      <c r="B208" s="39"/>
      <c r="C208" s="264" t="s">
        <v>8</v>
      </c>
      <c r="D208" s="264" t="s">
        <v>180</v>
      </c>
      <c r="E208" s="265" t="s">
        <v>251</v>
      </c>
      <c r="F208" s="266" t="s">
        <v>252</v>
      </c>
      <c r="G208" s="267" t="s">
        <v>249</v>
      </c>
      <c r="H208" s="268">
        <v>5</v>
      </c>
      <c r="I208" s="269"/>
      <c r="J208" s="270">
        <f>ROUND(I208*H208,2)</f>
        <v>0</v>
      </c>
      <c r="K208" s="266" t="s">
        <v>160</v>
      </c>
      <c r="L208" s="271"/>
      <c r="M208" s="272" t="s">
        <v>1</v>
      </c>
      <c r="N208" s="273" t="s">
        <v>46</v>
      </c>
      <c r="O208" s="91"/>
      <c r="P208" s="227">
        <f>O208*H208</f>
        <v>0</v>
      </c>
      <c r="Q208" s="227">
        <v>1.0000000000000001E-05</v>
      </c>
      <c r="R208" s="227">
        <f>Q208*H208</f>
        <v>5.0000000000000002E-05</v>
      </c>
      <c r="S208" s="227">
        <v>0</v>
      </c>
      <c r="T208" s="22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9" t="s">
        <v>183</v>
      </c>
      <c r="AT208" s="229" t="s">
        <v>180</v>
      </c>
      <c r="AU208" s="229" t="s">
        <v>162</v>
      </c>
      <c r="AY208" s="17" t="s">
        <v>152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7" t="s">
        <v>162</v>
      </c>
      <c r="BK208" s="230">
        <f>ROUND(I208*H208,2)</f>
        <v>0</v>
      </c>
      <c r="BL208" s="17" t="s">
        <v>161</v>
      </c>
      <c r="BM208" s="229" t="s">
        <v>253</v>
      </c>
    </row>
    <row r="209" s="2" customFormat="1" ht="14.4" customHeight="1">
      <c r="A209" s="38"/>
      <c r="B209" s="39"/>
      <c r="C209" s="218" t="s">
        <v>254</v>
      </c>
      <c r="D209" s="218" t="s">
        <v>156</v>
      </c>
      <c r="E209" s="219" t="s">
        <v>255</v>
      </c>
      <c r="F209" s="220" t="s">
        <v>256</v>
      </c>
      <c r="G209" s="221" t="s">
        <v>237</v>
      </c>
      <c r="H209" s="222">
        <v>15.02</v>
      </c>
      <c r="I209" s="223"/>
      <c r="J209" s="224">
        <f>ROUND(I209*H209,2)</f>
        <v>0</v>
      </c>
      <c r="K209" s="220" t="s">
        <v>160</v>
      </c>
      <c r="L209" s="44"/>
      <c r="M209" s="225" t="s">
        <v>1</v>
      </c>
      <c r="N209" s="226" t="s">
        <v>46</v>
      </c>
      <c r="O209" s="91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9" t="s">
        <v>161</v>
      </c>
      <c r="AT209" s="229" t="s">
        <v>156</v>
      </c>
      <c r="AU209" s="229" t="s">
        <v>162</v>
      </c>
      <c r="AY209" s="17" t="s">
        <v>152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7" t="s">
        <v>162</v>
      </c>
      <c r="BK209" s="230">
        <f>ROUND(I209*H209,2)</f>
        <v>0</v>
      </c>
      <c r="BL209" s="17" t="s">
        <v>161</v>
      </c>
      <c r="BM209" s="229" t="s">
        <v>257</v>
      </c>
    </row>
    <row r="210" s="14" customFormat="1">
      <c r="A210" s="14"/>
      <c r="B210" s="242"/>
      <c r="C210" s="243"/>
      <c r="D210" s="233" t="s">
        <v>164</v>
      </c>
      <c r="E210" s="244" t="s">
        <v>1</v>
      </c>
      <c r="F210" s="245" t="s">
        <v>258</v>
      </c>
      <c r="G210" s="243"/>
      <c r="H210" s="246">
        <v>10.220000000000001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164</v>
      </c>
      <c r="AU210" s="252" t="s">
        <v>162</v>
      </c>
      <c r="AV210" s="14" t="s">
        <v>162</v>
      </c>
      <c r="AW210" s="14" t="s">
        <v>35</v>
      </c>
      <c r="AX210" s="14" t="s">
        <v>80</v>
      </c>
      <c r="AY210" s="252" t="s">
        <v>152</v>
      </c>
    </row>
    <row r="211" s="14" customFormat="1">
      <c r="A211" s="14"/>
      <c r="B211" s="242"/>
      <c r="C211" s="243"/>
      <c r="D211" s="233" t="s">
        <v>164</v>
      </c>
      <c r="E211" s="244" t="s">
        <v>1</v>
      </c>
      <c r="F211" s="245" t="s">
        <v>259</v>
      </c>
      <c r="G211" s="243"/>
      <c r="H211" s="246">
        <v>4.7999999999999998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2" t="s">
        <v>164</v>
      </c>
      <c r="AU211" s="252" t="s">
        <v>162</v>
      </c>
      <c r="AV211" s="14" t="s">
        <v>162</v>
      </c>
      <c r="AW211" s="14" t="s">
        <v>35</v>
      </c>
      <c r="AX211" s="14" t="s">
        <v>80</v>
      </c>
      <c r="AY211" s="252" t="s">
        <v>152</v>
      </c>
    </row>
    <row r="212" s="15" customFormat="1">
      <c r="A212" s="15"/>
      <c r="B212" s="253"/>
      <c r="C212" s="254"/>
      <c r="D212" s="233" t="s">
        <v>164</v>
      </c>
      <c r="E212" s="255" t="s">
        <v>1</v>
      </c>
      <c r="F212" s="256" t="s">
        <v>167</v>
      </c>
      <c r="G212" s="254"/>
      <c r="H212" s="257">
        <v>15.02</v>
      </c>
      <c r="I212" s="258"/>
      <c r="J212" s="254"/>
      <c r="K212" s="254"/>
      <c r="L212" s="259"/>
      <c r="M212" s="260"/>
      <c r="N212" s="261"/>
      <c r="O212" s="261"/>
      <c r="P212" s="261"/>
      <c r="Q212" s="261"/>
      <c r="R212" s="261"/>
      <c r="S212" s="261"/>
      <c r="T212" s="262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3" t="s">
        <v>164</v>
      </c>
      <c r="AU212" s="263" t="s">
        <v>162</v>
      </c>
      <c r="AV212" s="15" t="s">
        <v>161</v>
      </c>
      <c r="AW212" s="15" t="s">
        <v>35</v>
      </c>
      <c r="AX212" s="15" t="s">
        <v>88</v>
      </c>
      <c r="AY212" s="263" t="s">
        <v>152</v>
      </c>
    </row>
    <row r="213" s="2" customFormat="1" ht="24.15" customHeight="1">
      <c r="A213" s="38"/>
      <c r="B213" s="39"/>
      <c r="C213" s="264" t="s">
        <v>260</v>
      </c>
      <c r="D213" s="264" t="s">
        <v>180</v>
      </c>
      <c r="E213" s="265" t="s">
        <v>261</v>
      </c>
      <c r="F213" s="266" t="s">
        <v>262</v>
      </c>
      <c r="G213" s="267" t="s">
        <v>237</v>
      </c>
      <c r="H213" s="268">
        <v>16.521999999999998</v>
      </c>
      <c r="I213" s="269"/>
      <c r="J213" s="270">
        <f>ROUND(I213*H213,2)</f>
        <v>0</v>
      </c>
      <c r="K213" s="266" t="s">
        <v>160</v>
      </c>
      <c r="L213" s="271"/>
      <c r="M213" s="272" t="s">
        <v>1</v>
      </c>
      <c r="N213" s="273" t="s">
        <v>46</v>
      </c>
      <c r="O213" s="91"/>
      <c r="P213" s="227">
        <f>O213*H213</f>
        <v>0</v>
      </c>
      <c r="Q213" s="227">
        <v>0.00012</v>
      </c>
      <c r="R213" s="227">
        <f>Q213*H213</f>
        <v>0.0019826399999999999</v>
      </c>
      <c r="S213" s="227">
        <v>0</v>
      </c>
      <c r="T213" s="22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9" t="s">
        <v>183</v>
      </c>
      <c r="AT213" s="229" t="s">
        <v>180</v>
      </c>
      <c r="AU213" s="229" t="s">
        <v>162</v>
      </c>
      <c r="AY213" s="17" t="s">
        <v>152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7" t="s">
        <v>162</v>
      </c>
      <c r="BK213" s="230">
        <f>ROUND(I213*H213,2)</f>
        <v>0</v>
      </c>
      <c r="BL213" s="17" t="s">
        <v>161</v>
      </c>
      <c r="BM213" s="229" t="s">
        <v>263</v>
      </c>
    </row>
    <row r="214" s="14" customFormat="1">
      <c r="A214" s="14"/>
      <c r="B214" s="242"/>
      <c r="C214" s="243"/>
      <c r="D214" s="233" t="s">
        <v>164</v>
      </c>
      <c r="E214" s="244" t="s">
        <v>1</v>
      </c>
      <c r="F214" s="245" t="s">
        <v>264</v>
      </c>
      <c r="G214" s="243"/>
      <c r="H214" s="246">
        <v>16.521999999999998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164</v>
      </c>
      <c r="AU214" s="252" t="s">
        <v>162</v>
      </c>
      <c r="AV214" s="14" t="s">
        <v>162</v>
      </c>
      <c r="AW214" s="14" t="s">
        <v>35</v>
      </c>
      <c r="AX214" s="14" t="s">
        <v>80</v>
      </c>
      <c r="AY214" s="252" t="s">
        <v>152</v>
      </c>
    </row>
    <row r="215" s="15" customFormat="1">
      <c r="A215" s="15"/>
      <c r="B215" s="253"/>
      <c r="C215" s="254"/>
      <c r="D215" s="233" t="s">
        <v>164</v>
      </c>
      <c r="E215" s="255" t="s">
        <v>1</v>
      </c>
      <c r="F215" s="256" t="s">
        <v>167</v>
      </c>
      <c r="G215" s="254"/>
      <c r="H215" s="257">
        <v>16.521999999999998</v>
      </c>
      <c r="I215" s="258"/>
      <c r="J215" s="254"/>
      <c r="K215" s="254"/>
      <c r="L215" s="259"/>
      <c r="M215" s="260"/>
      <c r="N215" s="261"/>
      <c r="O215" s="261"/>
      <c r="P215" s="261"/>
      <c r="Q215" s="261"/>
      <c r="R215" s="261"/>
      <c r="S215" s="261"/>
      <c r="T215" s="262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3" t="s">
        <v>164</v>
      </c>
      <c r="AU215" s="263" t="s">
        <v>162</v>
      </c>
      <c r="AV215" s="15" t="s">
        <v>161</v>
      </c>
      <c r="AW215" s="15" t="s">
        <v>35</v>
      </c>
      <c r="AX215" s="15" t="s">
        <v>88</v>
      </c>
      <c r="AY215" s="263" t="s">
        <v>152</v>
      </c>
    </row>
    <row r="216" s="2" customFormat="1" ht="24.15" customHeight="1">
      <c r="A216" s="38"/>
      <c r="B216" s="39"/>
      <c r="C216" s="218" t="s">
        <v>265</v>
      </c>
      <c r="D216" s="218" t="s">
        <v>156</v>
      </c>
      <c r="E216" s="219" t="s">
        <v>266</v>
      </c>
      <c r="F216" s="220" t="s">
        <v>267</v>
      </c>
      <c r="G216" s="221" t="s">
        <v>159</v>
      </c>
      <c r="H216" s="222">
        <v>25.228999999999999</v>
      </c>
      <c r="I216" s="223"/>
      <c r="J216" s="224">
        <f>ROUND(I216*H216,2)</f>
        <v>0</v>
      </c>
      <c r="K216" s="220" t="s">
        <v>160</v>
      </c>
      <c r="L216" s="44"/>
      <c r="M216" s="225" t="s">
        <v>1</v>
      </c>
      <c r="N216" s="226" t="s">
        <v>46</v>
      </c>
      <c r="O216" s="91"/>
      <c r="P216" s="227">
        <f>O216*H216</f>
        <v>0</v>
      </c>
      <c r="Q216" s="227">
        <v>0.0026800000000000001</v>
      </c>
      <c r="R216" s="227">
        <f>Q216*H216</f>
        <v>0.067613720000000002</v>
      </c>
      <c r="S216" s="227">
        <v>0</v>
      </c>
      <c r="T216" s="22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9" t="s">
        <v>161</v>
      </c>
      <c r="AT216" s="229" t="s">
        <v>156</v>
      </c>
      <c r="AU216" s="229" t="s">
        <v>162</v>
      </c>
      <c r="AY216" s="17" t="s">
        <v>152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7" t="s">
        <v>162</v>
      </c>
      <c r="BK216" s="230">
        <f>ROUND(I216*H216,2)</f>
        <v>0</v>
      </c>
      <c r="BL216" s="17" t="s">
        <v>161</v>
      </c>
      <c r="BM216" s="229" t="s">
        <v>268</v>
      </c>
    </row>
    <row r="217" s="13" customFormat="1">
      <c r="A217" s="13"/>
      <c r="B217" s="231"/>
      <c r="C217" s="232"/>
      <c r="D217" s="233" t="s">
        <v>164</v>
      </c>
      <c r="E217" s="234" t="s">
        <v>1</v>
      </c>
      <c r="F217" s="235" t="s">
        <v>221</v>
      </c>
      <c r="G217" s="232"/>
      <c r="H217" s="234" t="s">
        <v>1</v>
      </c>
      <c r="I217" s="236"/>
      <c r="J217" s="232"/>
      <c r="K217" s="232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164</v>
      </c>
      <c r="AU217" s="241" t="s">
        <v>162</v>
      </c>
      <c r="AV217" s="13" t="s">
        <v>88</v>
      </c>
      <c r="AW217" s="13" t="s">
        <v>35</v>
      </c>
      <c r="AX217" s="13" t="s">
        <v>80</v>
      </c>
      <c r="AY217" s="241" t="s">
        <v>152</v>
      </c>
    </row>
    <row r="218" s="14" customFormat="1">
      <c r="A218" s="14"/>
      <c r="B218" s="242"/>
      <c r="C218" s="243"/>
      <c r="D218" s="233" t="s">
        <v>164</v>
      </c>
      <c r="E218" s="244" t="s">
        <v>1</v>
      </c>
      <c r="F218" s="245" t="s">
        <v>222</v>
      </c>
      <c r="G218" s="243"/>
      <c r="H218" s="246">
        <v>23.811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164</v>
      </c>
      <c r="AU218" s="252" t="s">
        <v>162</v>
      </c>
      <c r="AV218" s="14" t="s">
        <v>162</v>
      </c>
      <c r="AW218" s="14" t="s">
        <v>35</v>
      </c>
      <c r="AX218" s="14" t="s">
        <v>80</v>
      </c>
      <c r="AY218" s="252" t="s">
        <v>152</v>
      </c>
    </row>
    <row r="219" s="14" customFormat="1">
      <c r="A219" s="14"/>
      <c r="B219" s="242"/>
      <c r="C219" s="243"/>
      <c r="D219" s="233" t="s">
        <v>164</v>
      </c>
      <c r="E219" s="244" t="s">
        <v>1</v>
      </c>
      <c r="F219" s="245" t="s">
        <v>198</v>
      </c>
      <c r="G219" s="243"/>
      <c r="H219" s="246">
        <v>-1.1819999999999999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164</v>
      </c>
      <c r="AU219" s="252" t="s">
        <v>162</v>
      </c>
      <c r="AV219" s="14" t="s">
        <v>162</v>
      </c>
      <c r="AW219" s="14" t="s">
        <v>35</v>
      </c>
      <c r="AX219" s="14" t="s">
        <v>80</v>
      </c>
      <c r="AY219" s="252" t="s">
        <v>152</v>
      </c>
    </row>
    <row r="220" s="13" customFormat="1">
      <c r="A220" s="13"/>
      <c r="B220" s="231"/>
      <c r="C220" s="232"/>
      <c r="D220" s="233" t="s">
        <v>164</v>
      </c>
      <c r="E220" s="234" t="s">
        <v>1</v>
      </c>
      <c r="F220" s="235" t="s">
        <v>223</v>
      </c>
      <c r="G220" s="232"/>
      <c r="H220" s="234" t="s">
        <v>1</v>
      </c>
      <c r="I220" s="236"/>
      <c r="J220" s="232"/>
      <c r="K220" s="232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164</v>
      </c>
      <c r="AU220" s="241" t="s">
        <v>162</v>
      </c>
      <c r="AV220" s="13" t="s">
        <v>88</v>
      </c>
      <c r="AW220" s="13" t="s">
        <v>35</v>
      </c>
      <c r="AX220" s="13" t="s">
        <v>80</v>
      </c>
      <c r="AY220" s="241" t="s">
        <v>152</v>
      </c>
    </row>
    <row r="221" s="14" customFormat="1">
      <c r="A221" s="14"/>
      <c r="B221" s="242"/>
      <c r="C221" s="243"/>
      <c r="D221" s="233" t="s">
        <v>164</v>
      </c>
      <c r="E221" s="244" t="s">
        <v>1</v>
      </c>
      <c r="F221" s="245" t="s">
        <v>224</v>
      </c>
      <c r="G221" s="243"/>
      <c r="H221" s="246">
        <v>2.6000000000000001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164</v>
      </c>
      <c r="AU221" s="252" t="s">
        <v>162</v>
      </c>
      <c r="AV221" s="14" t="s">
        <v>162</v>
      </c>
      <c r="AW221" s="14" t="s">
        <v>35</v>
      </c>
      <c r="AX221" s="14" t="s">
        <v>80</v>
      </c>
      <c r="AY221" s="252" t="s">
        <v>152</v>
      </c>
    </row>
    <row r="222" s="15" customFormat="1">
      <c r="A222" s="15"/>
      <c r="B222" s="253"/>
      <c r="C222" s="254"/>
      <c r="D222" s="233" t="s">
        <v>164</v>
      </c>
      <c r="E222" s="255" t="s">
        <v>1</v>
      </c>
      <c r="F222" s="256" t="s">
        <v>167</v>
      </c>
      <c r="G222" s="254"/>
      <c r="H222" s="257">
        <v>25.229000000000003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3" t="s">
        <v>164</v>
      </c>
      <c r="AU222" s="263" t="s">
        <v>162</v>
      </c>
      <c r="AV222" s="15" t="s">
        <v>161</v>
      </c>
      <c r="AW222" s="15" t="s">
        <v>35</v>
      </c>
      <c r="AX222" s="15" t="s">
        <v>88</v>
      </c>
      <c r="AY222" s="263" t="s">
        <v>152</v>
      </c>
    </row>
    <row r="223" s="2" customFormat="1" ht="14.4" customHeight="1">
      <c r="A223" s="38"/>
      <c r="B223" s="39"/>
      <c r="C223" s="218" t="s">
        <v>269</v>
      </c>
      <c r="D223" s="218" t="s">
        <v>156</v>
      </c>
      <c r="E223" s="219" t="s">
        <v>270</v>
      </c>
      <c r="F223" s="220" t="s">
        <v>271</v>
      </c>
      <c r="G223" s="221" t="s">
        <v>249</v>
      </c>
      <c r="H223" s="222">
        <v>1</v>
      </c>
      <c r="I223" s="223"/>
      <c r="J223" s="224">
        <f>ROUND(I223*H223,2)</f>
        <v>0</v>
      </c>
      <c r="K223" s="220" t="s">
        <v>160</v>
      </c>
      <c r="L223" s="44"/>
      <c r="M223" s="225" t="s">
        <v>1</v>
      </c>
      <c r="N223" s="226" t="s">
        <v>46</v>
      </c>
      <c r="O223" s="91"/>
      <c r="P223" s="227">
        <f>O223*H223</f>
        <v>0</v>
      </c>
      <c r="Q223" s="227">
        <v>0.04684</v>
      </c>
      <c r="R223" s="227">
        <f>Q223*H223</f>
        <v>0.04684</v>
      </c>
      <c r="S223" s="227">
        <v>0</v>
      </c>
      <c r="T223" s="22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9" t="s">
        <v>161</v>
      </c>
      <c r="AT223" s="229" t="s">
        <v>156</v>
      </c>
      <c r="AU223" s="229" t="s">
        <v>162</v>
      </c>
      <c r="AY223" s="17" t="s">
        <v>152</v>
      </c>
      <c r="BE223" s="230">
        <f>IF(N223="základní",J223,0)</f>
        <v>0</v>
      </c>
      <c r="BF223" s="230">
        <f>IF(N223="snížená",J223,0)</f>
        <v>0</v>
      </c>
      <c r="BG223" s="230">
        <f>IF(N223="zákl. přenesená",J223,0)</f>
        <v>0</v>
      </c>
      <c r="BH223" s="230">
        <f>IF(N223="sníž. přenesená",J223,0)</f>
        <v>0</v>
      </c>
      <c r="BI223" s="230">
        <f>IF(N223="nulová",J223,0)</f>
        <v>0</v>
      </c>
      <c r="BJ223" s="17" t="s">
        <v>162</v>
      </c>
      <c r="BK223" s="230">
        <f>ROUND(I223*H223,2)</f>
        <v>0</v>
      </c>
      <c r="BL223" s="17" t="s">
        <v>161</v>
      </c>
      <c r="BM223" s="229" t="s">
        <v>272</v>
      </c>
    </row>
    <row r="224" s="13" customFormat="1">
      <c r="A224" s="13"/>
      <c r="B224" s="231"/>
      <c r="C224" s="232"/>
      <c r="D224" s="233" t="s">
        <v>164</v>
      </c>
      <c r="E224" s="234" t="s">
        <v>1</v>
      </c>
      <c r="F224" s="235" t="s">
        <v>273</v>
      </c>
      <c r="G224" s="232"/>
      <c r="H224" s="234" t="s">
        <v>1</v>
      </c>
      <c r="I224" s="236"/>
      <c r="J224" s="232"/>
      <c r="K224" s="232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164</v>
      </c>
      <c r="AU224" s="241" t="s">
        <v>162</v>
      </c>
      <c r="AV224" s="13" t="s">
        <v>88</v>
      </c>
      <c r="AW224" s="13" t="s">
        <v>35</v>
      </c>
      <c r="AX224" s="13" t="s">
        <v>80</v>
      </c>
      <c r="AY224" s="241" t="s">
        <v>152</v>
      </c>
    </row>
    <row r="225" s="14" customFormat="1">
      <c r="A225" s="14"/>
      <c r="B225" s="242"/>
      <c r="C225" s="243"/>
      <c r="D225" s="233" t="s">
        <v>164</v>
      </c>
      <c r="E225" s="244" t="s">
        <v>1</v>
      </c>
      <c r="F225" s="245" t="s">
        <v>88</v>
      </c>
      <c r="G225" s="243"/>
      <c r="H225" s="246">
        <v>1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164</v>
      </c>
      <c r="AU225" s="252" t="s">
        <v>162</v>
      </c>
      <c r="AV225" s="14" t="s">
        <v>162</v>
      </c>
      <c r="AW225" s="14" t="s">
        <v>35</v>
      </c>
      <c r="AX225" s="14" t="s">
        <v>80</v>
      </c>
      <c r="AY225" s="252" t="s">
        <v>152</v>
      </c>
    </row>
    <row r="226" s="15" customFormat="1">
      <c r="A226" s="15"/>
      <c r="B226" s="253"/>
      <c r="C226" s="254"/>
      <c r="D226" s="233" t="s">
        <v>164</v>
      </c>
      <c r="E226" s="255" t="s">
        <v>1</v>
      </c>
      <c r="F226" s="256" t="s">
        <v>167</v>
      </c>
      <c r="G226" s="254"/>
      <c r="H226" s="257">
        <v>1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3" t="s">
        <v>164</v>
      </c>
      <c r="AU226" s="263" t="s">
        <v>162</v>
      </c>
      <c r="AV226" s="15" t="s">
        <v>161</v>
      </c>
      <c r="AW226" s="15" t="s">
        <v>35</v>
      </c>
      <c r="AX226" s="15" t="s">
        <v>88</v>
      </c>
      <c r="AY226" s="263" t="s">
        <v>152</v>
      </c>
    </row>
    <row r="227" s="2" customFormat="1" ht="24.15" customHeight="1">
      <c r="A227" s="38"/>
      <c r="B227" s="39"/>
      <c r="C227" s="264" t="s">
        <v>274</v>
      </c>
      <c r="D227" s="264" t="s">
        <v>180</v>
      </c>
      <c r="E227" s="265" t="s">
        <v>275</v>
      </c>
      <c r="F227" s="266" t="s">
        <v>276</v>
      </c>
      <c r="G227" s="267" t="s">
        <v>249</v>
      </c>
      <c r="H227" s="268">
        <v>1</v>
      </c>
      <c r="I227" s="269"/>
      <c r="J227" s="270">
        <f>ROUND(I227*H227,2)</f>
        <v>0</v>
      </c>
      <c r="K227" s="266" t="s">
        <v>160</v>
      </c>
      <c r="L227" s="271"/>
      <c r="M227" s="272" t="s">
        <v>1</v>
      </c>
      <c r="N227" s="273" t="s">
        <v>46</v>
      </c>
      <c r="O227" s="91"/>
      <c r="P227" s="227">
        <f>O227*H227</f>
        <v>0</v>
      </c>
      <c r="Q227" s="227">
        <v>0.01201</v>
      </c>
      <c r="R227" s="227">
        <f>Q227*H227</f>
        <v>0.01201</v>
      </c>
      <c r="S227" s="227">
        <v>0</v>
      </c>
      <c r="T227" s="22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9" t="s">
        <v>183</v>
      </c>
      <c r="AT227" s="229" t="s">
        <v>180</v>
      </c>
      <c r="AU227" s="229" t="s">
        <v>162</v>
      </c>
      <c r="AY227" s="17" t="s">
        <v>152</v>
      </c>
      <c r="BE227" s="230">
        <f>IF(N227="základní",J227,0)</f>
        <v>0</v>
      </c>
      <c r="BF227" s="230">
        <f>IF(N227="snížená",J227,0)</f>
        <v>0</v>
      </c>
      <c r="BG227" s="230">
        <f>IF(N227="zákl. přenesená",J227,0)</f>
        <v>0</v>
      </c>
      <c r="BH227" s="230">
        <f>IF(N227="sníž. přenesená",J227,0)</f>
        <v>0</v>
      </c>
      <c r="BI227" s="230">
        <f>IF(N227="nulová",J227,0)</f>
        <v>0</v>
      </c>
      <c r="BJ227" s="17" t="s">
        <v>162</v>
      </c>
      <c r="BK227" s="230">
        <f>ROUND(I227*H227,2)</f>
        <v>0</v>
      </c>
      <c r="BL227" s="17" t="s">
        <v>161</v>
      </c>
      <c r="BM227" s="229" t="s">
        <v>277</v>
      </c>
    </row>
    <row r="228" s="2" customFormat="1" ht="14.4" customHeight="1">
      <c r="A228" s="38"/>
      <c r="B228" s="39"/>
      <c r="C228" s="218" t="s">
        <v>7</v>
      </c>
      <c r="D228" s="218" t="s">
        <v>156</v>
      </c>
      <c r="E228" s="219" t="s">
        <v>278</v>
      </c>
      <c r="F228" s="220" t="s">
        <v>279</v>
      </c>
      <c r="G228" s="221" t="s">
        <v>237</v>
      </c>
      <c r="H228" s="222">
        <v>3</v>
      </c>
      <c r="I228" s="223"/>
      <c r="J228" s="224">
        <f>ROUND(I228*H228,2)</f>
        <v>0</v>
      </c>
      <c r="K228" s="220" t="s">
        <v>1</v>
      </c>
      <c r="L228" s="44"/>
      <c r="M228" s="225" t="s">
        <v>1</v>
      </c>
      <c r="N228" s="226" t="s">
        <v>46</v>
      </c>
      <c r="O228" s="91"/>
      <c r="P228" s="227">
        <f>O228*H228</f>
        <v>0</v>
      </c>
      <c r="Q228" s="227">
        <v>0.01115</v>
      </c>
      <c r="R228" s="227">
        <f>Q228*H228</f>
        <v>0.033450000000000001</v>
      </c>
      <c r="S228" s="227">
        <v>0</v>
      </c>
      <c r="T228" s="228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29" t="s">
        <v>161</v>
      </c>
      <c r="AT228" s="229" t="s">
        <v>156</v>
      </c>
      <c r="AU228" s="229" t="s">
        <v>162</v>
      </c>
      <c r="AY228" s="17" t="s">
        <v>152</v>
      </c>
      <c r="BE228" s="230">
        <f>IF(N228="základní",J228,0)</f>
        <v>0</v>
      </c>
      <c r="BF228" s="230">
        <f>IF(N228="snížená",J228,0)</f>
        <v>0</v>
      </c>
      <c r="BG228" s="230">
        <f>IF(N228="zákl. přenesená",J228,0)</f>
        <v>0</v>
      </c>
      <c r="BH228" s="230">
        <f>IF(N228="sníž. přenesená",J228,0)</f>
        <v>0</v>
      </c>
      <c r="BI228" s="230">
        <f>IF(N228="nulová",J228,0)</f>
        <v>0</v>
      </c>
      <c r="BJ228" s="17" t="s">
        <v>162</v>
      </c>
      <c r="BK228" s="230">
        <f>ROUND(I228*H228,2)</f>
        <v>0</v>
      </c>
      <c r="BL228" s="17" t="s">
        <v>161</v>
      </c>
      <c r="BM228" s="229" t="s">
        <v>280</v>
      </c>
    </row>
    <row r="229" s="14" customFormat="1">
      <c r="A229" s="14"/>
      <c r="B229" s="242"/>
      <c r="C229" s="243"/>
      <c r="D229" s="233" t="s">
        <v>164</v>
      </c>
      <c r="E229" s="244" t="s">
        <v>1</v>
      </c>
      <c r="F229" s="245" t="s">
        <v>281</v>
      </c>
      <c r="G229" s="243"/>
      <c r="H229" s="246">
        <v>3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164</v>
      </c>
      <c r="AU229" s="252" t="s">
        <v>162</v>
      </c>
      <c r="AV229" s="14" t="s">
        <v>162</v>
      </c>
      <c r="AW229" s="14" t="s">
        <v>35</v>
      </c>
      <c r="AX229" s="14" t="s">
        <v>80</v>
      </c>
      <c r="AY229" s="252" t="s">
        <v>152</v>
      </c>
    </row>
    <row r="230" s="15" customFormat="1">
      <c r="A230" s="15"/>
      <c r="B230" s="253"/>
      <c r="C230" s="254"/>
      <c r="D230" s="233" t="s">
        <v>164</v>
      </c>
      <c r="E230" s="255" t="s">
        <v>1</v>
      </c>
      <c r="F230" s="256" t="s">
        <v>167</v>
      </c>
      <c r="G230" s="254"/>
      <c r="H230" s="257">
        <v>3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3" t="s">
        <v>164</v>
      </c>
      <c r="AU230" s="263" t="s">
        <v>162</v>
      </c>
      <c r="AV230" s="15" t="s">
        <v>161</v>
      </c>
      <c r="AW230" s="15" t="s">
        <v>35</v>
      </c>
      <c r="AX230" s="15" t="s">
        <v>88</v>
      </c>
      <c r="AY230" s="263" t="s">
        <v>152</v>
      </c>
    </row>
    <row r="231" s="2" customFormat="1" ht="14.4" customHeight="1">
      <c r="A231" s="38"/>
      <c r="B231" s="39"/>
      <c r="C231" s="264" t="s">
        <v>282</v>
      </c>
      <c r="D231" s="264" t="s">
        <v>180</v>
      </c>
      <c r="E231" s="265" t="s">
        <v>283</v>
      </c>
      <c r="F231" s="266" t="s">
        <v>284</v>
      </c>
      <c r="G231" s="267" t="s">
        <v>237</v>
      </c>
      <c r="H231" s="268">
        <v>3.1499999999999999</v>
      </c>
      <c r="I231" s="269"/>
      <c r="J231" s="270">
        <f>ROUND(I231*H231,2)</f>
        <v>0</v>
      </c>
      <c r="K231" s="266" t="s">
        <v>160</v>
      </c>
      <c r="L231" s="271"/>
      <c r="M231" s="272" t="s">
        <v>1</v>
      </c>
      <c r="N231" s="273" t="s">
        <v>46</v>
      </c>
      <c r="O231" s="91"/>
      <c r="P231" s="227">
        <f>O231*H231</f>
        <v>0</v>
      </c>
      <c r="Q231" s="227">
        <v>0.0011000000000000001</v>
      </c>
      <c r="R231" s="227">
        <f>Q231*H231</f>
        <v>0.0034650000000000002</v>
      </c>
      <c r="S231" s="227">
        <v>0</v>
      </c>
      <c r="T231" s="22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29" t="s">
        <v>183</v>
      </c>
      <c r="AT231" s="229" t="s">
        <v>180</v>
      </c>
      <c r="AU231" s="229" t="s">
        <v>162</v>
      </c>
      <c r="AY231" s="17" t="s">
        <v>152</v>
      </c>
      <c r="BE231" s="230">
        <f>IF(N231="základní",J231,0)</f>
        <v>0</v>
      </c>
      <c r="BF231" s="230">
        <f>IF(N231="snížená",J231,0)</f>
        <v>0</v>
      </c>
      <c r="BG231" s="230">
        <f>IF(N231="zákl. přenesená",J231,0)</f>
        <v>0</v>
      </c>
      <c r="BH231" s="230">
        <f>IF(N231="sníž. přenesená",J231,0)</f>
        <v>0</v>
      </c>
      <c r="BI231" s="230">
        <f>IF(N231="nulová",J231,0)</f>
        <v>0</v>
      </c>
      <c r="BJ231" s="17" t="s">
        <v>162</v>
      </c>
      <c r="BK231" s="230">
        <f>ROUND(I231*H231,2)</f>
        <v>0</v>
      </c>
      <c r="BL231" s="17" t="s">
        <v>161</v>
      </c>
      <c r="BM231" s="229" t="s">
        <v>285</v>
      </c>
    </row>
    <row r="232" s="14" customFormat="1">
      <c r="A232" s="14"/>
      <c r="B232" s="242"/>
      <c r="C232" s="243"/>
      <c r="D232" s="233" t="s">
        <v>164</v>
      </c>
      <c r="E232" s="244" t="s">
        <v>1</v>
      </c>
      <c r="F232" s="245" t="s">
        <v>286</v>
      </c>
      <c r="G232" s="243"/>
      <c r="H232" s="246">
        <v>3.1499999999999999</v>
      </c>
      <c r="I232" s="247"/>
      <c r="J232" s="243"/>
      <c r="K232" s="243"/>
      <c r="L232" s="248"/>
      <c r="M232" s="249"/>
      <c r="N232" s="250"/>
      <c r="O232" s="250"/>
      <c r="P232" s="250"/>
      <c r="Q232" s="250"/>
      <c r="R232" s="250"/>
      <c r="S232" s="250"/>
      <c r="T232" s="25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2" t="s">
        <v>164</v>
      </c>
      <c r="AU232" s="252" t="s">
        <v>162</v>
      </c>
      <c r="AV232" s="14" t="s">
        <v>162</v>
      </c>
      <c r="AW232" s="14" t="s">
        <v>35</v>
      </c>
      <c r="AX232" s="14" t="s">
        <v>80</v>
      </c>
      <c r="AY232" s="252" t="s">
        <v>152</v>
      </c>
    </row>
    <row r="233" s="15" customFormat="1">
      <c r="A233" s="15"/>
      <c r="B233" s="253"/>
      <c r="C233" s="254"/>
      <c r="D233" s="233" t="s">
        <v>164</v>
      </c>
      <c r="E233" s="255" t="s">
        <v>1</v>
      </c>
      <c r="F233" s="256" t="s">
        <v>167</v>
      </c>
      <c r="G233" s="254"/>
      <c r="H233" s="257">
        <v>3.1499999999999999</v>
      </c>
      <c r="I233" s="258"/>
      <c r="J233" s="254"/>
      <c r="K233" s="254"/>
      <c r="L233" s="259"/>
      <c r="M233" s="260"/>
      <c r="N233" s="261"/>
      <c r="O233" s="261"/>
      <c r="P233" s="261"/>
      <c r="Q233" s="261"/>
      <c r="R233" s="261"/>
      <c r="S233" s="261"/>
      <c r="T233" s="26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3" t="s">
        <v>164</v>
      </c>
      <c r="AU233" s="263" t="s">
        <v>162</v>
      </c>
      <c r="AV233" s="15" t="s">
        <v>161</v>
      </c>
      <c r="AW233" s="15" t="s">
        <v>35</v>
      </c>
      <c r="AX233" s="15" t="s">
        <v>88</v>
      </c>
      <c r="AY233" s="263" t="s">
        <v>152</v>
      </c>
    </row>
    <row r="234" s="12" customFormat="1" ht="22.8" customHeight="1">
      <c r="A234" s="12"/>
      <c r="B234" s="202"/>
      <c r="C234" s="203"/>
      <c r="D234" s="204" t="s">
        <v>79</v>
      </c>
      <c r="E234" s="216" t="s">
        <v>216</v>
      </c>
      <c r="F234" s="216" t="s">
        <v>287</v>
      </c>
      <c r="G234" s="203"/>
      <c r="H234" s="203"/>
      <c r="I234" s="206"/>
      <c r="J234" s="217">
        <f>BK234</f>
        <v>0</v>
      </c>
      <c r="K234" s="203"/>
      <c r="L234" s="208"/>
      <c r="M234" s="209"/>
      <c r="N234" s="210"/>
      <c r="O234" s="210"/>
      <c r="P234" s="211">
        <f>SUM(P235:P273)</f>
        <v>0</v>
      </c>
      <c r="Q234" s="210"/>
      <c r="R234" s="211">
        <f>SUM(R235:R273)</f>
        <v>0</v>
      </c>
      <c r="S234" s="210"/>
      <c r="T234" s="212">
        <f>SUM(T235:T273)</f>
        <v>27.853702000000006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3" t="s">
        <v>88</v>
      </c>
      <c r="AT234" s="214" t="s">
        <v>79</v>
      </c>
      <c r="AU234" s="214" t="s">
        <v>88</v>
      </c>
      <c r="AY234" s="213" t="s">
        <v>152</v>
      </c>
      <c r="BK234" s="215">
        <f>SUM(BK235:BK273)</f>
        <v>0</v>
      </c>
    </row>
    <row r="235" s="2" customFormat="1" ht="14.4" customHeight="1">
      <c r="A235" s="38"/>
      <c r="B235" s="39"/>
      <c r="C235" s="218" t="s">
        <v>288</v>
      </c>
      <c r="D235" s="218" t="s">
        <v>156</v>
      </c>
      <c r="E235" s="219" t="s">
        <v>289</v>
      </c>
      <c r="F235" s="220" t="s">
        <v>290</v>
      </c>
      <c r="G235" s="221" t="s">
        <v>291</v>
      </c>
      <c r="H235" s="222">
        <v>20</v>
      </c>
      <c r="I235" s="223"/>
      <c r="J235" s="224">
        <f>ROUND(I235*H235,2)</f>
        <v>0</v>
      </c>
      <c r="K235" s="220" t="s">
        <v>160</v>
      </c>
      <c r="L235" s="44"/>
      <c r="M235" s="225" t="s">
        <v>1</v>
      </c>
      <c r="N235" s="226" t="s">
        <v>46</v>
      </c>
      <c r="O235" s="91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161</v>
      </c>
      <c r="AT235" s="229" t="s">
        <v>156</v>
      </c>
      <c r="AU235" s="229" t="s">
        <v>162</v>
      </c>
      <c r="AY235" s="17" t="s">
        <v>152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162</v>
      </c>
      <c r="BK235" s="230">
        <f>ROUND(I235*H235,2)</f>
        <v>0</v>
      </c>
      <c r="BL235" s="17" t="s">
        <v>161</v>
      </c>
      <c r="BM235" s="229" t="s">
        <v>292</v>
      </c>
    </row>
    <row r="236" s="14" customFormat="1">
      <c r="A236" s="14"/>
      <c r="B236" s="242"/>
      <c r="C236" s="243"/>
      <c r="D236" s="233" t="s">
        <v>164</v>
      </c>
      <c r="E236" s="244" t="s">
        <v>1</v>
      </c>
      <c r="F236" s="245" t="s">
        <v>274</v>
      </c>
      <c r="G236" s="243"/>
      <c r="H236" s="246">
        <v>20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164</v>
      </c>
      <c r="AU236" s="252" t="s">
        <v>162</v>
      </c>
      <c r="AV236" s="14" t="s">
        <v>162</v>
      </c>
      <c r="AW236" s="14" t="s">
        <v>35</v>
      </c>
      <c r="AX236" s="14" t="s">
        <v>80</v>
      </c>
      <c r="AY236" s="252" t="s">
        <v>152</v>
      </c>
    </row>
    <row r="237" s="15" customFormat="1">
      <c r="A237" s="15"/>
      <c r="B237" s="253"/>
      <c r="C237" s="254"/>
      <c r="D237" s="233" t="s">
        <v>164</v>
      </c>
      <c r="E237" s="255" t="s">
        <v>1</v>
      </c>
      <c r="F237" s="256" t="s">
        <v>167</v>
      </c>
      <c r="G237" s="254"/>
      <c r="H237" s="257">
        <v>20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3" t="s">
        <v>164</v>
      </c>
      <c r="AU237" s="263" t="s">
        <v>162</v>
      </c>
      <c r="AV237" s="15" t="s">
        <v>161</v>
      </c>
      <c r="AW237" s="15" t="s">
        <v>35</v>
      </c>
      <c r="AX237" s="15" t="s">
        <v>88</v>
      </c>
      <c r="AY237" s="263" t="s">
        <v>152</v>
      </c>
    </row>
    <row r="238" s="2" customFormat="1" ht="14.4" customHeight="1">
      <c r="A238" s="38"/>
      <c r="B238" s="39"/>
      <c r="C238" s="218" t="s">
        <v>293</v>
      </c>
      <c r="D238" s="218" t="s">
        <v>156</v>
      </c>
      <c r="E238" s="219" t="s">
        <v>294</v>
      </c>
      <c r="F238" s="220" t="s">
        <v>295</v>
      </c>
      <c r="G238" s="221" t="s">
        <v>159</v>
      </c>
      <c r="H238" s="222">
        <v>24.187999999999999</v>
      </c>
      <c r="I238" s="223"/>
      <c r="J238" s="224">
        <f>ROUND(I238*H238,2)</f>
        <v>0</v>
      </c>
      <c r="K238" s="220" t="s">
        <v>160</v>
      </c>
      <c r="L238" s="44"/>
      <c r="M238" s="225" t="s">
        <v>1</v>
      </c>
      <c r="N238" s="226" t="s">
        <v>46</v>
      </c>
      <c r="O238" s="91"/>
      <c r="P238" s="227">
        <f>O238*H238</f>
        <v>0</v>
      </c>
      <c r="Q238" s="227">
        <v>0</v>
      </c>
      <c r="R238" s="227">
        <f>Q238*H238</f>
        <v>0</v>
      </c>
      <c r="S238" s="227">
        <v>0.13100000000000001</v>
      </c>
      <c r="T238" s="228">
        <f>S238*H238</f>
        <v>3.168628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29" t="s">
        <v>161</v>
      </c>
      <c r="AT238" s="229" t="s">
        <v>156</v>
      </c>
      <c r="AU238" s="229" t="s">
        <v>162</v>
      </c>
      <c r="AY238" s="17" t="s">
        <v>152</v>
      </c>
      <c r="BE238" s="230">
        <f>IF(N238="základní",J238,0)</f>
        <v>0</v>
      </c>
      <c r="BF238" s="230">
        <f>IF(N238="snížená",J238,0)</f>
        <v>0</v>
      </c>
      <c r="BG238" s="230">
        <f>IF(N238="zákl. přenesená",J238,0)</f>
        <v>0</v>
      </c>
      <c r="BH238" s="230">
        <f>IF(N238="sníž. přenesená",J238,0)</f>
        <v>0</v>
      </c>
      <c r="BI238" s="230">
        <f>IF(N238="nulová",J238,0)</f>
        <v>0</v>
      </c>
      <c r="BJ238" s="17" t="s">
        <v>162</v>
      </c>
      <c r="BK238" s="230">
        <f>ROUND(I238*H238,2)</f>
        <v>0</v>
      </c>
      <c r="BL238" s="17" t="s">
        <v>161</v>
      </c>
      <c r="BM238" s="229" t="s">
        <v>296</v>
      </c>
    </row>
    <row r="239" s="13" customFormat="1">
      <c r="A239" s="13"/>
      <c r="B239" s="231"/>
      <c r="C239" s="232"/>
      <c r="D239" s="233" t="s">
        <v>164</v>
      </c>
      <c r="E239" s="234" t="s">
        <v>1</v>
      </c>
      <c r="F239" s="235" t="s">
        <v>297</v>
      </c>
      <c r="G239" s="232"/>
      <c r="H239" s="234" t="s">
        <v>1</v>
      </c>
      <c r="I239" s="236"/>
      <c r="J239" s="232"/>
      <c r="K239" s="232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164</v>
      </c>
      <c r="AU239" s="241" t="s">
        <v>162</v>
      </c>
      <c r="AV239" s="13" t="s">
        <v>88</v>
      </c>
      <c r="AW239" s="13" t="s">
        <v>35</v>
      </c>
      <c r="AX239" s="13" t="s">
        <v>80</v>
      </c>
      <c r="AY239" s="241" t="s">
        <v>152</v>
      </c>
    </row>
    <row r="240" s="14" customFormat="1">
      <c r="A240" s="14"/>
      <c r="B240" s="242"/>
      <c r="C240" s="243"/>
      <c r="D240" s="233" t="s">
        <v>164</v>
      </c>
      <c r="E240" s="244" t="s">
        <v>1</v>
      </c>
      <c r="F240" s="245" t="s">
        <v>298</v>
      </c>
      <c r="G240" s="243"/>
      <c r="H240" s="246">
        <v>27.34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164</v>
      </c>
      <c r="AU240" s="252" t="s">
        <v>162</v>
      </c>
      <c r="AV240" s="14" t="s">
        <v>162</v>
      </c>
      <c r="AW240" s="14" t="s">
        <v>35</v>
      </c>
      <c r="AX240" s="14" t="s">
        <v>80</v>
      </c>
      <c r="AY240" s="252" t="s">
        <v>152</v>
      </c>
    </row>
    <row r="241" s="13" customFormat="1">
      <c r="A241" s="13"/>
      <c r="B241" s="231"/>
      <c r="C241" s="232"/>
      <c r="D241" s="233" t="s">
        <v>164</v>
      </c>
      <c r="E241" s="234" t="s">
        <v>1</v>
      </c>
      <c r="F241" s="235" t="s">
        <v>299</v>
      </c>
      <c r="G241" s="232"/>
      <c r="H241" s="234" t="s">
        <v>1</v>
      </c>
      <c r="I241" s="236"/>
      <c r="J241" s="232"/>
      <c r="K241" s="232"/>
      <c r="L241" s="237"/>
      <c r="M241" s="238"/>
      <c r="N241" s="239"/>
      <c r="O241" s="239"/>
      <c r="P241" s="239"/>
      <c r="Q241" s="239"/>
      <c r="R241" s="239"/>
      <c r="S241" s="239"/>
      <c r="T241" s="24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1" t="s">
        <v>164</v>
      </c>
      <c r="AU241" s="241" t="s">
        <v>162</v>
      </c>
      <c r="AV241" s="13" t="s">
        <v>88</v>
      </c>
      <c r="AW241" s="13" t="s">
        <v>35</v>
      </c>
      <c r="AX241" s="13" t="s">
        <v>80</v>
      </c>
      <c r="AY241" s="241" t="s">
        <v>152</v>
      </c>
    </row>
    <row r="242" s="14" customFormat="1">
      <c r="A242" s="14"/>
      <c r="B242" s="242"/>
      <c r="C242" s="243"/>
      <c r="D242" s="233" t="s">
        <v>164</v>
      </c>
      <c r="E242" s="244" t="s">
        <v>1</v>
      </c>
      <c r="F242" s="245" t="s">
        <v>300</v>
      </c>
      <c r="G242" s="243"/>
      <c r="H242" s="246">
        <v>-3.1520000000000001</v>
      </c>
      <c r="I242" s="247"/>
      <c r="J242" s="243"/>
      <c r="K242" s="243"/>
      <c r="L242" s="248"/>
      <c r="M242" s="249"/>
      <c r="N242" s="250"/>
      <c r="O242" s="250"/>
      <c r="P242" s="250"/>
      <c r="Q242" s="250"/>
      <c r="R242" s="250"/>
      <c r="S242" s="250"/>
      <c r="T242" s="251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2" t="s">
        <v>164</v>
      </c>
      <c r="AU242" s="252" t="s">
        <v>162</v>
      </c>
      <c r="AV242" s="14" t="s">
        <v>162</v>
      </c>
      <c r="AW242" s="14" t="s">
        <v>35</v>
      </c>
      <c r="AX242" s="14" t="s">
        <v>80</v>
      </c>
      <c r="AY242" s="252" t="s">
        <v>152</v>
      </c>
    </row>
    <row r="243" s="15" customFormat="1">
      <c r="A243" s="15"/>
      <c r="B243" s="253"/>
      <c r="C243" s="254"/>
      <c r="D243" s="233" t="s">
        <v>164</v>
      </c>
      <c r="E243" s="255" t="s">
        <v>1</v>
      </c>
      <c r="F243" s="256" t="s">
        <v>167</v>
      </c>
      <c r="G243" s="254"/>
      <c r="H243" s="257">
        <v>24.187999999999999</v>
      </c>
      <c r="I243" s="258"/>
      <c r="J243" s="254"/>
      <c r="K243" s="254"/>
      <c r="L243" s="259"/>
      <c r="M243" s="260"/>
      <c r="N243" s="261"/>
      <c r="O243" s="261"/>
      <c r="P243" s="261"/>
      <c r="Q243" s="261"/>
      <c r="R243" s="261"/>
      <c r="S243" s="261"/>
      <c r="T243" s="262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3" t="s">
        <v>164</v>
      </c>
      <c r="AU243" s="263" t="s">
        <v>162</v>
      </c>
      <c r="AV243" s="15" t="s">
        <v>161</v>
      </c>
      <c r="AW243" s="15" t="s">
        <v>35</v>
      </c>
      <c r="AX243" s="15" t="s">
        <v>88</v>
      </c>
      <c r="AY243" s="263" t="s">
        <v>152</v>
      </c>
    </row>
    <row r="244" s="2" customFormat="1" ht="24.15" customHeight="1">
      <c r="A244" s="38"/>
      <c r="B244" s="39"/>
      <c r="C244" s="218" t="s">
        <v>301</v>
      </c>
      <c r="D244" s="218" t="s">
        <v>156</v>
      </c>
      <c r="E244" s="219" t="s">
        <v>302</v>
      </c>
      <c r="F244" s="220" t="s">
        <v>303</v>
      </c>
      <c r="G244" s="221" t="s">
        <v>170</v>
      </c>
      <c r="H244" s="222">
        <v>1.341</v>
      </c>
      <c r="I244" s="223"/>
      <c r="J244" s="224">
        <f>ROUND(I244*H244,2)</f>
        <v>0</v>
      </c>
      <c r="K244" s="220" t="s">
        <v>160</v>
      </c>
      <c r="L244" s="44"/>
      <c r="M244" s="225" t="s">
        <v>1</v>
      </c>
      <c r="N244" s="226" t="s">
        <v>46</v>
      </c>
      <c r="O244" s="91"/>
      <c r="P244" s="227">
        <f>O244*H244</f>
        <v>0</v>
      </c>
      <c r="Q244" s="227">
        <v>0</v>
      </c>
      <c r="R244" s="227">
        <f>Q244*H244</f>
        <v>0</v>
      </c>
      <c r="S244" s="227">
        <v>1.8</v>
      </c>
      <c r="T244" s="228">
        <f>S244*H244</f>
        <v>2.4138000000000002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29" t="s">
        <v>161</v>
      </c>
      <c r="AT244" s="229" t="s">
        <v>156</v>
      </c>
      <c r="AU244" s="229" t="s">
        <v>162</v>
      </c>
      <c r="AY244" s="17" t="s">
        <v>152</v>
      </c>
      <c r="BE244" s="230">
        <f>IF(N244="základní",J244,0)</f>
        <v>0</v>
      </c>
      <c r="BF244" s="230">
        <f>IF(N244="snížená",J244,0)</f>
        <v>0</v>
      </c>
      <c r="BG244" s="230">
        <f>IF(N244="zákl. přenesená",J244,0)</f>
        <v>0</v>
      </c>
      <c r="BH244" s="230">
        <f>IF(N244="sníž. přenesená",J244,0)</f>
        <v>0</v>
      </c>
      <c r="BI244" s="230">
        <f>IF(N244="nulová",J244,0)</f>
        <v>0</v>
      </c>
      <c r="BJ244" s="17" t="s">
        <v>162</v>
      </c>
      <c r="BK244" s="230">
        <f>ROUND(I244*H244,2)</f>
        <v>0</v>
      </c>
      <c r="BL244" s="17" t="s">
        <v>161</v>
      </c>
      <c r="BM244" s="229" t="s">
        <v>304</v>
      </c>
    </row>
    <row r="245" s="13" customFormat="1">
      <c r="A245" s="13"/>
      <c r="B245" s="231"/>
      <c r="C245" s="232"/>
      <c r="D245" s="233" t="s">
        <v>164</v>
      </c>
      <c r="E245" s="234" t="s">
        <v>1</v>
      </c>
      <c r="F245" s="235" t="s">
        <v>305</v>
      </c>
      <c r="G245" s="232"/>
      <c r="H245" s="234" t="s">
        <v>1</v>
      </c>
      <c r="I245" s="236"/>
      <c r="J245" s="232"/>
      <c r="K245" s="232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164</v>
      </c>
      <c r="AU245" s="241" t="s">
        <v>162</v>
      </c>
      <c r="AV245" s="13" t="s">
        <v>88</v>
      </c>
      <c r="AW245" s="13" t="s">
        <v>35</v>
      </c>
      <c r="AX245" s="13" t="s">
        <v>80</v>
      </c>
      <c r="AY245" s="241" t="s">
        <v>152</v>
      </c>
    </row>
    <row r="246" s="14" customFormat="1">
      <c r="A246" s="14"/>
      <c r="B246" s="242"/>
      <c r="C246" s="243"/>
      <c r="D246" s="233" t="s">
        <v>164</v>
      </c>
      <c r="E246" s="244" t="s">
        <v>1</v>
      </c>
      <c r="F246" s="245" t="s">
        <v>306</v>
      </c>
      <c r="G246" s="243"/>
      <c r="H246" s="246">
        <v>0.71999999999999997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164</v>
      </c>
      <c r="AU246" s="252" t="s">
        <v>162</v>
      </c>
      <c r="AV246" s="14" t="s">
        <v>162</v>
      </c>
      <c r="AW246" s="14" t="s">
        <v>35</v>
      </c>
      <c r="AX246" s="14" t="s">
        <v>80</v>
      </c>
      <c r="AY246" s="252" t="s">
        <v>152</v>
      </c>
    </row>
    <row r="247" s="13" customFormat="1">
      <c r="A247" s="13"/>
      <c r="B247" s="231"/>
      <c r="C247" s="232"/>
      <c r="D247" s="233" t="s">
        <v>164</v>
      </c>
      <c r="E247" s="234" t="s">
        <v>1</v>
      </c>
      <c r="F247" s="235" t="s">
        <v>307</v>
      </c>
      <c r="G247" s="232"/>
      <c r="H247" s="234" t="s">
        <v>1</v>
      </c>
      <c r="I247" s="236"/>
      <c r="J247" s="232"/>
      <c r="K247" s="232"/>
      <c r="L247" s="237"/>
      <c r="M247" s="238"/>
      <c r="N247" s="239"/>
      <c r="O247" s="239"/>
      <c r="P247" s="239"/>
      <c r="Q247" s="239"/>
      <c r="R247" s="239"/>
      <c r="S247" s="239"/>
      <c r="T247" s="24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1" t="s">
        <v>164</v>
      </c>
      <c r="AU247" s="241" t="s">
        <v>162</v>
      </c>
      <c r="AV247" s="13" t="s">
        <v>88</v>
      </c>
      <c r="AW247" s="13" t="s">
        <v>35</v>
      </c>
      <c r="AX247" s="13" t="s">
        <v>80</v>
      </c>
      <c r="AY247" s="241" t="s">
        <v>152</v>
      </c>
    </row>
    <row r="248" s="14" customFormat="1">
      <c r="A248" s="14"/>
      <c r="B248" s="242"/>
      <c r="C248" s="243"/>
      <c r="D248" s="233" t="s">
        <v>164</v>
      </c>
      <c r="E248" s="244" t="s">
        <v>1</v>
      </c>
      <c r="F248" s="245" t="s">
        <v>308</v>
      </c>
      <c r="G248" s="243"/>
      <c r="H248" s="246">
        <v>0.621</v>
      </c>
      <c r="I248" s="247"/>
      <c r="J248" s="243"/>
      <c r="K248" s="243"/>
      <c r="L248" s="248"/>
      <c r="M248" s="249"/>
      <c r="N248" s="250"/>
      <c r="O248" s="250"/>
      <c r="P248" s="250"/>
      <c r="Q248" s="250"/>
      <c r="R248" s="250"/>
      <c r="S248" s="250"/>
      <c r="T248" s="25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2" t="s">
        <v>164</v>
      </c>
      <c r="AU248" s="252" t="s">
        <v>162</v>
      </c>
      <c r="AV248" s="14" t="s">
        <v>162</v>
      </c>
      <c r="AW248" s="14" t="s">
        <v>35</v>
      </c>
      <c r="AX248" s="14" t="s">
        <v>80</v>
      </c>
      <c r="AY248" s="252" t="s">
        <v>152</v>
      </c>
    </row>
    <row r="249" s="15" customFormat="1">
      <c r="A249" s="15"/>
      <c r="B249" s="253"/>
      <c r="C249" s="254"/>
      <c r="D249" s="233" t="s">
        <v>164</v>
      </c>
      <c r="E249" s="255" t="s">
        <v>1</v>
      </c>
      <c r="F249" s="256" t="s">
        <v>167</v>
      </c>
      <c r="G249" s="254"/>
      <c r="H249" s="257">
        <v>1.341</v>
      </c>
      <c r="I249" s="258"/>
      <c r="J249" s="254"/>
      <c r="K249" s="254"/>
      <c r="L249" s="259"/>
      <c r="M249" s="260"/>
      <c r="N249" s="261"/>
      <c r="O249" s="261"/>
      <c r="P249" s="261"/>
      <c r="Q249" s="261"/>
      <c r="R249" s="261"/>
      <c r="S249" s="261"/>
      <c r="T249" s="262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3" t="s">
        <v>164</v>
      </c>
      <c r="AU249" s="263" t="s">
        <v>162</v>
      </c>
      <c r="AV249" s="15" t="s">
        <v>161</v>
      </c>
      <c r="AW249" s="15" t="s">
        <v>35</v>
      </c>
      <c r="AX249" s="15" t="s">
        <v>88</v>
      </c>
      <c r="AY249" s="263" t="s">
        <v>152</v>
      </c>
    </row>
    <row r="250" s="2" customFormat="1" ht="24.15" customHeight="1">
      <c r="A250" s="38"/>
      <c r="B250" s="39"/>
      <c r="C250" s="218" t="s">
        <v>309</v>
      </c>
      <c r="D250" s="218" t="s">
        <v>156</v>
      </c>
      <c r="E250" s="219" t="s">
        <v>310</v>
      </c>
      <c r="F250" s="220" t="s">
        <v>311</v>
      </c>
      <c r="G250" s="221" t="s">
        <v>170</v>
      </c>
      <c r="H250" s="222">
        <v>4.2060000000000004</v>
      </c>
      <c r="I250" s="223"/>
      <c r="J250" s="224">
        <f>ROUND(I250*H250,2)</f>
        <v>0</v>
      </c>
      <c r="K250" s="220" t="s">
        <v>160</v>
      </c>
      <c r="L250" s="44"/>
      <c r="M250" s="225" t="s">
        <v>1</v>
      </c>
      <c r="N250" s="226" t="s">
        <v>46</v>
      </c>
      <c r="O250" s="91"/>
      <c r="P250" s="227">
        <f>O250*H250</f>
        <v>0</v>
      </c>
      <c r="Q250" s="227">
        <v>0</v>
      </c>
      <c r="R250" s="227">
        <f>Q250*H250</f>
        <v>0</v>
      </c>
      <c r="S250" s="227">
        <v>1.5940000000000001</v>
      </c>
      <c r="T250" s="228">
        <f>S250*H250</f>
        <v>6.7043640000000009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9" t="s">
        <v>161</v>
      </c>
      <c r="AT250" s="229" t="s">
        <v>156</v>
      </c>
      <c r="AU250" s="229" t="s">
        <v>162</v>
      </c>
      <c r="AY250" s="17" t="s">
        <v>152</v>
      </c>
      <c r="BE250" s="230">
        <f>IF(N250="základní",J250,0)</f>
        <v>0</v>
      </c>
      <c r="BF250" s="230">
        <f>IF(N250="snížená",J250,0)</f>
        <v>0</v>
      </c>
      <c r="BG250" s="230">
        <f>IF(N250="zákl. přenesená",J250,0)</f>
        <v>0</v>
      </c>
      <c r="BH250" s="230">
        <f>IF(N250="sníž. přenesená",J250,0)</f>
        <v>0</v>
      </c>
      <c r="BI250" s="230">
        <f>IF(N250="nulová",J250,0)</f>
        <v>0</v>
      </c>
      <c r="BJ250" s="17" t="s">
        <v>162</v>
      </c>
      <c r="BK250" s="230">
        <f>ROUND(I250*H250,2)</f>
        <v>0</v>
      </c>
      <c r="BL250" s="17" t="s">
        <v>161</v>
      </c>
      <c r="BM250" s="229" t="s">
        <v>312</v>
      </c>
    </row>
    <row r="251" s="13" customFormat="1">
      <c r="A251" s="13"/>
      <c r="B251" s="231"/>
      <c r="C251" s="232"/>
      <c r="D251" s="233" t="s">
        <v>164</v>
      </c>
      <c r="E251" s="234" t="s">
        <v>1</v>
      </c>
      <c r="F251" s="235" t="s">
        <v>313</v>
      </c>
      <c r="G251" s="232"/>
      <c r="H251" s="234" t="s">
        <v>1</v>
      </c>
      <c r="I251" s="236"/>
      <c r="J251" s="232"/>
      <c r="K251" s="232"/>
      <c r="L251" s="237"/>
      <c r="M251" s="238"/>
      <c r="N251" s="239"/>
      <c r="O251" s="239"/>
      <c r="P251" s="239"/>
      <c r="Q251" s="239"/>
      <c r="R251" s="239"/>
      <c r="S251" s="239"/>
      <c r="T251" s="24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1" t="s">
        <v>164</v>
      </c>
      <c r="AU251" s="241" t="s">
        <v>162</v>
      </c>
      <c r="AV251" s="13" t="s">
        <v>88</v>
      </c>
      <c r="AW251" s="13" t="s">
        <v>35</v>
      </c>
      <c r="AX251" s="13" t="s">
        <v>80</v>
      </c>
      <c r="AY251" s="241" t="s">
        <v>152</v>
      </c>
    </row>
    <row r="252" s="14" customFormat="1">
      <c r="A252" s="14"/>
      <c r="B252" s="242"/>
      <c r="C252" s="243"/>
      <c r="D252" s="233" t="s">
        <v>164</v>
      </c>
      <c r="E252" s="244" t="s">
        <v>1</v>
      </c>
      <c r="F252" s="245" t="s">
        <v>314</v>
      </c>
      <c r="G252" s="243"/>
      <c r="H252" s="246">
        <v>2.923</v>
      </c>
      <c r="I252" s="247"/>
      <c r="J252" s="243"/>
      <c r="K252" s="243"/>
      <c r="L252" s="248"/>
      <c r="M252" s="249"/>
      <c r="N252" s="250"/>
      <c r="O252" s="250"/>
      <c r="P252" s="250"/>
      <c r="Q252" s="250"/>
      <c r="R252" s="250"/>
      <c r="S252" s="250"/>
      <c r="T252" s="25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2" t="s">
        <v>164</v>
      </c>
      <c r="AU252" s="252" t="s">
        <v>162</v>
      </c>
      <c r="AV252" s="14" t="s">
        <v>162</v>
      </c>
      <c r="AW252" s="14" t="s">
        <v>35</v>
      </c>
      <c r="AX252" s="14" t="s">
        <v>80</v>
      </c>
      <c r="AY252" s="252" t="s">
        <v>152</v>
      </c>
    </row>
    <row r="253" s="14" customFormat="1">
      <c r="A253" s="14"/>
      <c r="B253" s="242"/>
      <c r="C253" s="243"/>
      <c r="D253" s="233" t="s">
        <v>164</v>
      </c>
      <c r="E253" s="244" t="s">
        <v>1</v>
      </c>
      <c r="F253" s="245" t="s">
        <v>315</v>
      </c>
      <c r="G253" s="243"/>
      <c r="H253" s="246">
        <v>1.2829999999999999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164</v>
      </c>
      <c r="AU253" s="252" t="s">
        <v>162</v>
      </c>
      <c r="AV253" s="14" t="s">
        <v>162</v>
      </c>
      <c r="AW253" s="14" t="s">
        <v>35</v>
      </c>
      <c r="AX253" s="14" t="s">
        <v>80</v>
      </c>
      <c r="AY253" s="252" t="s">
        <v>152</v>
      </c>
    </row>
    <row r="254" s="15" customFormat="1">
      <c r="A254" s="15"/>
      <c r="B254" s="253"/>
      <c r="C254" s="254"/>
      <c r="D254" s="233" t="s">
        <v>164</v>
      </c>
      <c r="E254" s="255" t="s">
        <v>1</v>
      </c>
      <c r="F254" s="256" t="s">
        <v>167</v>
      </c>
      <c r="G254" s="254"/>
      <c r="H254" s="257">
        <v>4.2059999999999995</v>
      </c>
      <c r="I254" s="258"/>
      <c r="J254" s="254"/>
      <c r="K254" s="254"/>
      <c r="L254" s="259"/>
      <c r="M254" s="260"/>
      <c r="N254" s="261"/>
      <c r="O254" s="261"/>
      <c r="P254" s="261"/>
      <c r="Q254" s="261"/>
      <c r="R254" s="261"/>
      <c r="S254" s="261"/>
      <c r="T254" s="262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3" t="s">
        <v>164</v>
      </c>
      <c r="AU254" s="263" t="s">
        <v>162</v>
      </c>
      <c r="AV254" s="15" t="s">
        <v>161</v>
      </c>
      <c r="AW254" s="15" t="s">
        <v>35</v>
      </c>
      <c r="AX254" s="15" t="s">
        <v>88</v>
      </c>
      <c r="AY254" s="263" t="s">
        <v>152</v>
      </c>
    </row>
    <row r="255" s="2" customFormat="1" ht="24.15" customHeight="1">
      <c r="A255" s="38"/>
      <c r="B255" s="39"/>
      <c r="C255" s="218" t="s">
        <v>316</v>
      </c>
      <c r="D255" s="218" t="s">
        <v>156</v>
      </c>
      <c r="E255" s="219" t="s">
        <v>317</v>
      </c>
      <c r="F255" s="220" t="s">
        <v>318</v>
      </c>
      <c r="G255" s="221" t="s">
        <v>170</v>
      </c>
      <c r="H255" s="222">
        <v>8.9320000000000004</v>
      </c>
      <c r="I255" s="223"/>
      <c r="J255" s="224">
        <f>ROUND(I255*H255,2)</f>
        <v>0</v>
      </c>
      <c r="K255" s="220" t="s">
        <v>160</v>
      </c>
      <c r="L255" s="44"/>
      <c r="M255" s="225" t="s">
        <v>1</v>
      </c>
      <c r="N255" s="226" t="s">
        <v>46</v>
      </c>
      <c r="O255" s="91"/>
      <c r="P255" s="227">
        <f>O255*H255</f>
        <v>0</v>
      </c>
      <c r="Q255" s="227">
        <v>0</v>
      </c>
      <c r="R255" s="227">
        <f>Q255*H255</f>
        <v>0</v>
      </c>
      <c r="S255" s="227">
        <v>1.6000000000000001</v>
      </c>
      <c r="T255" s="228">
        <f>S255*H255</f>
        <v>14.291200000000002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9" t="s">
        <v>161</v>
      </c>
      <c r="AT255" s="229" t="s">
        <v>156</v>
      </c>
      <c r="AU255" s="229" t="s">
        <v>162</v>
      </c>
      <c r="AY255" s="17" t="s">
        <v>152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7" t="s">
        <v>162</v>
      </c>
      <c r="BK255" s="230">
        <f>ROUND(I255*H255,2)</f>
        <v>0</v>
      </c>
      <c r="BL255" s="17" t="s">
        <v>161</v>
      </c>
      <c r="BM255" s="229" t="s">
        <v>319</v>
      </c>
    </row>
    <row r="256" s="13" customFormat="1">
      <c r="A256" s="13"/>
      <c r="B256" s="231"/>
      <c r="C256" s="232"/>
      <c r="D256" s="233" t="s">
        <v>164</v>
      </c>
      <c r="E256" s="234" t="s">
        <v>1</v>
      </c>
      <c r="F256" s="235" t="s">
        <v>320</v>
      </c>
      <c r="G256" s="232"/>
      <c r="H256" s="234" t="s">
        <v>1</v>
      </c>
      <c r="I256" s="236"/>
      <c r="J256" s="232"/>
      <c r="K256" s="232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164</v>
      </c>
      <c r="AU256" s="241" t="s">
        <v>162</v>
      </c>
      <c r="AV256" s="13" t="s">
        <v>88</v>
      </c>
      <c r="AW256" s="13" t="s">
        <v>35</v>
      </c>
      <c r="AX256" s="13" t="s">
        <v>80</v>
      </c>
      <c r="AY256" s="241" t="s">
        <v>152</v>
      </c>
    </row>
    <row r="257" s="14" customFormat="1">
      <c r="A257" s="14"/>
      <c r="B257" s="242"/>
      <c r="C257" s="243"/>
      <c r="D257" s="233" t="s">
        <v>164</v>
      </c>
      <c r="E257" s="244" t="s">
        <v>1</v>
      </c>
      <c r="F257" s="245" t="s">
        <v>321</v>
      </c>
      <c r="G257" s="243"/>
      <c r="H257" s="246">
        <v>2.0219999999999998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164</v>
      </c>
      <c r="AU257" s="252" t="s">
        <v>162</v>
      </c>
      <c r="AV257" s="14" t="s">
        <v>162</v>
      </c>
      <c r="AW257" s="14" t="s">
        <v>35</v>
      </c>
      <c r="AX257" s="14" t="s">
        <v>80</v>
      </c>
      <c r="AY257" s="252" t="s">
        <v>152</v>
      </c>
    </row>
    <row r="258" s="14" customFormat="1">
      <c r="A258" s="14"/>
      <c r="B258" s="242"/>
      <c r="C258" s="243"/>
      <c r="D258" s="233" t="s">
        <v>164</v>
      </c>
      <c r="E258" s="244" t="s">
        <v>1</v>
      </c>
      <c r="F258" s="245" t="s">
        <v>322</v>
      </c>
      <c r="G258" s="243"/>
      <c r="H258" s="246">
        <v>2.2229999999999999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2" t="s">
        <v>164</v>
      </c>
      <c r="AU258" s="252" t="s">
        <v>162</v>
      </c>
      <c r="AV258" s="14" t="s">
        <v>162</v>
      </c>
      <c r="AW258" s="14" t="s">
        <v>35</v>
      </c>
      <c r="AX258" s="14" t="s">
        <v>80</v>
      </c>
      <c r="AY258" s="252" t="s">
        <v>152</v>
      </c>
    </row>
    <row r="259" s="14" customFormat="1">
      <c r="A259" s="14"/>
      <c r="B259" s="242"/>
      <c r="C259" s="243"/>
      <c r="D259" s="233" t="s">
        <v>164</v>
      </c>
      <c r="E259" s="244" t="s">
        <v>1</v>
      </c>
      <c r="F259" s="245" t="s">
        <v>323</v>
      </c>
      <c r="G259" s="243"/>
      <c r="H259" s="246">
        <v>4.6870000000000003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164</v>
      </c>
      <c r="AU259" s="252" t="s">
        <v>162</v>
      </c>
      <c r="AV259" s="14" t="s">
        <v>162</v>
      </c>
      <c r="AW259" s="14" t="s">
        <v>35</v>
      </c>
      <c r="AX259" s="14" t="s">
        <v>80</v>
      </c>
      <c r="AY259" s="252" t="s">
        <v>152</v>
      </c>
    </row>
    <row r="260" s="15" customFormat="1">
      <c r="A260" s="15"/>
      <c r="B260" s="253"/>
      <c r="C260" s="254"/>
      <c r="D260" s="233" t="s">
        <v>164</v>
      </c>
      <c r="E260" s="255" t="s">
        <v>1</v>
      </c>
      <c r="F260" s="256" t="s">
        <v>167</v>
      </c>
      <c r="G260" s="254"/>
      <c r="H260" s="257">
        <v>8.9319999999999986</v>
      </c>
      <c r="I260" s="258"/>
      <c r="J260" s="254"/>
      <c r="K260" s="254"/>
      <c r="L260" s="259"/>
      <c r="M260" s="260"/>
      <c r="N260" s="261"/>
      <c r="O260" s="261"/>
      <c r="P260" s="261"/>
      <c r="Q260" s="261"/>
      <c r="R260" s="261"/>
      <c r="S260" s="261"/>
      <c r="T260" s="26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3" t="s">
        <v>164</v>
      </c>
      <c r="AU260" s="263" t="s">
        <v>162</v>
      </c>
      <c r="AV260" s="15" t="s">
        <v>161</v>
      </c>
      <c r="AW260" s="15" t="s">
        <v>35</v>
      </c>
      <c r="AX260" s="15" t="s">
        <v>88</v>
      </c>
      <c r="AY260" s="263" t="s">
        <v>152</v>
      </c>
    </row>
    <row r="261" s="2" customFormat="1" ht="24.15" customHeight="1">
      <c r="A261" s="38"/>
      <c r="B261" s="39"/>
      <c r="C261" s="218" t="s">
        <v>324</v>
      </c>
      <c r="D261" s="218" t="s">
        <v>156</v>
      </c>
      <c r="E261" s="219" t="s">
        <v>325</v>
      </c>
      <c r="F261" s="220" t="s">
        <v>326</v>
      </c>
      <c r="G261" s="221" t="s">
        <v>159</v>
      </c>
      <c r="H261" s="222">
        <v>1.44</v>
      </c>
      <c r="I261" s="223"/>
      <c r="J261" s="224">
        <f>ROUND(I261*H261,2)</f>
        <v>0</v>
      </c>
      <c r="K261" s="220" t="s">
        <v>160</v>
      </c>
      <c r="L261" s="44"/>
      <c r="M261" s="225" t="s">
        <v>1</v>
      </c>
      <c r="N261" s="226" t="s">
        <v>46</v>
      </c>
      <c r="O261" s="91"/>
      <c r="P261" s="227">
        <f>O261*H261</f>
        <v>0</v>
      </c>
      <c r="Q261" s="227">
        <v>0</v>
      </c>
      <c r="R261" s="227">
        <f>Q261*H261</f>
        <v>0</v>
      </c>
      <c r="S261" s="227">
        <v>0.54500000000000004</v>
      </c>
      <c r="T261" s="228">
        <f>S261*H261</f>
        <v>0.78480000000000005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9" t="s">
        <v>161</v>
      </c>
      <c r="AT261" s="229" t="s">
        <v>156</v>
      </c>
      <c r="AU261" s="229" t="s">
        <v>162</v>
      </c>
      <c r="AY261" s="17" t="s">
        <v>152</v>
      </c>
      <c r="BE261" s="230">
        <f>IF(N261="základní",J261,0)</f>
        <v>0</v>
      </c>
      <c r="BF261" s="230">
        <f>IF(N261="snížená",J261,0)</f>
        <v>0</v>
      </c>
      <c r="BG261" s="230">
        <f>IF(N261="zákl. přenesená",J261,0)</f>
        <v>0</v>
      </c>
      <c r="BH261" s="230">
        <f>IF(N261="sníž. přenesená",J261,0)</f>
        <v>0</v>
      </c>
      <c r="BI261" s="230">
        <f>IF(N261="nulová",J261,0)</f>
        <v>0</v>
      </c>
      <c r="BJ261" s="17" t="s">
        <v>162</v>
      </c>
      <c r="BK261" s="230">
        <f>ROUND(I261*H261,2)</f>
        <v>0</v>
      </c>
      <c r="BL261" s="17" t="s">
        <v>161</v>
      </c>
      <c r="BM261" s="229" t="s">
        <v>327</v>
      </c>
    </row>
    <row r="262" s="13" customFormat="1">
      <c r="A262" s="13"/>
      <c r="B262" s="231"/>
      <c r="C262" s="232"/>
      <c r="D262" s="233" t="s">
        <v>164</v>
      </c>
      <c r="E262" s="234" t="s">
        <v>1</v>
      </c>
      <c r="F262" s="235" t="s">
        <v>328</v>
      </c>
      <c r="G262" s="232"/>
      <c r="H262" s="234" t="s">
        <v>1</v>
      </c>
      <c r="I262" s="236"/>
      <c r="J262" s="232"/>
      <c r="K262" s="232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164</v>
      </c>
      <c r="AU262" s="241" t="s">
        <v>162</v>
      </c>
      <c r="AV262" s="13" t="s">
        <v>88</v>
      </c>
      <c r="AW262" s="13" t="s">
        <v>35</v>
      </c>
      <c r="AX262" s="13" t="s">
        <v>80</v>
      </c>
      <c r="AY262" s="241" t="s">
        <v>152</v>
      </c>
    </row>
    <row r="263" s="14" customFormat="1">
      <c r="A263" s="14"/>
      <c r="B263" s="242"/>
      <c r="C263" s="243"/>
      <c r="D263" s="233" t="s">
        <v>164</v>
      </c>
      <c r="E263" s="244" t="s">
        <v>1</v>
      </c>
      <c r="F263" s="245" t="s">
        <v>329</v>
      </c>
      <c r="G263" s="243"/>
      <c r="H263" s="246">
        <v>1.44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164</v>
      </c>
      <c r="AU263" s="252" t="s">
        <v>162</v>
      </c>
      <c r="AV263" s="14" t="s">
        <v>162</v>
      </c>
      <c r="AW263" s="14" t="s">
        <v>35</v>
      </c>
      <c r="AX263" s="14" t="s">
        <v>80</v>
      </c>
      <c r="AY263" s="252" t="s">
        <v>152</v>
      </c>
    </row>
    <row r="264" s="15" customFormat="1">
      <c r="A264" s="15"/>
      <c r="B264" s="253"/>
      <c r="C264" s="254"/>
      <c r="D264" s="233" t="s">
        <v>164</v>
      </c>
      <c r="E264" s="255" t="s">
        <v>1</v>
      </c>
      <c r="F264" s="256" t="s">
        <v>167</v>
      </c>
      <c r="G264" s="254"/>
      <c r="H264" s="257">
        <v>1.44</v>
      </c>
      <c r="I264" s="258"/>
      <c r="J264" s="254"/>
      <c r="K264" s="254"/>
      <c r="L264" s="259"/>
      <c r="M264" s="260"/>
      <c r="N264" s="261"/>
      <c r="O264" s="261"/>
      <c r="P264" s="261"/>
      <c r="Q264" s="261"/>
      <c r="R264" s="261"/>
      <c r="S264" s="261"/>
      <c r="T264" s="262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3" t="s">
        <v>164</v>
      </c>
      <c r="AU264" s="263" t="s">
        <v>162</v>
      </c>
      <c r="AV264" s="15" t="s">
        <v>161</v>
      </c>
      <c r="AW264" s="15" t="s">
        <v>35</v>
      </c>
      <c r="AX264" s="15" t="s">
        <v>88</v>
      </c>
      <c r="AY264" s="263" t="s">
        <v>152</v>
      </c>
    </row>
    <row r="265" s="2" customFormat="1" ht="24.15" customHeight="1">
      <c r="A265" s="38"/>
      <c r="B265" s="39"/>
      <c r="C265" s="218" t="s">
        <v>330</v>
      </c>
      <c r="D265" s="218" t="s">
        <v>156</v>
      </c>
      <c r="E265" s="219" t="s">
        <v>331</v>
      </c>
      <c r="F265" s="220" t="s">
        <v>332</v>
      </c>
      <c r="G265" s="221" t="s">
        <v>159</v>
      </c>
      <c r="H265" s="222">
        <v>2.5099999999999998</v>
      </c>
      <c r="I265" s="223"/>
      <c r="J265" s="224">
        <f>ROUND(I265*H265,2)</f>
        <v>0</v>
      </c>
      <c r="K265" s="220" t="s">
        <v>160</v>
      </c>
      <c r="L265" s="44"/>
      <c r="M265" s="225" t="s">
        <v>1</v>
      </c>
      <c r="N265" s="226" t="s">
        <v>46</v>
      </c>
      <c r="O265" s="91"/>
      <c r="P265" s="227">
        <f>O265*H265</f>
        <v>0</v>
      </c>
      <c r="Q265" s="227">
        <v>0</v>
      </c>
      <c r="R265" s="227">
        <f>Q265*H265</f>
        <v>0</v>
      </c>
      <c r="S265" s="227">
        <v>0.041000000000000002</v>
      </c>
      <c r="T265" s="228">
        <f>S265*H265</f>
        <v>0.10291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9" t="s">
        <v>161</v>
      </c>
      <c r="AT265" s="229" t="s">
        <v>156</v>
      </c>
      <c r="AU265" s="229" t="s">
        <v>162</v>
      </c>
      <c r="AY265" s="17" t="s">
        <v>152</v>
      </c>
      <c r="BE265" s="230">
        <f>IF(N265="základní",J265,0)</f>
        <v>0</v>
      </c>
      <c r="BF265" s="230">
        <f>IF(N265="snížená",J265,0)</f>
        <v>0</v>
      </c>
      <c r="BG265" s="230">
        <f>IF(N265="zákl. přenesená",J265,0)</f>
        <v>0</v>
      </c>
      <c r="BH265" s="230">
        <f>IF(N265="sníž. přenesená",J265,0)</f>
        <v>0</v>
      </c>
      <c r="BI265" s="230">
        <f>IF(N265="nulová",J265,0)</f>
        <v>0</v>
      </c>
      <c r="BJ265" s="17" t="s">
        <v>162</v>
      </c>
      <c r="BK265" s="230">
        <f>ROUND(I265*H265,2)</f>
        <v>0</v>
      </c>
      <c r="BL265" s="17" t="s">
        <v>161</v>
      </c>
      <c r="BM265" s="229" t="s">
        <v>333</v>
      </c>
    </row>
    <row r="266" s="13" customFormat="1">
      <c r="A266" s="13"/>
      <c r="B266" s="231"/>
      <c r="C266" s="232"/>
      <c r="D266" s="233" t="s">
        <v>164</v>
      </c>
      <c r="E266" s="234" t="s">
        <v>1</v>
      </c>
      <c r="F266" s="235" t="s">
        <v>334</v>
      </c>
      <c r="G266" s="232"/>
      <c r="H266" s="234" t="s">
        <v>1</v>
      </c>
      <c r="I266" s="236"/>
      <c r="J266" s="232"/>
      <c r="K266" s="232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164</v>
      </c>
      <c r="AU266" s="241" t="s">
        <v>162</v>
      </c>
      <c r="AV266" s="13" t="s">
        <v>88</v>
      </c>
      <c r="AW266" s="13" t="s">
        <v>35</v>
      </c>
      <c r="AX266" s="13" t="s">
        <v>80</v>
      </c>
      <c r="AY266" s="241" t="s">
        <v>152</v>
      </c>
    </row>
    <row r="267" s="14" customFormat="1">
      <c r="A267" s="14"/>
      <c r="B267" s="242"/>
      <c r="C267" s="243"/>
      <c r="D267" s="233" t="s">
        <v>164</v>
      </c>
      <c r="E267" s="244" t="s">
        <v>1</v>
      </c>
      <c r="F267" s="245" t="s">
        <v>335</v>
      </c>
      <c r="G267" s="243"/>
      <c r="H267" s="246">
        <v>1.71</v>
      </c>
      <c r="I267" s="247"/>
      <c r="J267" s="243"/>
      <c r="K267" s="243"/>
      <c r="L267" s="248"/>
      <c r="M267" s="249"/>
      <c r="N267" s="250"/>
      <c r="O267" s="250"/>
      <c r="P267" s="250"/>
      <c r="Q267" s="250"/>
      <c r="R267" s="250"/>
      <c r="S267" s="250"/>
      <c r="T267" s="251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2" t="s">
        <v>164</v>
      </c>
      <c r="AU267" s="252" t="s">
        <v>162</v>
      </c>
      <c r="AV267" s="14" t="s">
        <v>162</v>
      </c>
      <c r="AW267" s="14" t="s">
        <v>35</v>
      </c>
      <c r="AX267" s="14" t="s">
        <v>80</v>
      </c>
      <c r="AY267" s="252" t="s">
        <v>152</v>
      </c>
    </row>
    <row r="268" s="14" customFormat="1">
      <c r="A268" s="14"/>
      <c r="B268" s="242"/>
      <c r="C268" s="243"/>
      <c r="D268" s="233" t="s">
        <v>164</v>
      </c>
      <c r="E268" s="244" t="s">
        <v>1</v>
      </c>
      <c r="F268" s="245" t="s">
        <v>336</v>
      </c>
      <c r="G268" s="243"/>
      <c r="H268" s="246">
        <v>0.80000000000000004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164</v>
      </c>
      <c r="AU268" s="252" t="s">
        <v>162</v>
      </c>
      <c r="AV268" s="14" t="s">
        <v>162</v>
      </c>
      <c r="AW268" s="14" t="s">
        <v>35</v>
      </c>
      <c r="AX268" s="14" t="s">
        <v>80</v>
      </c>
      <c r="AY268" s="252" t="s">
        <v>152</v>
      </c>
    </row>
    <row r="269" s="15" customFormat="1">
      <c r="A269" s="15"/>
      <c r="B269" s="253"/>
      <c r="C269" s="254"/>
      <c r="D269" s="233" t="s">
        <v>164</v>
      </c>
      <c r="E269" s="255" t="s">
        <v>1</v>
      </c>
      <c r="F269" s="256" t="s">
        <v>167</v>
      </c>
      <c r="G269" s="254"/>
      <c r="H269" s="257">
        <v>2.5099999999999998</v>
      </c>
      <c r="I269" s="258"/>
      <c r="J269" s="254"/>
      <c r="K269" s="254"/>
      <c r="L269" s="259"/>
      <c r="M269" s="260"/>
      <c r="N269" s="261"/>
      <c r="O269" s="261"/>
      <c r="P269" s="261"/>
      <c r="Q269" s="261"/>
      <c r="R269" s="261"/>
      <c r="S269" s="261"/>
      <c r="T269" s="262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3" t="s">
        <v>164</v>
      </c>
      <c r="AU269" s="263" t="s">
        <v>162</v>
      </c>
      <c r="AV269" s="15" t="s">
        <v>161</v>
      </c>
      <c r="AW269" s="15" t="s">
        <v>35</v>
      </c>
      <c r="AX269" s="15" t="s">
        <v>88</v>
      </c>
      <c r="AY269" s="263" t="s">
        <v>152</v>
      </c>
    </row>
    <row r="270" s="2" customFormat="1" ht="24.15" customHeight="1">
      <c r="A270" s="38"/>
      <c r="B270" s="39"/>
      <c r="C270" s="218" t="s">
        <v>337</v>
      </c>
      <c r="D270" s="218" t="s">
        <v>156</v>
      </c>
      <c r="E270" s="219" t="s">
        <v>338</v>
      </c>
      <c r="F270" s="220" t="s">
        <v>339</v>
      </c>
      <c r="G270" s="221" t="s">
        <v>249</v>
      </c>
      <c r="H270" s="222">
        <v>4</v>
      </c>
      <c r="I270" s="223"/>
      <c r="J270" s="224">
        <f>ROUND(I270*H270,2)</f>
        <v>0</v>
      </c>
      <c r="K270" s="220" t="s">
        <v>160</v>
      </c>
      <c r="L270" s="44"/>
      <c r="M270" s="225" t="s">
        <v>1</v>
      </c>
      <c r="N270" s="226" t="s">
        <v>46</v>
      </c>
      <c r="O270" s="91"/>
      <c r="P270" s="227">
        <f>O270*H270</f>
        <v>0</v>
      </c>
      <c r="Q270" s="227">
        <v>0</v>
      </c>
      <c r="R270" s="227">
        <f>Q270*H270</f>
        <v>0</v>
      </c>
      <c r="S270" s="227">
        <v>0.097000000000000003</v>
      </c>
      <c r="T270" s="228">
        <f>S270*H270</f>
        <v>0.38800000000000001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9" t="s">
        <v>161</v>
      </c>
      <c r="AT270" s="229" t="s">
        <v>156</v>
      </c>
      <c r="AU270" s="229" t="s">
        <v>162</v>
      </c>
      <c r="AY270" s="17" t="s">
        <v>152</v>
      </c>
      <c r="BE270" s="230">
        <f>IF(N270="základní",J270,0)</f>
        <v>0</v>
      </c>
      <c r="BF270" s="230">
        <f>IF(N270="snížená",J270,0)</f>
        <v>0</v>
      </c>
      <c r="BG270" s="230">
        <f>IF(N270="zákl. přenesená",J270,0)</f>
        <v>0</v>
      </c>
      <c r="BH270" s="230">
        <f>IF(N270="sníž. přenesená",J270,0)</f>
        <v>0</v>
      </c>
      <c r="BI270" s="230">
        <f>IF(N270="nulová",J270,0)</f>
        <v>0</v>
      </c>
      <c r="BJ270" s="17" t="s">
        <v>162</v>
      </c>
      <c r="BK270" s="230">
        <f>ROUND(I270*H270,2)</f>
        <v>0</v>
      </c>
      <c r="BL270" s="17" t="s">
        <v>161</v>
      </c>
      <c r="BM270" s="229" t="s">
        <v>340</v>
      </c>
    </row>
    <row r="271" s="13" customFormat="1">
      <c r="A271" s="13"/>
      <c r="B271" s="231"/>
      <c r="C271" s="232"/>
      <c r="D271" s="233" t="s">
        <v>164</v>
      </c>
      <c r="E271" s="234" t="s">
        <v>1</v>
      </c>
      <c r="F271" s="235" t="s">
        <v>341</v>
      </c>
      <c r="G271" s="232"/>
      <c r="H271" s="234" t="s">
        <v>1</v>
      </c>
      <c r="I271" s="236"/>
      <c r="J271" s="232"/>
      <c r="K271" s="232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164</v>
      </c>
      <c r="AU271" s="241" t="s">
        <v>162</v>
      </c>
      <c r="AV271" s="13" t="s">
        <v>88</v>
      </c>
      <c r="AW271" s="13" t="s">
        <v>35</v>
      </c>
      <c r="AX271" s="13" t="s">
        <v>80</v>
      </c>
      <c r="AY271" s="241" t="s">
        <v>152</v>
      </c>
    </row>
    <row r="272" s="14" customFormat="1">
      <c r="A272" s="14"/>
      <c r="B272" s="242"/>
      <c r="C272" s="243"/>
      <c r="D272" s="233" t="s">
        <v>164</v>
      </c>
      <c r="E272" s="244" t="s">
        <v>1</v>
      </c>
      <c r="F272" s="245" t="s">
        <v>161</v>
      </c>
      <c r="G272" s="243"/>
      <c r="H272" s="246">
        <v>4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2" t="s">
        <v>164</v>
      </c>
      <c r="AU272" s="252" t="s">
        <v>162</v>
      </c>
      <c r="AV272" s="14" t="s">
        <v>162</v>
      </c>
      <c r="AW272" s="14" t="s">
        <v>35</v>
      </c>
      <c r="AX272" s="14" t="s">
        <v>80</v>
      </c>
      <c r="AY272" s="252" t="s">
        <v>152</v>
      </c>
    </row>
    <row r="273" s="15" customFormat="1">
      <c r="A273" s="15"/>
      <c r="B273" s="253"/>
      <c r="C273" s="254"/>
      <c r="D273" s="233" t="s">
        <v>164</v>
      </c>
      <c r="E273" s="255" t="s">
        <v>1</v>
      </c>
      <c r="F273" s="256" t="s">
        <v>167</v>
      </c>
      <c r="G273" s="254"/>
      <c r="H273" s="257">
        <v>4</v>
      </c>
      <c r="I273" s="258"/>
      <c r="J273" s="254"/>
      <c r="K273" s="254"/>
      <c r="L273" s="259"/>
      <c r="M273" s="260"/>
      <c r="N273" s="261"/>
      <c r="O273" s="261"/>
      <c r="P273" s="261"/>
      <c r="Q273" s="261"/>
      <c r="R273" s="261"/>
      <c r="S273" s="261"/>
      <c r="T273" s="262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3" t="s">
        <v>164</v>
      </c>
      <c r="AU273" s="263" t="s">
        <v>162</v>
      </c>
      <c r="AV273" s="15" t="s">
        <v>161</v>
      </c>
      <c r="AW273" s="15" t="s">
        <v>35</v>
      </c>
      <c r="AX273" s="15" t="s">
        <v>88</v>
      </c>
      <c r="AY273" s="263" t="s">
        <v>152</v>
      </c>
    </row>
    <row r="274" s="12" customFormat="1" ht="22.8" customHeight="1">
      <c r="A274" s="12"/>
      <c r="B274" s="202"/>
      <c r="C274" s="203"/>
      <c r="D274" s="204" t="s">
        <v>79</v>
      </c>
      <c r="E274" s="216" t="s">
        <v>342</v>
      </c>
      <c r="F274" s="216" t="s">
        <v>343</v>
      </c>
      <c r="G274" s="203"/>
      <c r="H274" s="203"/>
      <c r="I274" s="206"/>
      <c r="J274" s="217">
        <f>BK274</f>
        <v>0</v>
      </c>
      <c r="K274" s="203"/>
      <c r="L274" s="208"/>
      <c r="M274" s="209"/>
      <c r="N274" s="210"/>
      <c r="O274" s="210"/>
      <c r="P274" s="211">
        <f>SUM(P275:P287)</f>
        <v>0</v>
      </c>
      <c r="Q274" s="210"/>
      <c r="R274" s="211">
        <f>SUM(R275:R287)</f>
        <v>0</v>
      </c>
      <c r="S274" s="210"/>
      <c r="T274" s="212">
        <f>SUM(T275:T287)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13" t="s">
        <v>88</v>
      </c>
      <c r="AT274" s="214" t="s">
        <v>79</v>
      </c>
      <c r="AU274" s="214" t="s">
        <v>88</v>
      </c>
      <c r="AY274" s="213" t="s">
        <v>152</v>
      </c>
      <c r="BK274" s="215">
        <f>SUM(BK275:BK287)</f>
        <v>0</v>
      </c>
    </row>
    <row r="275" s="2" customFormat="1" ht="24.15" customHeight="1">
      <c r="A275" s="38"/>
      <c r="B275" s="39"/>
      <c r="C275" s="218" t="s">
        <v>344</v>
      </c>
      <c r="D275" s="218" t="s">
        <v>156</v>
      </c>
      <c r="E275" s="219" t="s">
        <v>345</v>
      </c>
      <c r="F275" s="220" t="s">
        <v>346</v>
      </c>
      <c r="G275" s="221" t="s">
        <v>176</v>
      </c>
      <c r="H275" s="222">
        <v>35.768000000000001</v>
      </c>
      <c r="I275" s="223"/>
      <c r="J275" s="224">
        <f>ROUND(I275*H275,2)</f>
        <v>0</v>
      </c>
      <c r="K275" s="220" t="s">
        <v>160</v>
      </c>
      <c r="L275" s="44"/>
      <c r="M275" s="225" t="s">
        <v>1</v>
      </c>
      <c r="N275" s="226" t="s">
        <v>46</v>
      </c>
      <c r="O275" s="91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9" t="s">
        <v>161</v>
      </c>
      <c r="AT275" s="229" t="s">
        <v>156</v>
      </c>
      <c r="AU275" s="229" t="s">
        <v>162</v>
      </c>
      <c r="AY275" s="17" t="s">
        <v>152</v>
      </c>
      <c r="BE275" s="230">
        <f>IF(N275="základní",J275,0)</f>
        <v>0</v>
      </c>
      <c r="BF275" s="230">
        <f>IF(N275="snížená",J275,0)</f>
        <v>0</v>
      </c>
      <c r="BG275" s="230">
        <f>IF(N275="zákl. přenesená",J275,0)</f>
        <v>0</v>
      </c>
      <c r="BH275" s="230">
        <f>IF(N275="sníž. přenesená",J275,0)</f>
        <v>0</v>
      </c>
      <c r="BI275" s="230">
        <f>IF(N275="nulová",J275,0)</f>
        <v>0</v>
      </c>
      <c r="BJ275" s="17" t="s">
        <v>162</v>
      </c>
      <c r="BK275" s="230">
        <f>ROUND(I275*H275,2)</f>
        <v>0</v>
      </c>
      <c r="BL275" s="17" t="s">
        <v>161</v>
      </c>
      <c r="BM275" s="229" t="s">
        <v>347</v>
      </c>
    </row>
    <row r="276" s="2" customFormat="1" ht="24.15" customHeight="1">
      <c r="A276" s="38"/>
      <c r="B276" s="39"/>
      <c r="C276" s="218" t="s">
        <v>348</v>
      </c>
      <c r="D276" s="218" t="s">
        <v>156</v>
      </c>
      <c r="E276" s="219" t="s">
        <v>349</v>
      </c>
      <c r="F276" s="220" t="s">
        <v>350</v>
      </c>
      <c r="G276" s="221" t="s">
        <v>176</v>
      </c>
      <c r="H276" s="222">
        <v>35.768000000000001</v>
      </c>
      <c r="I276" s="223"/>
      <c r="J276" s="224">
        <f>ROUND(I276*H276,2)</f>
        <v>0</v>
      </c>
      <c r="K276" s="220" t="s">
        <v>160</v>
      </c>
      <c r="L276" s="44"/>
      <c r="M276" s="225" t="s">
        <v>1</v>
      </c>
      <c r="N276" s="226" t="s">
        <v>46</v>
      </c>
      <c r="O276" s="91"/>
      <c r="P276" s="227">
        <f>O276*H276</f>
        <v>0</v>
      </c>
      <c r="Q276" s="227">
        <v>0</v>
      </c>
      <c r="R276" s="227">
        <f>Q276*H276</f>
        <v>0</v>
      </c>
      <c r="S276" s="227">
        <v>0</v>
      </c>
      <c r="T276" s="22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9" t="s">
        <v>161</v>
      </c>
      <c r="AT276" s="229" t="s">
        <v>156</v>
      </c>
      <c r="AU276" s="229" t="s">
        <v>162</v>
      </c>
      <c r="AY276" s="17" t="s">
        <v>152</v>
      </c>
      <c r="BE276" s="230">
        <f>IF(N276="základní",J276,0)</f>
        <v>0</v>
      </c>
      <c r="BF276" s="230">
        <f>IF(N276="snížená",J276,0)</f>
        <v>0</v>
      </c>
      <c r="BG276" s="230">
        <f>IF(N276="zákl. přenesená",J276,0)</f>
        <v>0</v>
      </c>
      <c r="BH276" s="230">
        <f>IF(N276="sníž. přenesená",J276,0)</f>
        <v>0</v>
      </c>
      <c r="BI276" s="230">
        <f>IF(N276="nulová",J276,0)</f>
        <v>0</v>
      </c>
      <c r="BJ276" s="17" t="s">
        <v>162</v>
      </c>
      <c r="BK276" s="230">
        <f>ROUND(I276*H276,2)</f>
        <v>0</v>
      </c>
      <c r="BL276" s="17" t="s">
        <v>161</v>
      </c>
      <c r="BM276" s="229" t="s">
        <v>351</v>
      </c>
    </row>
    <row r="277" s="2" customFormat="1" ht="24.15" customHeight="1">
      <c r="A277" s="38"/>
      <c r="B277" s="39"/>
      <c r="C277" s="218" t="s">
        <v>352</v>
      </c>
      <c r="D277" s="218" t="s">
        <v>156</v>
      </c>
      <c r="E277" s="219" t="s">
        <v>353</v>
      </c>
      <c r="F277" s="220" t="s">
        <v>354</v>
      </c>
      <c r="G277" s="221" t="s">
        <v>176</v>
      </c>
      <c r="H277" s="222">
        <v>71.536000000000001</v>
      </c>
      <c r="I277" s="223"/>
      <c r="J277" s="224">
        <f>ROUND(I277*H277,2)</f>
        <v>0</v>
      </c>
      <c r="K277" s="220" t="s">
        <v>160</v>
      </c>
      <c r="L277" s="44"/>
      <c r="M277" s="225" t="s">
        <v>1</v>
      </c>
      <c r="N277" s="226" t="s">
        <v>46</v>
      </c>
      <c r="O277" s="91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9" t="s">
        <v>161</v>
      </c>
      <c r="AT277" s="229" t="s">
        <v>156</v>
      </c>
      <c r="AU277" s="229" t="s">
        <v>162</v>
      </c>
      <c r="AY277" s="17" t="s">
        <v>152</v>
      </c>
      <c r="BE277" s="230">
        <f>IF(N277="základní",J277,0)</f>
        <v>0</v>
      </c>
      <c r="BF277" s="230">
        <f>IF(N277="snížená",J277,0)</f>
        <v>0</v>
      </c>
      <c r="BG277" s="230">
        <f>IF(N277="zákl. přenesená",J277,0)</f>
        <v>0</v>
      </c>
      <c r="BH277" s="230">
        <f>IF(N277="sníž. přenesená",J277,0)</f>
        <v>0</v>
      </c>
      <c r="BI277" s="230">
        <f>IF(N277="nulová",J277,0)</f>
        <v>0</v>
      </c>
      <c r="BJ277" s="17" t="s">
        <v>162</v>
      </c>
      <c r="BK277" s="230">
        <f>ROUND(I277*H277,2)</f>
        <v>0</v>
      </c>
      <c r="BL277" s="17" t="s">
        <v>161</v>
      </c>
      <c r="BM277" s="229" t="s">
        <v>355</v>
      </c>
    </row>
    <row r="278" s="14" customFormat="1">
      <c r="A278" s="14"/>
      <c r="B278" s="242"/>
      <c r="C278" s="243"/>
      <c r="D278" s="233" t="s">
        <v>164</v>
      </c>
      <c r="E278" s="243"/>
      <c r="F278" s="245" t="s">
        <v>356</v>
      </c>
      <c r="G278" s="243"/>
      <c r="H278" s="246">
        <v>71.536000000000001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164</v>
      </c>
      <c r="AU278" s="252" t="s">
        <v>162</v>
      </c>
      <c r="AV278" s="14" t="s">
        <v>162</v>
      </c>
      <c r="AW278" s="14" t="s">
        <v>4</v>
      </c>
      <c r="AX278" s="14" t="s">
        <v>88</v>
      </c>
      <c r="AY278" s="252" t="s">
        <v>152</v>
      </c>
    </row>
    <row r="279" s="2" customFormat="1" ht="24.15" customHeight="1">
      <c r="A279" s="38"/>
      <c r="B279" s="39"/>
      <c r="C279" s="218" t="s">
        <v>357</v>
      </c>
      <c r="D279" s="218" t="s">
        <v>156</v>
      </c>
      <c r="E279" s="219" t="s">
        <v>358</v>
      </c>
      <c r="F279" s="220" t="s">
        <v>359</v>
      </c>
      <c r="G279" s="221" t="s">
        <v>176</v>
      </c>
      <c r="H279" s="222">
        <v>14.291</v>
      </c>
      <c r="I279" s="223"/>
      <c r="J279" s="224">
        <f>ROUND(I279*H279,2)</f>
        <v>0</v>
      </c>
      <c r="K279" s="220" t="s">
        <v>160</v>
      </c>
      <c r="L279" s="44"/>
      <c r="M279" s="225" t="s">
        <v>1</v>
      </c>
      <c r="N279" s="226" t="s">
        <v>46</v>
      </c>
      <c r="O279" s="91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29" t="s">
        <v>161</v>
      </c>
      <c r="AT279" s="229" t="s">
        <v>156</v>
      </c>
      <c r="AU279" s="229" t="s">
        <v>162</v>
      </c>
      <c r="AY279" s="17" t="s">
        <v>152</v>
      </c>
      <c r="BE279" s="230">
        <f>IF(N279="základní",J279,0)</f>
        <v>0</v>
      </c>
      <c r="BF279" s="230">
        <f>IF(N279="snížená",J279,0)</f>
        <v>0</v>
      </c>
      <c r="BG279" s="230">
        <f>IF(N279="zákl. přenesená",J279,0)</f>
        <v>0</v>
      </c>
      <c r="BH279" s="230">
        <f>IF(N279="sníž. přenesená",J279,0)</f>
        <v>0</v>
      </c>
      <c r="BI279" s="230">
        <f>IF(N279="nulová",J279,0)</f>
        <v>0</v>
      </c>
      <c r="BJ279" s="17" t="s">
        <v>162</v>
      </c>
      <c r="BK279" s="230">
        <f>ROUND(I279*H279,2)</f>
        <v>0</v>
      </c>
      <c r="BL279" s="17" t="s">
        <v>161</v>
      </c>
      <c r="BM279" s="229" t="s">
        <v>360</v>
      </c>
    </row>
    <row r="280" s="14" customFormat="1">
      <c r="A280" s="14"/>
      <c r="B280" s="242"/>
      <c r="C280" s="243"/>
      <c r="D280" s="233" t="s">
        <v>164</v>
      </c>
      <c r="E280" s="244" t="s">
        <v>1</v>
      </c>
      <c r="F280" s="245" t="s">
        <v>361</v>
      </c>
      <c r="G280" s="243"/>
      <c r="H280" s="246">
        <v>14.291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2" t="s">
        <v>164</v>
      </c>
      <c r="AU280" s="252" t="s">
        <v>162</v>
      </c>
      <c r="AV280" s="14" t="s">
        <v>162</v>
      </c>
      <c r="AW280" s="14" t="s">
        <v>35</v>
      </c>
      <c r="AX280" s="14" t="s">
        <v>80</v>
      </c>
      <c r="AY280" s="252" t="s">
        <v>152</v>
      </c>
    </row>
    <row r="281" s="15" customFormat="1">
      <c r="A281" s="15"/>
      <c r="B281" s="253"/>
      <c r="C281" s="254"/>
      <c r="D281" s="233" t="s">
        <v>164</v>
      </c>
      <c r="E281" s="255" t="s">
        <v>1</v>
      </c>
      <c r="F281" s="256" t="s">
        <v>167</v>
      </c>
      <c r="G281" s="254"/>
      <c r="H281" s="257">
        <v>14.291</v>
      </c>
      <c r="I281" s="258"/>
      <c r="J281" s="254"/>
      <c r="K281" s="254"/>
      <c r="L281" s="259"/>
      <c r="M281" s="260"/>
      <c r="N281" s="261"/>
      <c r="O281" s="261"/>
      <c r="P281" s="261"/>
      <c r="Q281" s="261"/>
      <c r="R281" s="261"/>
      <c r="S281" s="261"/>
      <c r="T281" s="262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3" t="s">
        <v>164</v>
      </c>
      <c r="AU281" s="263" t="s">
        <v>162</v>
      </c>
      <c r="AV281" s="15" t="s">
        <v>161</v>
      </c>
      <c r="AW281" s="15" t="s">
        <v>35</v>
      </c>
      <c r="AX281" s="15" t="s">
        <v>88</v>
      </c>
      <c r="AY281" s="263" t="s">
        <v>152</v>
      </c>
    </row>
    <row r="282" s="2" customFormat="1" ht="24.15" customHeight="1">
      <c r="A282" s="38"/>
      <c r="B282" s="39"/>
      <c r="C282" s="218" t="s">
        <v>362</v>
      </c>
      <c r="D282" s="218" t="s">
        <v>156</v>
      </c>
      <c r="E282" s="219" t="s">
        <v>363</v>
      </c>
      <c r="F282" s="220" t="s">
        <v>364</v>
      </c>
      <c r="G282" s="221" t="s">
        <v>176</v>
      </c>
      <c r="H282" s="222">
        <v>6.0540000000000003</v>
      </c>
      <c r="I282" s="223"/>
      <c r="J282" s="224">
        <f>ROUND(I282*H282,2)</f>
        <v>0</v>
      </c>
      <c r="K282" s="220" t="s">
        <v>160</v>
      </c>
      <c r="L282" s="44"/>
      <c r="M282" s="225" t="s">
        <v>1</v>
      </c>
      <c r="N282" s="226" t="s">
        <v>46</v>
      </c>
      <c r="O282" s="91"/>
      <c r="P282" s="227">
        <f>O282*H282</f>
        <v>0</v>
      </c>
      <c r="Q282" s="227">
        <v>0</v>
      </c>
      <c r="R282" s="227">
        <f>Q282*H282</f>
        <v>0</v>
      </c>
      <c r="S282" s="227">
        <v>0</v>
      </c>
      <c r="T282" s="228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29" t="s">
        <v>161</v>
      </c>
      <c r="AT282" s="229" t="s">
        <v>156</v>
      </c>
      <c r="AU282" s="229" t="s">
        <v>162</v>
      </c>
      <c r="AY282" s="17" t="s">
        <v>152</v>
      </c>
      <c r="BE282" s="230">
        <f>IF(N282="základní",J282,0)</f>
        <v>0</v>
      </c>
      <c r="BF282" s="230">
        <f>IF(N282="snížená",J282,0)</f>
        <v>0</v>
      </c>
      <c r="BG282" s="230">
        <f>IF(N282="zákl. přenesená",J282,0)</f>
        <v>0</v>
      </c>
      <c r="BH282" s="230">
        <f>IF(N282="sníž. přenesená",J282,0)</f>
        <v>0</v>
      </c>
      <c r="BI282" s="230">
        <f>IF(N282="nulová",J282,0)</f>
        <v>0</v>
      </c>
      <c r="BJ282" s="17" t="s">
        <v>162</v>
      </c>
      <c r="BK282" s="230">
        <f>ROUND(I282*H282,2)</f>
        <v>0</v>
      </c>
      <c r="BL282" s="17" t="s">
        <v>161</v>
      </c>
      <c r="BM282" s="229" t="s">
        <v>365</v>
      </c>
    </row>
    <row r="283" s="14" customFormat="1">
      <c r="A283" s="14"/>
      <c r="B283" s="242"/>
      <c r="C283" s="243"/>
      <c r="D283" s="233" t="s">
        <v>164</v>
      </c>
      <c r="E283" s="244" t="s">
        <v>1</v>
      </c>
      <c r="F283" s="245" t="s">
        <v>366</v>
      </c>
      <c r="G283" s="243"/>
      <c r="H283" s="246">
        <v>6.0540000000000003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164</v>
      </c>
      <c r="AU283" s="252" t="s">
        <v>162</v>
      </c>
      <c r="AV283" s="14" t="s">
        <v>162</v>
      </c>
      <c r="AW283" s="14" t="s">
        <v>35</v>
      </c>
      <c r="AX283" s="14" t="s">
        <v>80</v>
      </c>
      <c r="AY283" s="252" t="s">
        <v>152</v>
      </c>
    </row>
    <row r="284" s="15" customFormat="1">
      <c r="A284" s="15"/>
      <c r="B284" s="253"/>
      <c r="C284" s="254"/>
      <c r="D284" s="233" t="s">
        <v>164</v>
      </c>
      <c r="E284" s="255" t="s">
        <v>1</v>
      </c>
      <c r="F284" s="256" t="s">
        <v>167</v>
      </c>
      <c r="G284" s="254"/>
      <c r="H284" s="257">
        <v>6.0540000000000003</v>
      </c>
      <c r="I284" s="258"/>
      <c r="J284" s="254"/>
      <c r="K284" s="254"/>
      <c r="L284" s="259"/>
      <c r="M284" s="260"/>
      <c r="N284" s="261"/>
      <c r="O284" s="261"/>
      <c r="P284" s="261"/>
      <c r="Q284" s="261"/>
      <c r="R284" s="261"/>
      <c r="S284" s="261"/>
      <c r="T284" s="262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3" t="s">
        <v>164</v>
      </c>
      <c r="AU284" s="263" t="s">
        <v>162</v>
      </c>
      <c r="AV284" s="15" t="s">
        <v>161</v>
      </c>
      <c r="AW284" s="15" t="s">
        <v>35</v>
      </c>
      <c r="AX284" s="15" t="s">
        <v>88</v>
      </c>
      <c r="AY284" s="263" t="s">
        <v>152</v>
      </c>
    </row>
    <row r="285" s="2" customFormat="1" ht="24.15" customHeight="1">
      <c r="A285" s="38"/>
      <c r="B285" s="39"/>
      <c r="C285" s="218" t="s">
        <v>367</v>
      </c>
      <c r="D285" s="218" t="s">
        <v>156</v>
      </c>
      <c r="E285" s="219" t="s">
        <v>368</v>
      </c>
      <c r="F285" s="220" t="s">
        <v>369</v>
      </c>
      <c r="G285" s="221" t="s">
        <v>176</v>
      </c>
      <c r="H285" s="222">
        <v>15.423</v>
      </c>
      <c r="I285" s="223"/>
      <c r="J285" s="224">
        <f>ROUND(I285*H285,2)</f>
        <v>0</v>
      </c>
      <c r="K285" s="220" t="s">
        <v>160</v>
      </c>
      <c r="L285" s="44"/>
      <c r="M285" s="225" t="s">
        <v>1</v>
      </c>
      <c r="N285" s="226" t="s">
        <v>46</v>
      </c>
      <c r="O285" s="91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29" t="s">
        <v>161</v>
      </c>
      <c r="AT285" s="229" t="s">
        <v>156</v>
      </c>
      <c r="AU285" s="229" t="s">
        <v>162</v>
      </c>
      <c r="AY285" s="17" t="s">
        <v>152</v>
      </c>
      <c r="BE285" s="230">
        <f>IF(N285="základní",J285,0)</f>
        <v>0</v>
      </c>
      <c r="BF285" s="230">
        <f>IF(N285="snížená",J285,0)</f>
        <v>0</v>
      </c>
      <c r="BG285" s="230">
        <f>IF(N285="zákl. přenesená",J285,0)</f>
        <v>0</v>
      </c>
      <c r="BH285" s="230">
        <f>IF(N285="sníž. přenesená",J285,0)</f>
        <v>0</v>
      </c>
      <c r="BI285" s="230">
        <f>IF(N285="nulová",J285,0)</f>
        <v>0</v>
      </c>
      <c r="BJ285" s="17" t="s">
        <v>162</v>
      </c>
      <c r="BK285" s="230">
        <f>ROUND(I285*H285,2)</f>
        <v>0</v>
      </c>
      <c r="BL285" s="17" t="s">
        <v>161</v>
      </c>
      <c r="BM285" s="229" t="s">
        <v>370</v>
      </c>
    </row>
    <row r="286" s="14" customFormat="1">
      <c r="A286" s="14"/>
      <c r="B286" s="242"/>
      <c r="C286" s="243"/>
      <c r="D286" s="233" t="s">
        <v>164</v>
      </c>
      <c r="E286" s="244" t="s">
        <v>1</v>
      </c>
      <c r="F286" s="245" t="s">
        <v>371</v>
      </c>
      <c r="G286" s="243"/>
      <c r="H286" s="246">
        <v>15.423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2" t="s">
        <v>164</v>
      </c>
      <c r="AU286" s="252" t="s">
        <v>162</v>
      </c>
      <c r="AV286" s="14" t="s">
        <v>162</v>
      </c>
      <c r="AW286" s="14" t="s">
        <v>35</v>
      </c>
      <c r="AX286" s="14" t="s">
        <v>80</v>
      </c>
      <c r="AY286" s="252" t="s">
        <v>152</v>
      </c>
    </row>
    <row r="287" s="15" customFormat="1">
      <c r="A287" s="15"/>
      <c r="B287" s="253"/>
      <c r="C287" s="254"/>
      <c r="D287" s="233" t="s">
        <v>164</v>
      </c>
      <c r="E287" s="255" t="s">
        <v>1</v>
      </c>
      <c r="F287" s="256" t="s">
        <v>167</v>
      </c>
      <c r="G287" s="254"/>
      <c r="H287" s="257">
        <v>15.423</v>
      </c>
      <c r="I287" s="258"/>
      <c r="J287" s="254"/>
      <c r="K287" s="254"/>
      <c r="L287" s="259"/>
      <c r="M287" s="260"/>
      <c r="N287" s="261"/>
      <c r="O287" s="261"/>
      <c r="P287" s="261"/>
      <c r="Q287" s="261"/>
      <c r="R287" s="261"/>
      <c r="S287" s="261"/>
      <c r="T287" s="262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3" t="s">
        <v>164</v>
      </c>
      <c r="AU287" s="263" t="s">
        <v>162</v>
      </c>
      <c r="AV287" s="15" t="s">
        <v>161</v>
      </c>
      <c r="AW287" s="15" t="s">
        <v>35</v>
      </c>
      <c r="AX287" s="15" t="s">
        <v>88</v>
      </c>
      <c r="AY287" s="263" t="s">
        <v>152</v>
      </c>
    </row>
    <row r="288" s="12" customFormat="1" ht="22.8" customHeight="1">
      <c r="A288" s="12"/>
      <c r="B288" s="202"/>
      <c r="C288" s="203"/>
      <c r="D288" s="204" t="s">
        <v>79</v>
      </c>
      <c r="E288" s="216" t="s">
        <v>372</v>
      </c>
      <c r="F288" s="216" t="s">
        <v>373</v>
      </c>
      <c r="G288" s="203"/>
      <c r="H288" s="203"/>
      <c r="I288" s="206"/>
      <c r="J288" s="217">
        <f>BK288</f>
        <v>0</v>
      </c>
      <c r="K288" s="203"/>
      <c r="L288" s="208"/>
      <c r="M288" s="209"/>
      <c r="N288" s="210"/>
      <c r="O288" s="210"/>
      <c r="P288" s="211">
        <f>P289</f>
        <v>0</v>
      </c>
      <c r="Q288" s="210"/>
      <c r="R288" s="211">
        <f>R289</f>
        <v>0</v>
      </c>
      <c r="S288" s="210"/>
      <c r="T288" s="212">
        <f>T289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3" t="s">
        <v>88</v>
      </c>
      <c r="AT288" s="214" t="s">
        <v>79</v>
      </c>
      <c r="AU288" s="214" t="s">
        <v>88</v>
      </c>
      <c r="AY288" s="213" t="s">
        <v>152</v>
      </c>
      <c r="BK288" s="215">
        <f>BK289</f>
        <v>0</v>
      </c>
    </row>
    <row r="289" s="2" customFormat="1" ht="14.4" customHeight="1">
      <c r="A289" s="38"/>
      <c r="B289" s="39"/>
      <c r="C289" s="218" t="s">
        <v>374</v>
      </c>
      <c r="D289" s="218" t="s">
        <v>156</v>
      </c>
      <c r="E289" s="219" t="s">
        <v>375</v>
      </c>
      <c r="F289" s="220" t="s">
        <v>376</v>
      </c>
      <c r="G289" s="221" t="s">
        <v>176</v>
      </c>
      <c r="H289" s="222">
        <v>6.4580000000000002</v>
      </c>
      <c r="I289" s="223"/>
      <c r="J289" s="224">
        <f>ROUND(I289*H289,2)</f>
        <v>0</v>
      </c>
      <c r="K289" s="220" t="s">
        <v>160</v>
      </c>
      <c r="L289" s="44"/>
      <c r="M289" s="225" t="s">
        <v>1</v>
      </c>
      <c r="N289" s="226" t="s">
        <v>46</v>
      </c>
      <c r="O289" s="91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9" t="s">
        <v>161</v>
      </c>
      <c r="AT289" s="229" t="s">
        <v>156</v>
      </c>
      <c r="AU289" s="229" t="s">
        <v>162</v>
      </c>
      <c r="AY289" s="17" t="s">
        <v>152</v>
      </c>
      <c r="BE289" s="230">
        <f>IF(N289="základní",J289,0)</f>
        <v>0</v>
      </c>
      <c r="BF289" s="230">
        <f>IF(N289="snížená",J289,0)</f>
        <v>0</v>
      </c>
      <c r="BG289" s="230">
        <f>IF(N289="zákl. přenesená",J289,0)</f>
        <v>0</v>
      </c>
      <c r="BH289" s="230">
        <f>IF(N289="sníž. přenesená",J289,0)</f>
        <v>0</v>
      </c>
      <c r="BI289" s="230">
        <f>IF(N289="nulová",J289,0)</f>
        <v>0</v>
      </c>
      <c r="BJ289" s="17" t="s">
        <v>162</v>
      </c>
      <c r="BK289" s="230">
        <f>ROUND(I289*H289,2)</f>
        <v>0</v>
      </c>
      <c r="BL289" s="17" t="s">
        <v>161</v>
      </c>
      <c r="BM289" s="229" t="s">
        <v>377</v>
      </c>
    </row>
    <row r="290" s="12" customFormat="1" ht="25.92" customHeight="1">
      <c r="A290" s="12"/>
      <c r="B290" s="202"/>
      <c r="C290" s="203"/>
      <c r="D290" s="204" t="s">
        <v>79</v>
      </c>
      <c r="E290" s="205" t="s">
        <v>378</v>
      </c>
      <c r="F290" s="205" t="s">
        <v>379</v>
      </c>
      <c r="G290" s="203"/>
      <c r="H290" s="203"/>
      <c r="I290" s="206"/>
      <c r="J290" s="207">
        <f>BK290</f>
        <v>0</v>
      </c>
      <c r="K290" s="203"/>
      <c r="L290" s="208"/>
      <c r="M290" s="209"/>
      <c r="N290" s="210"/>
      <c r="O290" s="210"/>
      <c r="P290" s="211">
        <f>P291+P345+P351+P363+P425+P542+P551+P573+P654+P672+P714+P828+P901+P908</f>
        <v>0</v>
      </c>
      <c r="Q290" s="210"/>
      <c r="R290" s="211">
        <f>R291+R345+R351+R363+R425+R542+R551+R573+R654+R672+R714+R828+R901+R908</f>
        <v>28.266853930000003</v>
      </c>
      <c r="S290" s="210"/>
      <c r="T290" s="212">
        <f>T291+T345+T351+T363+T425+T542+T551+T573+T654+T672+T714+T828+T901+T908</f>
        <v>7.914167700000001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13" t="s">
        <v>162</v>
      </c>
      <c r="AT290" s="214" t="s">
        <v>79</v>
      </c>
      <c r="AU290" s="214" t="s">
        <v>80</v>
      </c>
      <c r="AY290" s="213" t="s">
        <v>152</v>
      </c>
      <c r="BK290" s="215">
        <f>BK291+BK345+BK351+BK363+BK425+BK542+BK551+BK573+BK654+BK672+BK714+BK828+BK901+BK908</f>
        <v>0</v>
      </c>
    </row>
    <row r="291" s="12" customFormat="1" ht="22.8" customHeight="1">
      <c r="A291" s="12"/>
      <c r="B291" s="202"/>
      <c r="C291" s="203"/>
      <c r="D291" s="204" t="s">
        <v>79</v>
      </c>
      <c r="E291" s="216" t="s">
        <v>380</v>
      </c>
      <c r="F291" s="216" t="s">
        <v>381</v>
      </c>
      <c r="G291" s="203"/>
      <c r="H291" s="203"/>
      <c r="I291" s="206"/>
      <c r="J291" s="217">
        <f>BK291</f>
        <v>0</v>
      </c>
      <c r="K291" s="203"/>
      <c r="L291" s="208"/>
      <c r="M291" s="209"/>
      <c r="N291" s="210"/>
      <c r="O291" s="210"/>
      <c r="P291" s="211">
        <f>SUM(P292:P344)</f>
        <v>0</v>
      </c>
      <c r="Q291" s="210"/>
      <c r="R291" s="211">
        <f>SUM(R292:R344)</f>
        <v>0.056592999999999997</v>
      </c>
      <c r="S291" s="210"/>
      <c r="T291" s="212">
        <f>SUM(T292:T344)</f>
        <v>1.048516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13" t="s">
        <v>162</v>
      </c>
      <c r="AT291" s="214" t="s">
        <v>79</v>
      </c>
      <c r="AU291" s="214" t="s">
        <v>88</v>
      </c>
      <c r="AY291" s="213" t="s">
        <v>152</v>
      </c>
      <c r="BK291" s="215">
        <f>SUM(BK292:BK344)</f>
        <v>0</v>
      </c>
    </row>
    <row r="292" s="2" customFormat="1" ht="14.4" customHeight="1">
      <c r="A292" s="38"/>
      <c r="B292" s="39"/>
      <c r="C292" s="218" t="s">
        <v>382</v>
      </c>
      <c r="D292" s="218" t="s">
        <v>156</v>
      </c>
      <c r="E292" s="219" t="s">
        <v>383</v>
      </c>
      <c r="F292" s="220" t="s">
        <v>384</v>
      </c>
      <c r="G292" s="221" t="s">
        <v>159</v>
      </c>
      <c r="H292" s="222">
        <v>262.12900000000002</v>
      </c>
      <c r="I292" s="223"/>
      <c r="J292" s="224">
        <f>ROUND(I292*H292,2)</f>
        <v>0</v>
      </c>
      <c r="K292" s="220" t="s">
        <v>160</v>
      </c>
      <c r="L292" s="44"/>
      <c r="M292" s="225" t="s">
        <v>1</v>
      </c>
      <c r="N292" s="226" t="s">
        <v>46</v>
      </c>
      <c r="O292" s="91"/>
      <c r="P292" s="227">
        <f>O292*H292</f>
        <v>0</v>
      </c>
      <c r="Q292" s="227">
        <v>0</v>
      </c>
      <c r="R292" s="227">
        <f>Q292*H292</f>
        <v>0</v>
      </c>
      <c r="S292" s="227">
        <v>0.0040000000000000001</v>
      </c>
      <c r="T292" s="228">
        <f>S292*H292</f>
        <v>1.048516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29" t="s">
        <v>254</v>
      </c>
      <c r="AT292" s="229" t="s">
        <v>156</v>
      </c>
      <c r="AU292" s="229" t="s">
        <v>162</v>
      </c>
      <c r="AY292" s="17" t="s">
        <v>152</v>
      </c>
      <c r="BE292" s="230">
        <f>IF(N292="základní",J292,0)</f>
        <v>0</v>
      </c>
      <c r="BF292" s="230">
        <f>IF(N292="snížená",J292,0)</f>
        <v>0</v>
      </c>
      <c r="BG292" s="230">
        <f>IF(N292="zákl. přenesená",J292,0)</f>
        <v>0</v>
      </c>
      <c r="BH292" s="230">
        <f>IF(N292="sníž. přenesená",J292,0)</f>
        <v>0</v>
      </c>
      <c r="BI292" s="230">
        <f>IF(N292="nulová",J292,0)</f>
        <v>0</v>
      </c>
      <c r="BJ292" s="17" t="s">
        <v>162</v>
      </c>
      <c r="BK292" s="230">
        <f>ROUND(I292*H292,2)</f>
        <v>0</v>
      </c>
      <c r="BL292" s="17" t="s">
        <v>254</v>
      </c>
      <c r="BM292" s="229" t="s">
        <v>385</v>
      </c>
    </row>
    <row r="293" s="13" customFormat="1">
      <c r="A293" s="13"/>
      <c r="B293" s="231"/>
      <c r="C293" s="232"/>
      <c r="D293" s="233" t="s">
        <v>164</v>
      </c>
      <c r="E293" s="234" t="s">
        <v>1</v>
      </c>
      <c r="F293" s="235" t="s">
        <v>386</v>
      </c>
      <c r="G293" s="232"/>
      <c r="H293" s="234" t="s">
        <v>1</v>
      </c>
      <c r="I293" s="236"/>
      <c r="J293" s="232"/>
      <c r="K293" s="232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164</v>
      </c>
      <c r="AU293" s="241" t="s">
        <v>162</v>
      </c>
      <c r="AV293" s="13" t="s">
        <v>88</v>
      </c>
      <c r="AW293" s="13" t="s">
        <v>35</v>
      </c>
      <c r="AX293" s="13" t="s">
        <v>80</v>
      </c>
      <c r="AY293" s="241" t="s">
        <v>152</v>
      </c>
    </row>
    <row r="294" s="14" customFormat="1">
      <c r="A294" s="14"/>
      <c r="B294" s="242"/>
      <c r="C294" s="243"/>
      <c r="D294" s="233" t="s">
        <v>164</v>
      </c>
      <c r="E294" s="244" t="s">
        <v>1</v>
      </c>
      <c r="F294" s="245" t="s">
        <v>387</v>
      </c>
      <c r="G294" s="243"/>
      <c r="H294" s="246">
        <v>105.145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164</v>
      </c>
      <c r="AU294" s="252" t="s">
        <v>162</v>
      </c>
      <c r="AV294" s="14" t="s">
        <v>162</v>
      </c>
      <c r="AW294" s="14" t="s">
        <v>35</v>
      </c>
      <c r="AX294" s="14" t="s">
        <v>80</v>
      </c>
      <c r="AY294" s="252" t="s">
        <v>152</v>
      </c>
    </row>
    <row r="295" s="14" customFormat="1">
      <c r="A295" s="14"/>
      <c r="B295" s="242"/>
      <c r="C295" s="243"/>
      <c r="D295" s="233" t="s">
        <v>164</v>
      </c>
      <c r="E295" s="244" t="s">
        <v>1</v>
      </c>
      <c r="F295" s="245" t="s">
        <v>388</v>
      </c>
      <c r="G295" s="243"/>
      <c r="H295" s="246">
        <v>156.98400000000001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2" t="s">
        <v>164</v>
      </c>
      <c r="AU295" s="252" t="s">
        <v>162</v>
      </c>
      <c r="AV295" s="14" t="s">
        <v>162</v>
      </c>
      <c r="AW295" s="14" t="s">
        <v>35</v>
      </c>
      <c r="AX295" s="14" t="s">
        <v>80</v>
      </c>
      <c r="AY295" s="252" t="s">
        <v>152</v>
      </c>
    </row>
    <row r="296" s="15" customFormat="1">
      <c r="A296" s="15"/>
      <c r="B296" s="253"/>
      <c r="C296" s="254"/>
      <c r="D296" s="233" t="s">
        <v>164</v>
      </c>
      <c r="E296" s="255" t="s">
        <v>1</v>
      </c>
      <c r="F296" s="256" t="s">
        <v>167</v>
      </c>
      <c r="G296" s="254"/>
      <c r="H296" s="257">
        <v>262.12900000000002</v>
      </c>
      <c r="I296" s="258"/>
      <c r="J296" s="254"/>
      <c r="K296" s="254"/>
      <c r="L296" s="259"/>
      <c r="M296" s="260"/>
      <c r="N296" s="261"/>
      <c r="O296" s="261"/>
      <c r="P296" s="261"/>
      <c r="Q296" s="261"/>
      <c r="R296" s="261"/>
      <c r="S296" s="261"/>
      <c r="T296" s="26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3" t="s">
        <v>164</v>
      </c>
      <c r="AU296" s="263" t="s">
        <v>162</v>
      </c>
      <c r="AV296" s="15" t="s">
        <v>161</v>
      </c>
      <c r="AW296" s="15" t="s">
        <v>35</v>
      </c>
      <c r="AX296" s="15" t="s">
        <v>88</v>
      </c>
      <c r="AY296" s="263" t="s">
        <v>152</v>
      </c>
    </row>
    <row r="297" s="2" customFormat="1" ht="14.4" customHeight="1">
      <c r="A297" s="38"/>
      <c r="B297" s="39"/>
      <c r="C297" s="218" t="s">
        <v>389</v>
      </c>
      <c r="D297" s="218" t="s">
        <v>156</v>
      </c>
      <c r="E297" s="219" t="s">
        <v>390</v>
      </c>
      <c r="F297" s="220" t="s">
        <v>391</v>
      </c>
      <c r="G297" s="221" t="s">
        <v>159</v>
      </c>
      <c r="H297" s="222">
        <v>25.199999999999999</v>
      </c>
      <c r="I297" s="223"/>
      <c r="J297" s="224">
        <f>ROUND(I297*H297,2)</f>
        <v>0</v>
      </c>
      <c r="K297" s="220" t="s">
        <v>160</v>
      </c>
      <c r="L297" s="44"/>
      <c r="M297" s="225" t="s">
        <v>1</v>
      </c>
      <c r="N297" s="226" t="s">
        <v>46</v>
      </c>
      <c r="O297" s="91"/>
      <c r="P297" s="227">
        <f>O297*H297</f>
        <v>0</v>
      </c>
      <c r="Q297" s="227">
        <v>0</v>
      </c>
      <c r="R297" s="227">
        <f>Q297*H297</f>
        <v>0</v>
      </c>
      <c r="S297" s="227">
        <v>0</v>
      </c>
      <c r="T297" s="22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9" t="s">
        <v>254</v>
      </c>
      <c r="AT297" s="229" t="s">
        <v>156</v>
      </c>
      <c r="AU297" s="229" t="s">
        <v>162</v>
      </c>
      <c r="AY297" s="17" t="s">
        <v>152</v>
      </c>
      <c r="BE297" s="230">
        <f>IF(N297="základní",J297,0)</f>
        <v>0</v>
      </c>
      <c r="BF297" s="230">
        <f>IF(N297="snížená",J297,0)</f>
        <v>0</v>
      </c>
      <c r="BG297" s="230">
        <f>IF(N297="zákl. přenesená",J297,0)</f>
        <v>0</v>
      </c>
      <c r="BH297" s="230">
        <f>IF(N297="sníž. přenesená",J297,0)</f>
        <v>0</v>
      </c>
      <c r="BI297" s="230">
        <f>IF(N297="nulová",J297,0)</f>
        <v>0</v>
      </c>
      <c r="BJ297" s="17" t="s">
        <v>162</v>
      </c>
      <c r="BK297" s="230">
        <f>ROUND(I297*H297,2)</f>
        <v>0</v>
      </c>
      <c r="BL297" s="17" t="s">
        <v>254</v>
      </c>
      <c r="BM297" s="229" t="s">
        <v>392</v>
      </c>
    </row>
    <row r="298" s="13" customFormat="1">
      <c r="A298" s="13"/>
      <c r="B298" s="231"/>
      <c r="C298" s="232"/>
      <c r="D298" s="233" t="s">
        <v>164</v>
      </c>
      <c r="E298" s="234" t="s">
        <v>1</v>
      </c>
      <c r="F298" s="235" t="s">
        <v>393</v>
      </c>
      <c r="G298" s="232"/>
      <c r="H298" s="234" t="s">
        <v>1</v>
      </c>
      <c r="I298" s="236"/>
      <c r="J298" s="232"/>
      <c r="K298" s="232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164</v>
      </c>
      <c r="AU298" s="241" t="s">
        <v>162</v>
      </c>
      <c r="AV298" s="13" t="s">
        <v>88</v>
      </c>
      <c r="AW298" s="13" t="s">
        <v>35</v>
      </c>
      <c r="AX298" s="13" t="s">
        <v>80</v>
      </c>
      <c r="AY298" s="241" t="s">
        <v>152</v>
      </c>
    </row>
    <row r="299" s="13" customFormat="1">
      <c r="A299" s="13"/>
      <c r="B299" s="231"/>
      <c r="C299" s="232"/>
      <c r="D299" s="233" t="s">
        <v>164</v>
      </c>
      <c r="E299" s="234" t="s">
        <v>1</v>
      </c>
      <c r="F299" s="235" t="s">
        <v>394</v>
      </c>
      <c r="G299" s="232"/>
      <c r="H299" s="234" t="s">
        <v>1</v>
      </c>
      <c r="I299" s="236"/>
      <c r="J299" s="232"/>
      <c r="K299" s="232"/>
      <c r="L299" s="237"/>
      <c r="M299" s="238"/>
      <c r="N299" s="239"/>
      <c r="O299" s="239"/>
      <c r="P299" s="239"/>
      <c r="Q299" s="239"/>
      <c r="R299" s="239"/>
      <c r="S299" s="239"/>
      <c r="T299" s="24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1" t="s">
        <v>164</v>
      </c>
      <c r="AU299" s="241" t="s">
        <v>162</v>
      </c>
      <c r="AV299" s="13" t="s">
        <v>88</v>
      </c>
      <c r="AW299" s="13" t="s">
        <v>35</v>
      </c>
      <c r="AX299" s="13" t="s">
        <v>80</v>
      </c>
      <c r="AY299" s="241" t="s">
        <v>152</v>
      </c>
    </row>
    <row r="300" s="14" customFormat="1">
      <c r="A300" s="14"/>
      <c r="B300" s="242"/>
      <c r="C300" s="243"/>
      <c r="D300" s="233" t="s">
        <v>164</v>
      </c>
      <c r="E300" s="244" t="s">
        <v>1</v>
      </c>
      <c r="F300" s="245" t="s">
        <v>395</v>
      </c>
      <c r="G300" s="243"/>
      <c r="H300" s="246">
        <v>7.0999999999999996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2" t="s">
        <v>164</v>
      </c>
      <c r="AU300" s="252" t="s">
        <v>162</v>
      </c>
      <c r="AV300" s="14" t="s">
        <v>162</v>
      </c>
      <c r="AW300" s="14" t="s">
        <v>35</v>
      </c>
      <c r="AX300" s="14" t="s">
        <v>80</v>
      </c>
      <c r="AY300" s="252" t="s">
        <v>152</v>
      </c>
    </row>
    <row r="301" s="13" customFormat="1">
      <c r="A301" s="13"/>
      <c r="B301" s="231"/>
      <c r="C301" s="232"/>
      <c r="D301" s="233" t="s">
        <v>164</v>
      </c>
      <c r="E301" s="234" t="s">
        <v>1</v>
      </c>
      <c r="F301" s="235" t="s">
        <v>396</v>
      </c>
      <c r="G301" s="232"/>
      <c r="H301" s="234" t="s">
        <v>1</v>
      </c>
      <c r="I301" s="236"/>
      <c r="J301" s="232"/>
      <c r="K301" s="232"/>
      <c r="L301" s="237"/>
      <c r="M301" s="238"/>
      <c r="N301" s="239"/>
      <c r="O301" s="239"/>
      <c r="P301" s="239"/>
      <c r="Q301" s="239"/>
      <c r="R301" s="239"/>
      <c r="S301" s="239"/>
      <c r="T301" s="24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1" t="s">
        <v>164</v>
      </c>
      <c r="AU301" s="241" t="s">
        <v>162</v>
      </c>
      <c r="AV301" s="13" t="s">
        <v>88</v>
      </c>
      <c r="AW301" s="13" t="s">
        <v>35</v>
      </c>
      <c r="AX301" s="13" t="s">
        <v>80</v>
      </c>
      <c r="AY301" s="241" t="s">
        <v>152</v>
      </c>
    </row>
    <row r="302" s="14" customFormat="1">
      <c r="A302" s="14"/>
      <c r="B302" s="242"/>
      <c r="C302" s="243"/>
      <c r="D302" s="233" t="s">
        <v>164</v>
      </c>
      <c r="E302" s="244" t="s">
        <v>1</v>
      </c>
      <c r="F302" s="245" t="s">
        <v>397</v>
      </c>
      <c r="G302" s="243"/>
      <c r="H302" s="246">
        <v>6.2000000000000002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2" t="s">
        <v>164</v>
      </c>
      <c r="AU302" s="252" t="s">
        <v>162</v>
      </c>
      <c r="AV302" s="14" t="s">
        <v>162</v>
      </c>
      <c r="AW302" s="14" t="s">
        <v>35</v>
      </c>
      <c r="AX302" s="14" t="s">
        <v>80</v>
      </c>
      <c r="AY302" s="252" t="s">
        <v>152</v>
      </c>
    </row>
    <row r="303" s="13" customFormat="1">
      <c r="A303" s="13"/>
      <c r="B303" s="231"/>
      <c r="C303" s="232"/>
      <c r="D303" s="233" t="s">
        <v>164</v>
      </c>
      <c r="E303" s="234" t="s">
        <v>1</v>
      </c>
      <c r="F303" s="235" t="s">
        <v>398</v>
      </c>
      <c r="G303" s="232"/>
      <c r="H303" s="234" t="s">
        <v>1</v>
      </c>
      <c r="I303" s="236"/>
      <c r="J303" s="232"/>
      <c r="K303" s="232"/>
      <c r="L303" s="237"/>
      <c r="M303" s="238"/>
      <c r="N303" s="239"/>
      <c r="O303" s="239"/>
      <c r="P303" s="239"/>
      <c r="Q303" s="239"/>
      <c r="R303" s="239"/>
      <c r="S303" s="239"/>
      <c r="T303" s="24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1" t="s">
        <v>164</v>
      </c>
      <c r="AU303" s="241" t="s">
        <v>162</v>
      </c>
      <c r="AV303" s="13" t="s">
        <v>88</v>
      </c>
      <c r="AW303" s="13" t="s">
        <v>35</v>
      </c>
      <c r="AX303" s="13" t="s">
        <v>80</v>
      </c>
      <c r="AY303" s="241" t="s">
        <v>152</v>
      </c>
    </row>
    <row r="304" s="14" customFormat="1">
      <c r="A304" s="14"/>
      <c r="B304" s="242"/>
      <c r="C304" s="243"/>
      <c r="D304" s="233" t="s">
        <v>164</v>
      </c>
      <c r="E304" s="244" t="s">
        <v>1</v>
      </c>
      <c r="F304" s="245" t="s">
        <v>399</v>
      </c>
      <c r="G304" s="243"/>
      <c r="H304" s="246">
        <v>7.5999999999999996</v>
      </c>
      <c r="I304" s="247"/>
      <c r="J304" s="243"/>
      <c r="K304" s="243"/>
      <c r="L304" s="248"/>
      <c r="M304" s="249"/>
      <c r="N304" s="250"/>
      <c r="O304" s="250"/>
      <c r="P304" s="250"/>
      <c r="Q304" s="250"/>
      <c r="R304" s="250"/>
      <c r="S304" s="250"/>
      <c r="T304" s="251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2" t="s">
        <v>164</v>
      </c>
      <c r="AU304" s="252" t="s">
        <v>162</v>
      </c>
      <c r="AV304" s="14" t="s">
        <v>162</v>
      </c>
      <c r="AW304" s="14" t="s">
        <v>35</v>
      </c>
      <c r="AX304" s="14" t="s">
        <v>80</v>
      </c>
      <c r="AY304" s="252" t="s">
        <v>152</v>
      </c>
    </row>
    <row r="305" s="13" customFormat="1">
      <c r="A305" s="13"/>
      <c r="B305" s="231"/>
      <c r="C305" s="232"/>
      <c r="D305" s="233" t="s">
        <v>164</v>
      </c>
      <c r="E305" s="234" t="s">
        <v>1</v>
      </c>
      <c r="F305" s="235" t="s">
        <v>400</v>
      </c>
      <c r="G305" s="232"/>
      <c r="H305" s="234" t="s">
        <v>1</v>
      </c>
      <c r="I305" s="236"/>
      <c r="J305" s="232"/>
      <c r="K305" s="232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164</v>
      </c>
      <c r="AU305" s="241" t="s">
        <v>162</v>
      </c>
      <c r="AV305" s="13" t="s">
        <v>88</v>
      </c>
      <c r="AW305" s="13" t="s">
        <v>35</v>
      </c>
      <c r="AX305" s="13" t="s">
        <v>80</v>
      </c>
      <c r="AY305" s="241" t="s">
        <v>152</v>
      </c>
    </row>
    <row r="306" s="14" customFormat="1">
      <c r="A306" s="14"/>
      <c r="B306" s="242"/>
      <c r="C306" s="243"/>
      <c r="D306" s="233" t="s">
        <v>164</v>
      </c>
      <c r="E306" s="244" t="s">
        <v>1</v>
      </c>
      <c r="F306" s="245" t="s">
        <v>401</v>
      </c>
      <c r="G306" s="243"/>
      <c r="H306" s="246">
        <v>4.2999999999999998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164</v>
      </c>
      <c r="AU306" s="252" t="s">
        <v>162</v>
      </c>
      <c r="AV306" s="14" t="s">
        <v>162</v>
      </c>
      <c r="AW306" s="14" t="s">
        <v>35</v>
      </c>
      <c r="AX306" s="14" t="s">
        <v>80</v>
      </c>
      <c r="AY306" s="252" t="s">
        <v>152</v>
      </c>
    </row>
    <row r="307" s="15" customFormat="1">
      <c r="A307" s="15"/>
      <c r="B307" s="253"/>
      <c r="C307" s="254"/>
      <c r="D307" s="233" t="s">
        <v>164</v>
      </c>
      <c r="E307" s="255" t="s">
        <v>1</v>
      </c>
      <c r="F307" s="256" t="s">
        <v>167</v>
      </c>
      <c r="G307" s="254"/>
      <c r="H307" s="257">
        <v>25.199999999999999</v>
      </c>
      <c r="I307" s="258"/>
      <c r="J307" s="254"/>
      <c r="K307" s="254"/>
      <c r="L307" s="259"/>
      <c r="M307" s="260"/>
      <c r="N307" s="261"/>
      <c r="O307" s="261"/>
      <c r="P307" s="261"/>
      <c r="Q307" s="261"/>
      <c r="R307" s="261"/>
      <c r="S307" s="261"/>
      <c r="T307" s="262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3" t="s">
        <v>164</v>
      </c>
      <c r="AU307" s="263" t="s">
        <v>162</v>
      </c>
      <c r="AV307" s="15" t="s">
        <v>161</v>
      </c>
      <c r="AW307" s="15" t="s">
        <v>35</v>
      </c>
      <c r="AX307" s="15" t="s">
        <v>88</v>
      </c>
      <c r="AY307" s="263" t="s">
        <v>152</v>
      </c>
    </row>
    <row r="308" s="2" customFormat="1" ht="14.4" customHeight="1">
      <c r="A308" s="38"/>
      <c r="B308" s="39"/>
      <c r="C308" s="218" t="s">
        <v>402</v>
      </c>
      <c r="D308" s="218" t="s">
        <v>156</v>
      </c>
      <c r="E308" s="219" t="s">
        <v>403</v>
      </c>
      <c r="F308" s="220" t="s">
        <v>404</v>
      </c>
      <c r="G308" s="221" t="s">
        <v>159</v>
      </c>
      <c r="H308" s="222">
        <v>5.391</v>
      </c>
      <c r="I308" s="223"/>
      <c r="J308" s="224">
        <f>ROUND(I308*H308,2)</f>
        <v>0</v>
      </c>
      <c r="K308" s="220" t="s">
        <v>160</v>
      </c>
      <c r="L308" s="44"/>
      <c r="M308" s="225" t="s">
        <v>1</v>
      </c>
      <c r="N308" s="226" t="s">
        <v>46</v>
      </c>
      <c r="O308" s="91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29" t="s">
        <v>254</v>
      </c>
      <c r="AT308" s="229" t="s">
        <v>156</v>
      </c>
      <c r="AU308" s="229" t="s">
        <v>162</v>
      </c>
      <c r="AY308" s="17" t="s">
        <v>152</v>
      </c>
      <c r="BE308" s="230">
        <f>IF(N308="základní",J308,0)</f>
        <v>0</v>
      </c>
      <c r="BF308" s="230">
        <f>IF(N308="snížená",J308,0)</f>
        <v>0</v>
      </c>
      <c r="BG308" s="230">
        <f>IF(N308="zákl. přenesená",J308,0)</f>
        <v>0</v>
      </c>
      <c r="BH308" s="230">
        <f>IF(N308="sníž. přenesená",J308,0)</f>
        <v>0</v>
      </c>
      <c r="BI308" s="230">
        <f>IF(N308="nulová",J308,0)</f>
        <v>0</v>
      </c>
      <c r="BJ308" s="17" t="s">
        <v>162</v>
      </c>
      <c r="BK308" s="230">
        <f>ROUND(I308*H308,2)</f>
        <v>0</v>
      </c>
      <c r="BL308" s="17" t="s">
        <v>254</v>
      </c>
      <c r="BM308" s="229" t="s">
        <v>405</v>
      </c>
    </row>
    <row r="309" s="13" customFormat="1">
      <c r="A309" s="13"/>
      <c r="B309" s="231"/>
      <c r="C309" s="232"/>
      <c r="D309" s="233" t="s">
        <v>164</v>
      </c>
      <c r="E309" s="234" t="s">
        <v>1</v>
      </c>
      <c r="F309" s="235" t="s">
        <v>394</v>
      </c>
      <c r="G309" s="232"/>
      <c r="H309" s="234" t="s">
        <v>1</v>
      </c>
      <c r="I309" s="236"/>
      <c r="J309" s="232"/>
      <c r="K309" s="232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164</v>
      </c>
      <c r="AU309" s="241" t="s">
        <v>162</v>
      </c>
      <c r="AV309" s="13" t="s">
        <v>88</v>
      </c>
      <c r="AW309" s="13" t="s">
        <v>35</v>
      </c>
      <c r="AX309" s="13" t="s">
        <v>80</v>
      </c>
      <c r="AY309" s="241" t="s">
        <v>152</v>
      </c>
    </row>
    <row r="310" s="14" customFormat="1">
      <c r="A310" s="14"/>
      <c r="B310" s="242"/>
      <c r="C310" s="243"/>
      <c r="D310" s="233" t="s">
        <v>164</v>
      </c>
      <c r="E310" s="244" t="s">
        <v>1</v>
      </c>
      <c r="F310" s="245" t="s">
        <v>406</v>
      </c>
      <c r="G310" s="243"/>
      <c r="H310" s="246">
        <v>1.575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2" t="s">
        <v>164</v>
      </c>
      <c r="AU310" s="252" t="s">
        <v>162</v>
      </c>
      <c r="AV310" s="14" t="s">
        <v>162</v>
      </c>
      <c r="AW310" s="14" t="s">
        <v>35</v>
      </c>
      <c r="AX310" s="14" t="s">
        <v>80</v>
      </c>
      <c r="AY310" s="252" t="s">
        <v>152</v>
      </c>
    </row>
    <row r="311" s="13" customFormat="1">
      <c r="A311" s="13"/>
      <c r="B311" s="231"/>
      <c r="C311" s="232"/>
      <c r="D311" s="233" t="s">
        <v>164</v>
      </c>
      <c r="E311" s="234" t="s">
        <v>1</v>
      </c>
      <c r="F311" s="235" t="s">
        <v>396</v>
      </c>
      <c r="G311" s="232"/>
      <c r="H311" s="234" t="s">
        <v>1</v>
      </c>
      <c r="I311" s="236"/>
      <c r="J311" s="232"/>
      <c r="K311" s="232"/>
      <c r="L311" s="237"/>
      <c r="M311" s="238"/>
      <c r="N311" s="239"/>
      <c r="O311" s="239"/>
      <c r="P311" s="239"/>
      <c r="Q311" s="239"/>
      <c r="R311" s="239"/>
      <c r="S311" s="239"/>
      <c r="T311" s="24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1" t="s">
        <v>164</v>
      </c>
      <c r="AU311" s="241" t="s">
        <v>162</v>
      </c>
      <c r="AV311" s="13" t="s">
        <v>88</v>
      </c>
      <c r="AW311" s="13" t="s">
        <v>35</v>
      </c>
      <c r="AX311" s="13" t="s">
        <v>80</v>
      </c>
      <c r="AY311" s="241" t="s">
        <v>152</v>
      </c>
    </row>
    <row r="312" s="14" customFormat="1">
      <c r="A312" s="14"/>
      <c r="B312" s="242"/>
      <c r="C312" s="243"/>
      <c r="D312" s="233" t="s">
        <v>164</v>
      </c>
      <c r="E312" s="244" t="s">
        <v>1</v>
      </c>
      <c r="F312" s="245" t="s">
        <v>407</v>
      </c>
      <c r="G312" s="243"/>
      <c r="H312" s="246">
        <v>1.389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2" t="s">
        <v>164</v>
      </c>
      <c r="AU312" s="252" t="s">
        <v>162</v>
      </c>
      <c r="AV312" s="14" t="s">
        <v>162</v>
      </c>
      <c r="AW312" s="14" t="s">
        <v>35</v>
      </c>
      <c r="AX312" s="14" t="s">
        <v>80</v>
      </c>
      <c r="AY312" s="252" t="s">
        <v>152</v>
      </c>
    </row>
    <row r="313" s="13" customFormat="1">
      <c r="A313" s="13"/>
      <c r="B313" s="231"/>
      <c r="C313" s="232"/>
      <c r="D313" s="233" t="s">
        <v>164</v>
      </c>
      <c r="E313" s="234" t="s">
        <v>1</v>
      </c>
      <c r="F313" s="235" t="s">
        <v>398</v>
      </c>
      <c r="G313" s="232"/>
      <c r="H313" s="234" t="s">
        <v>1</v>
      </c>
      <c r="I313" s="236"/>
      <c r="J313" s="232"/>
      <c r="K313" s="232"/>
      <c r="L313" s="237"/>
      <c r="M313" s="238"/>
      <c r="N313" s="239"/>
      <c r="O313" s="239"/>
      <c r="P313" s="239"/>
      <c r="Q313" s="239"/>
      <c r="R313" s="239"/>
      <c r="S313" s="239"/>
      <c r="T313" s="24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1" t="s">
        <v>164</v>
      </c>
      <c r="AU313" s="241" t="s">
        <v>162</v>
      </c>
      <c r="AV313" s="13" t="s">
        <v>88</v>
      </c>
      <c r="AW313" s="13" t="s">
        <v>35</v>
      </c>
      <c r="AX313" s="13" t="s">
        <v>80</v>
      </c>
      <c r="AY313" s="241" t="s">
        <v>152</v>
      </c>
    </row>
    <row r="314" s="14" customFormat="1">
      <c r="A314" s="14"/>
      <c r="B314" s="242"/>
      <c r="C314" s="243"/>
      <c r="D314" s="233" t="s">
        <v>164</v>
      </c>
      <c r="E314" s="244" t="s">
        <v>1</v>
      </c>
      <c r="F314" s="245" t="s">
        <v>408</v>
      </c>
      <c r="G314" s="243"/>
      <c r="H314" s="246">
        <v>1.284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2" t="s">
        <v>164</v>
      </c>
      <c r="AU314" s="252" t="s">
        <v>162</v>
      </c>
      <c r="AV314" s="14" t="s">
        <v>162</v>
      </c>
      <c r="AW314" s="14" t="s">
        <v>35</v>
      </c>
      <c r="AX314" s="14" t="s">
        <v>80</v>
      </c>
      <c r="AY314" s="252" t="s">
        <v>152</v>
      </c>
    </row>
    <row r="315" s="13" customFormat="1">
      <c r="A315" s="13"/>
      <c r="B315" s="231"/>
      <c r="C315" s="232"/>
      <c r="D315" s="233" t="s">
        <v>164</v>
      </c>
      <c r="E315" s="234" t="s">
        <v>1</v>
      </c>
      <c r="F315" s="235" t="s">
        <v>400</v>
      </c>
      <c r="G315" s="232"/>
      <c r="H315" s="234" t="s">
        <v>1</v>
      </c>
      <c r="I315" s="236"/>
      <c r="J315" s="232"/>
      <c r="K315" s="232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164</v>
      </c>
      <c r="AU315" s="241" t="s">
        <v>162</v>
      </c>
      <c r="AV315" s="13" t="s">
        <v>88</v>
      </c>
      <c r="AW315" s="13" t="s">
        <v>35</v>
      </c>
      <c r="AX315" s="13" t="s">
        <v>80</v>
      </c>
      <c r="AY315" s="241" t="s">
        <v>152</v>
      </c>
    </row>
    <row r="316" s="14" customFormat="1">
      <c r="A316" s="14"/>
      <c r="B316" s="242"/>
      <c r="C316" s="243"/>
      <c r="D316" s="233" t="s">
        <v>164</v>
      </c>
      <c r="E316" s="244" t="s">
        <v>1</v>
      </c>
      <c r="F316" s="245" t="s">
        <v>409</v>
      </c>
      <c r="G316" s="243"/>
      <c r="H316" s="246">
        <v>1.143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2" t="s">
        <v>164</v>
      </c>
      <c r="AU316" s="252" t="s">
        <v>162</v>
      </c>
      <c r="AV316" s="14" t="s">
        <v>162</v>
      </c>
      <c r="AW316" s="14" t="s">
        <v>35</v>
      </c>
      <c r="AX316" s="14" t="s">
        <v>80</v>
      </c>
      <c r="AY316" s="252" t="s">
        <v>152</v>
      </c>
    </row>
    <row r="317" s="15" customFormat="1">
      <c r="A317" s="15"/>
      <c r="B317" s="253"/>
      <c r="C317" s="254"/>
      <c r="D317" s="233" t="s">
        <v>164</v>
      </c>
      <c r="E317" s="255" t="s">
        <v>1</v>
      </c>
      <c r="F317" s="256" t="s">
        <v>167</v>
      </c>
      <c r="G317" s="254"/>
      <c r="H317" s="257">
        <v>5.391</v>
      </c>
      <c r="I317" s="258"/>
      <c r="J317" s="254"/>
      <c r="K317" s="254"/>
      <c r="L317" s="259"/>
      <c r="M317" s="260"/>
      <c r="N317" s="261"/>
      <c r="O317" s="261"/>
      <c r="P317" s="261"/>
      <c r="Q317" s="261"/>
      <c r="R317" s="261"/>
      <c r="S317" s="261"/>
      <c r="T317" s="262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3" t="s">
        <v>164</v>
      </c>
      <c r="AU317" s="263" t="s">
        <v>162</v>
      </c>
      <c r="AV317" s="15" t="s">
        <v>161</v>
      </c>
      <c r="AW317" s="15" t="s">
        <v>35</v>
      </c>
      <c r="AX317" s="15" t="s">
        <v>88</v>
      </c>
      <c r="AY317" s="263" t="s">
        <v>152</v>
      </c>
    </row>
    <row r="318" s="2" customFormat="1" ht="14.4" customHeight="1">
      <c r="A318" s="38"/>
      <c r="B318" s="39"/>
      <c r="C318" s="264" t="s">
        <v>410</v>
      </c>
      <c r="D318" s="264" t="s">
        <v>180</v>
      </c>
      <c r="E318" s="265" t="s">
        <v>411</v>
      </c>
      <c r="F318" s="266" t="s">
        <v>412</v>
      </c>
      <c r="G318" s="267" t="s">
        <v>413</v>
      </c>
      <c r="H318" s="268">
        <v>6.1180000000000003</v>
      </c>
      <c r="I318" s="269"/>
      <c r="J318" s="270">
        <f>ROUND(I318*H318,2)</f>
        <v>0</v>
      </c>
      <c r="K318" s="266" t="s">
        <v>160</v>
      </c>
      <c r="L318" s="271"/>
      <c r="M318" s="272" t="s">
        <v>1</v>
      </c>
      <c r="N318" s="273" t="s">
        <v>46</v>
      </c>
      <c r="O318" s="91"/>
      <c r="P318" s="227">
        <f>O318*H318</f>
        <v>0</v>
      </c>
      <c r="Q318" s="227">
        <v>0.001</v>
      </c>
      <c r="R318" s="227">
        <f>Q318*H318</f>
        <v>0.0061180000000000002</v>
      </c>
      <c r="S318" s="227">
        <v>0</v>
      </c>
      <c r="T318" s="228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29" t="s">
        <v>348</v>
      </c>
      <c r="AT318" s="229" t="s">
        <v>180</v>
      </c>
      <c r="AU318" s="229" t="s">
        <v>162</v>
      </c>
      <c r="AY318" s="17" t="s">
        <v>152</v>
      </c>
      <c r="BE318" s="230">
        <f>IF(N318="základní",J318,0)</f>
        <v>0</v>
      </c>
      <c r="BF318" s="230">
        <f>IF(N318="snížená",J318,0)</f>
        <v>0</v>
      </c>
      <c r="BG318" s="230">
        <f>IF(N318="zákl. přenesená",J318,0)</f>
        <v>0</v>
      </c>
      <c r="BH318" s="230">
        <f>IF(N318="sníž. přenesená",J318,0)</f>
        <v>0</v>
      </c>
      <c r="BI318" s="230">
        <f>IF(N318="nulová",J318,0)</f>
        <v>0</v>
      </c>
      <c r="BJ318" s="17" t="s">
        <v>162</v>
      </c>
      <c r="BK318" s="230">
        <f>ROUND(I318*H318,2)</f>
        <v>0</v>
      </c>
      <c r="BL318" s="17" t="s">
        <v>254</v>
      </c>
      <c r="BM318" s="229" t="s">
        <v>414</v>
      </c>
    </row>
    <row r="319" s="14" customFormat="1">
      <c r="A319" s="14"/>
      <c r="B319" s="242"/>
      <c r="C319" s="243"/>
      <c r="D319" s="233" t="s">
        <v>164</v>
      </c>
      <c r="E319" s="244" t="s">
        <v>1</v>
      </c>
      <c r="F319" s="245" t="s">
        <v>415</v>
      </c>
      <c r="G319" s="243"/>
      <c r="H319" s="246">
        <v>6.1180000000000003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164</v>
      </c>
      <c r="AU319" s="252" t="s">
        <v>162</v>
      </c>
      <c r="AV319" s="14" t="s">
        <v>162</v>
      </c>
      <c r="AW319" s="14" t="s">
        <v>35</v>
      </c>
      <c r="AX319" s="14" t="s">
        <v>80</v>
      </c>
      <c r="AY319" s="252" t="s">
        <v>152</v>
      </c>
    </row>
    <row r="320" s="15" customFormat="1">
      <c r="A320" s="15"/>
      <c r="B320" s="253"/>
      <c r="C320" s="254"/>
      <c r="D320" s="233" t="s">
        <v>164</v>
      </c>
      <c r="E320" s="255" t="s">
        <v>1</v>
      </c>
      <c r="F320" s="256" t="s">
        <v>167</v>
      </c>
      <c r="G320" s="254"/>
      <c r="H320" s="257">
        <v>6.1180000000000003</v>
      </c>
      <c r="I320" s="258"/>
      <c r="J320" s="254"/>
      <c r="K320" s="254"/>
      <c r="L320" s="259"/>
      <c r="M320" s="260"/>
      <c r="N320" s="261"/>
      <c r="O320" s="261"/>
      <c r="P320" s="261"/>
      <c r="Q320" s="261"/>
      <c r="R320" s="261"/>
      <c r="S320" s="261"/>
      <c r="T320" s="26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3" t="s">
        <v>164</v>
      </c>
      <c r="AU320" s="263" t="s">
        <v>162</v>
      </c>
      <c r="AV320" s="15" t="s">
        <v>161</v>
      </c>
      <c r="AW320" s="15" t="s">
        <v>35</v>
      </c>
      <c r="AX320" s="15" t="s">
        <v>88</v>
      </c>
      <c r="AY320" s="263" t="s">
        <v>152</v>
      </c>
    </row>
    <row r="321" s="2" customFormat="1" ht="24.15" customHeight="1">
      <c r="A321" s="38"/>
      <c r="B321" s="39"/>
      <c r="C321" s="218" t="s">
        <v>416</v>
      </c>
      <c r="D321" s="218" t="s">
        <v>156</v>
      </c>
      <c r="E321" s="219" t="s">
        <v>417</v>
      </c>
      <c r="F321" s="220" t="s">
        <v>418</v>
      </c>
      <c r="G321" s="221" t="s">
        <v>159</v>
      </c>
      <c r="H321" s="222">
        <v>25.199999999999999</v>
      </c>
      <c r="I321" s="223"/>
      <c r="J321" s="224">
        <f>ROUND(I321*H321,2)</f>
        <v>0</v>
      </c>
      <c r="K321" s="220" t="s">
        <v>160</v>
      </c>
      <c r="L321" s="44"/>
      <c r="M321" s="225" t="s">
        <v>1</v>
      </c>
      <c r="N321" s="226" t="s">
        <v>46</v>
      </c>
      <c r="O321" s="91"/>
      <c r="P321" s="227">
        <f>O321*H321</f>
        <v>0</v>
      </c>
      <c r="Q321" s="227">
        <v>0</v>
      </c>
      <c r="R321" s="227">
        <f>Q321*H321</f>
        <v>0</v>
      </c>
      <c r="S321" s="227">
        <v>0</v>
      </c>
      <c r="T321" s="228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29" t="s">
        <v>254</v>
      </c>
      <c r="AT321" s="229" t="s">
        <v>156</v>
      </c>
      <c r="AU321" s="229" t="s">
        <v>162</v>
      </c>
      <c r="AY321" s="17" t="s">
        <v>152</v>
      </c>
      <c r="BE321" s="230">
        <f>IF(N321="základní",J321,0)</f>
        <v>0</v>
      </c>
      <c r="BF321" s="230">
        <f>IF(N321="snížená",J321,0)</f>
        <v>0</v>
      </c>
      <c r="BG321" s="230">
        <f>IF(N321="zákl. přenesená",J321,0)</f>
        <v>0</v>
      </c>
      <c r="BH321" s="230">
        <f>IF(N321="sníž. přenesená",J321,0)</f>
        <v>0</v>
      </c>
      <c r="BI321" s="230">
        <f>IF(N321="nulová",J321,0)</f>
        <v>0</v>
      </c>
      <c r="BJ321" s="17" t="s">
        <v>162</v>
      </c>
      <c r="BK321" s="230">
        <f>ROUND(I321*H321,2)</f>
        <v>0</v>
      </c>
      <c r="BL321" s="17" t="s">
        <v>254</v>
      </c>
      <c r="BM321" s="229" t="s">
        <v>419</v>
      </c>
    </row>
    <row r="322" s="13" customFormat="1">
      <c r="A322" s="13"/>
      <c r="B322" s="231"/>
      <c r="C322" s="232"/>
      <c r="D322" s="233" t="s">
        <v>164</v>
      </c>
      <c r="E322" s="234" t="s">
        <v>1</v>
      </c>
      <c r="F322" s="235" t="s">
        <v>394</v>
      </c>
      <c r="G322" s="232"/>
      <c r="H322" s="234" t="s">
        <v>1</v>
      </c>
      <c r="I322" s="236"/>
      <c r="J322" s="232"/>
      <c r="K322" s="232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164</v>
      </c>
      <c r="AU322" s="241" t="s">
        <v>162</v>
      </c>
      <c r="AV322" s="13" t="s">
        <v>88</v>
      </c>
      <c r="AW322" s="13" t="s">
        <v>35</v>
      </c>
      <c r="AX322" s="13" t="s">
        <v>80</v>
      </c>
      <c r="AY322" s="241" t="s">
        <v>152</v>
      </c>
    </row>
    <row r="323" s="14" customFormat="1">
      <c r="A323" s="14"/>
      <c r="B323" s="242"/>
      <c r="C323" s="243"/>
      <c r="D323" s="233" t="s">
        <v>164</v>
      </c>
      <c r="E323" s="244" t="s">
        <v>1</v>
      </c>
      <c r="F323" s="245" t="s">
        <v>395</v>
      </c>
      <c r="G323" s="243"/>
      <c r="H323" s="246">
        <v>7.0999999999999996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164</v>
      </c>
      <c r="AU323" s="252" t="s">
        <v>162</v>
      </c>
      <c r="AV323" s="14" t="s">
        <v>162</v>
      </c>
      <c r="AW323" s="14" t="s">
        <v>35</v>
      </c>
      <c r="AX323" s="14" t="s">
        <v>80</v>
      </c>
      <c r="AY323" s="252" t="s">
        <v>152</v>
      </c>
    </row>
    <row r="324" s="13" customFormat="1">
      <c r="A324" s="13"/>
      <c r="B324" s="231"/>
      <c r="C324" s="232"/>
      <c r="D324" s="233" t="s">
        <v>164</v>
      </c>
      <c r="E324" s="234" t="s">
        <v>1</v>
      </c>
      <c r="F324" s="235" t="s">
        <v>396</v>
      </c>
      <c r="G324" s="232"/>
      <c r="H324" s="234" t="s">
        <v>1</v>
      </c>
      <c r="I324" s="236"/>
      <c r="J324" s="232"/>
      <c r="K324" s="232"/>
      <c r="L324" s="237"/>
      <c r="M324" s="238"/>
      <c r="N324" s="239"/>
      <c r="O324" s="239"/>
      <c r="P324" s="239"/>
      <c r="Q324" s="239"/>
      <c r="R324" s="239"/>
      <c r="S324" s="239"/>
      <c r="T324" s="240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1" t="s">
        <v>164</v>
      </c>
      <c r="AU324" s="241" t="s">
        <v>162</v>
      </c>
      <c r="AV324" s="13" t="s">
        <v>88</v>
      </c>
      <c r="AW324" s="13" t="s">
        <v>35</v>
      </c>
      <c r="AX324" s="13" t="s">
        <v>80</v>
      </c>
      <c r="AY324" s="241" t="s">
        <v>152</v>
      </c>
    </row>
    <row r="325" s="14" customFormat="1">
      <c r="A325" s="14"/>
      <c r="B325" s="242"/>
      <c r="C325" s="243"/>
      <c r="D325" s="233" t="s">
        <v>164</v>
      </c>
      <c r="E325" s="244" t="s">
        <v>1</v>
      </c>
      <c r="F325" s="245" t="s">
        <v>397</v>
      </c>
      <c r="G325" s="243"/>
      <c r="H325" s="246">
        <v>6.2000000000000002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2" t="s">
        <v>164</v>
      </c>
      <c r="AU325" s="252" t="s">
        <v>162</v>
      </c>
      <c r="AV325" s="14" t="s">
        <v>162</v>
      </c>
      <c r="AW325" s="14" t="s">
        <v>35</v>
      </c>
      <c r="AX325" s="14" t="s">
        <v>80</v>
      </c>
      <c r="AY325" s="252" t="s">
        <v>152</v>
      </c>
    </row>
    <row r="326" s="13" customFormat="1">
      <c r="A326" s="13"/>
      <c r="B326" s="231"/>
      <c r="C326" s="232"/>
      <c r="D326" s="233" t="s">
        <v>164</v>
      </c>
      <c r="E326" s="234" t="s">
        <v>1</v>
      </c>
      <c r="F326" s="235" t="s">
        <v>398</v>
      </c>
      <c r="G326" s="232"/>
      <c r="H326" s="234" t="s">
        <v>1</v>
      </c>
      <c r="I326" s="236"/>
      <c r="J326" s="232"/>
      <c r="K326" s="232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164</v>
      </c>
      <c r="AU326" s="241" t="s">
        <v>162</v>
      </c>
      <c r="AV326" s="13" t="s">
        <v>88</v>
      </c>
      <c r="AW326" s="13" t="s">
        <v>35</v>
      </c>
      <c r="AX326" s="13" t="s">
        <v>80</v>
      </c>
      <c r="AY326" s="241" t="s">
        <v>152</v>
      </c>
    </row>
    <row r="327" s="14" customFormat="1">
      <c r="A327" s="14"/>
      <c r="B327" s="242"/>
      <c r="C327" s="243"/>
      <c r="D327" s="233" t="s">
        <v>164</v>
      </c>
      <c r="E327" s="244" t="s">
        <v>1</v>
      </c>
      <c r="F327" s="245" t="s">
        <v>399</v>
      </c>
      <c r="G327" s="243"/>
      <c r="H327" s="246">
        <v>7.5999999999999996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2" t="s">
        <v>164</v>
      </c>
      <c r="AU327" s="252" t="s">
        <v>162</v>
      </c>
      <c r="AV327" s="14" t="s">
        <v>162</v>
      </c>
      <c r="AW327" s="14" t="s">
        <v>35</v>
      </c>
      <c r="AX327" s="14" t="s">
        <v>80</v>
      </c>
      <c r="AY327" s="252" t="s">
        <v>152</v>
      </c>
    </row>
    <row r="328" s="13" customFormat="1">
      <c r="A328" s="13"/>
      <c r="B328" s="231"/>
      <c r="C328" s="232"/>
      <c r="D328" s="233" t="s">
        <v>164</v>
      </c>
      <c r="E328" s="234" t="s">
        <v>1</v>
      </c>
      <c r="F328" s="235" t="s">
        <v>400</v>
      </c>
      <c r="G328" s="232"/>
      <c r="H328" s="234" t="s">
        <v>1</v>
      </c>
      <c r="I328" s="236"/>
      <c r="J328" s="232"/>
      <c r="K328" s="232"/>
      <c r="L328" s="237"/>
      <c r="M328" s="238"/>
      <c r="N328" s="239"/>
      <c r="O328" s="239"/>
      <c r="P328" s="239"/>
      <c r="Q328" s="239"/>
      <c r="R328" s="239"/>
      <c r="S328" s="239"/>
      <c r="T328" s="24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1" t="s">
        <v>164</v>
      </c>
      <c r="AU328" s="241" t="s">
        <v>162</v>
      </c>
      <c r="AV328" s="13" t="s">
        <v>88</v>
      </c>
      <c r="AW328" s="13" t="s">
        <v>35</v>
      </c>
      <c r="AX328" s="13" t="s">
        <v>80</v>
      </c>
      <c r="AY328" s="241" t="s">
        <v>152</v>
      </c>
    </row>
    <row r="329" s="14" customFormat="1">
      <c r="A329" s="14"/>
      <c r="B329" s="242"/>
      <c r="C329" s="243"/>
      <c r="D329" s="233" t="s">
        <v>164</v>
      </c>
      <c r="E329" s="244" t="s">
        <v>1</v>
      </c>
      <c r="F329" s="245" t="s">
        <v>401</v>
      </c>
      <c r="G329" s="243"/>
      <c r="H329" s="246">
        <v>4.2999999999999998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2" t="s">
        <v>164</v>
      </c>
      <c r="AU329" s="252" t="s">
        <v>162</v>
      </c>
      <c r="AV329" s="14" t="s">
        <v>162</v>
      </c>
      <c r="AW329" s="14" t="s">
        <v>35</v>
      </c>
      <c r="AX329" s="14" t="s">
        <v>80</v>
      </c>
      <c r="AY329" s="252" t="s">
        <v>152</v>
      </c>
    </row>
    <row r="330" s="15" customFormat="1">
      <c r="A330" s="15"/>
      <c r="B330" s="253"/>
      <c r="C330" s="254"/>
      <c r="D330" s="233" t="s">
        <v>164</v>
      </c>
      <c r="E330" s="255" t="s">
        <v>1</v>
      </c>
      <c r="F330" s="256" t="s">
        <v>167</v>
      </c>
      <c r="G330" s="254"/>
      <c r="H330" s="257">
        <v>25.199999999999999</v>
      </c>
      <c r="I330" s="258"/>
      <c r="J330" s="254"/>
      <c r="K330" s="254"/>
      <c r="L330" s="259"/>
      <c r="M330" s="260"/>
      <c r="N330" s="261"/>
      <c r="O330" s="261"/>
      <c r="P330" s="261"/>
      <c r="Q330" s="261"/>
      <c r="R330" s="261"/>
      <c r="S330" s="261"/>
      <c r="T330" s="262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3" t="s">
        <v>164</v>
      </c>
      <c r="AU330" s="263" t="s">
        <v>162</v>
      </c>
      <c r="AV330" s="15" t="s">
        <v>161</v>
      </c>
      <c r="AW330" s="15" t="s">
        <v>35</v>
      </c>
      <c r="AX330" s="15" t="s">
        <v>88</v>
      </c>
      <c r="AY330" s="263" t="s">
        <v>152</v>
      </c>
    </row>
    <row r="331" s="2" customFormat="1" ht="24.15" customHeight="1">
      <c r="A331" s="38"/>
      <c r="B331" s="39"/>
      <c r="C331" s="218" t="s">
        <v>420</v>
      </c>
      <c r="D331" s="218" t="s">
        <v>156</v>
      </c>
      <c r="E331" s="219" t="s">
        <v>421</v>
      </c>
      <c r="F331" s="220" t="s">
        <v>422</v>
      </c>
      <c r="G331" s="221" t="s">
        <v>159</v>
      </c>
      <c r="H331" s="222">
        <v>5.391</v>
      </c>
      <c r="I331" s="223"/>
      <c r="J331" s="224">
        <f>ROUND(I331*H331,2)</f>
        <v>0</v>
      </c>
      <c r="K331" s="220" t="s">
        <v>160</v>
      </c>
      <c r="L331" s="44"/>
      <c r="M331" s="225" t="s">
        <v>1</v>
      </c>
      <c r="N331" s="226" t="s">
        <v>46</v>
      </c>
      <c r="O331" s="91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29" t="s">
        <v>254</v>
      </c>
      <c r="AT331" s="229" t="s">
        <v>156</v>
      </c>
      <c r="AU331" s="229" t="s">
        <v>162</v>
      </c>
      <c r="AY331" s="17" t="s">
        <v>152</v>
      </c>
      <c r="BE331" s="230">
        <f>IF(N331="základní",J331,0)</f>
        <v>0</v>
      </c>
      <c r="BF331" s="230">
        <f>IF(N331="snížená",J331,0)</f>
        <v>0</v>
      </c>
      <c r="BG331" s="230">
        <f>IF(N331="zákl. přenesená",J331,0)</f>
        <v>0</v>
      </c>
      <c r="BH331" s="230">
        <f>IF(N331="sníž. přenesená",J331,0)</f>
        <v>0</v>
      </c>
      <c r="BI331" s="230">
        <f>IF(N331="nulová",J331,0)</f>
        <v>0</v>
      </c>
      <c r="BJ331" s="17" t="s">
        <v>162</v>
      </c>
      <c r="BK331" s="230">
        <f>ROUND(I331*H331,2)</f>
        <v>0</v>
      </c>
      <c r="BL331" s="17" t="s">
        <v>254</v>
      </c>
      <c r="BM331" s="229" t="s">
        <v>423</v>
      </c>
    </row>
    <row r="332" s="13" customFormat="1">
      <c r="A332" s="13"/>
      <c r="B332" s="231"/>
      <c r="C332" s="232"/>
      <c r="D332" s="233" t="s">
        <v>164</v>
      </c>
      <c r="E332" s="234" t="s">
        <v>1</v>
      </c>
      <c r="F332" s="235" t="s">
        <v>394</v>
      </c>
      <c r="G332" s="232"/>
      <c r="H332" s="234" t="s">
        <v>1</v>
      </c>
      <c r="I332" s="236"/>
      <c r="J332" s="232"/>
      <c r="K332" s="232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164</v>
      </c>
      <c r="AU332" s="241" t="s">
        <v>162</v>
      </c>
      <c r="AV332" s="13" t="s">
        <v>88</v>
      </c>
      <c r="AW332" s="13" t="s">
        <v>35</v>
      </c>
      <c r="AX332" s="13" t="s">
        <v>80</v>
      </c>
      <c r="AY332" s="241" t="s">
        <v>152</v>
      </c>
    </row>
    <row r="333" s="14" customFormat="1">
      <c r="A333" s="14"/>
      <c r="B333" s="242"/>
      <c r="C333" s="243"/>
      <c r="D333" s="233" t="s">
        <v>164</v>
      </c>
      <c r="E333" s="244" t="s">
        <v>1</v>
      </c>
      <c r="F333" s="245" t="s">
        <v>406</v>
      </c>
      <c r="G333" s="243"/>
      <c r="H333" s="246">
        <v>1.575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164</v>
      </c>
      <c r="AU333" s="252" t="s">
        <v>162</v>
      </c>
      <c r="AV333" s="14" t="s">
        <v>162</v>
      </c>
      <c r="AW333" s="14" t="s">
        <v>35</v>
      </c>
      <c r="AX333" s="14" t="s">
        <v>80</v>
      </c>
      <c r="AY333" s="252" t="s">
        <v>152</v>
      </c>
    </row>
    <row r="334" s="13" customFormat="1">
      <c r="A334" s="13"/>
      <c r="B334" s="231"/>
      <c r="C334" s="232"/>
      <c r="D334" s="233" t="s">
        <v>164</v>
      </c>
      <c r="E334" s="234" t="s">
        <v>1</v>
      </c>
      <c r="F334" s="235" t="s">
        <v>396</v>
      </c>
      <c r="G334" s="232"/>
      <c r="H334" s="234" t="s">
        <v>1</v>
      </c>
      <c r="I334" s="236"/>
      <c r="J334" s="232"/>
      <c r="K334" s="232"/>
      <c r="L334" s="237"/>
      <c r="M334" s="238"/>
      <c r="N334" s="239"/>
      <c r="O334" s="239"/>
      <c r="P334" s="239"/>
      <c r="Q334" s="239"/>
      <c r="R334" s="239"/>
      <c r="S334" s="239"/>
      <c r="T334" s="24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1" t="s">
        <v>164</v>
      </c>
      <c r="AU334" s="241" t="s">
        <v>162</v>
      </c>
      <c r="AV334" s="13" t="s">
        <v>88</v>
      </c>
      <c r="AW334" s="13" t="s">
        <v>35</v>
      </c>
      <c r="AX334" s="13" t="s">
        <v>80</v>
      </c>
      <c r="AY334" s="241" t="s">
        <v>152</v>
      </c>
    </row>
    <row r="335" s="14" customFormat="1">
      <c r="A335" s="14"/>
      <c r="B335" s="242"/>
      <c r="C335" s="243"/>
      <c r="D335" s="233" t="s">
        <v>164</v>
      </c>
      <c r="E335" s="244" t="s">
        <v>1</v>
      </c>
      <c r="F335" s="245" t="s">
        <v>407</v>
      </c>
      <c r="G335" s="243"/>
      <c r="H335" s="246">
        <v>1.389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2" t="s">
        <v>164</v>
      </c>
      <c r="AU335" s="252" t="s">
        <v>162</v>
      </c>
      <c r="AV335" s="14" t="s">
        <v>162</v>
      </c>
      <c r="AW335" s="14" t="s">
        <v>35</v>
      </c>
      <c r="AX335" s="14" t="s">
        <v>80</v>
      </c>
      <c r="AY335" s="252" t="s">
        <v>152</v>
      </c>
    </row>
    <row r="336" s="13" customFormat="1">
      <c r="A336" s="13"/>
      <c r="B336" s="231"/>
      <c r="C336" s="232"/>
      <c r="D336" s="233" t="s">
        <v>164</v>
      </c>
      <c r="E336" s="234" t="s">
        <v>1</v>
      </c>
      <c r="F336" s="235" t="s">
        <v>398</v>
      </c>
      <c r="G336" s="232"/>
      <c r="H336" s="234" t="s">
        <v>1</v>
      </c>
      <c r="I336" s="236"/>
      <c r="J336" s="232"/>
      <c r="K336" s="232"/>
      <c r="L336" s="237"/>
      <c r="M336" s="238"/>
      <c r="N336" s="239"/>
      <c r="O336" s="239"/>
      <c r="P336" s="239"/>
      <c r="Q336" s="239"/>
      <c r="R336" s="239"/>
      <c r="S336" s="239"/>
      <c r="T336" s="24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1" t="s">
        <v>164</v>
      </c>
      <c r="AU336" s="241" t="s">
        <v>162</v>
      </c>
      <c r="AV336" s="13" t="s">
        <v>88</v>
      </c>
      <c r="AW336" s="13" t="s">
        <v>35</v>
      </c>
      <c r="AX336" s="13" t="s">
        <v>80</v>
      </c>
      <c r="AY336" s="241" t="s">
        <v>152</v>
      </c>
    </row>
    <row r="337" s="14" customFormat="1">
      <c r="A337" s="14"/>
      <c r="B337" s="242"/>
      <c r="C337" s="243"/>
      <c r="D337" s="233" t="s">
        <v>164</v>
      </c>
      <c r="E337" s="244" t="s">
        <v>1</v>
      </c>
      <c r="F337" s="245" t="s">
        <v>408</v>
      </c>
      <c r="G337" s="243"/>
      <c r="H337" s="246">
        <v>1.284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2" t="s">
        <v>164</v>
      </c>
      <c r="AU337" s="252" t="s">
        <v>162</v>
      </c>
      <c r="AV337" s="14" t="s">
        <v>162</v>
      </c>
      <c r="AW337" s="14" t="s">
        <v>35</v>
      </c>
      <c r="AX337" s="14" t="s">
        <v>80</v>
      </c>
      <c r="AY337" s="252" t="s">
        <v>152</v>
      </c>
    </row>
    <row r="338" s="13" customFormat="1">
      <c r="A338" s="13"/>
      <c r="B338" s="231"/>
      <c r="C338" s="232"/>
      <c r="D338" s="233" t="s">
        <v>164</v>
      </c>
      <c r="E338" s="234" t="s">
        <v>1</v>
      </c>
      <c r="F338" s="235" t="s">
        <v>400</v>
      </c>
      <c r="G338" s="232"/>
      <c r="H338" s="234" t="s">
        <v>1</v>
      </c>
      <c r="I338" s="236"/>
      <c r="J338" s="232"/>
      <c r="K338" s="232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164</v>
      </c>
      <c r="AU338" s="241" t="s">
        <v>162</v>
      </c>
      <c r="AV338" s="13" t="s">
        <v>88</v>
      </c>
      <c r="AW338" s="13" t="s">
        <v>35</v>
      </c>
      <c r="AX338" s="13" t="s">
        <v>80</v>
      </c>
      <c r="AY338" s="241" t="s">
        <v>152</v>
      </c>
    </row>
    <row r="339" s="14" customFormat="1">
      <c r="A339" s="14"/>
      <c r="B339" s="242"/>
      <c r="C339" s="243"/>
      <c r="D339" s="233" t="s">
        <v>164</v>
      </c>
      <c r="E339" s="244" t="s">
        <v>1</v>
      </c>
      <c r="F339" s="245" t="s">
        <v>409</v>
      </c>
      <c r="G339" s="243"/>
      <c r="H339" s="246">
        <v>1.143</v>
      </c>
      <c r="I339" s="247"/>
      <c r="J339" s="243"/>
      <c r="K339" s="243"/>
      <c r="L339" s="248"/>
      <c r="M339" s="249"/>
      <c r="N339" s="250"/>
      <c r="O339" s="250"/>
      <c r="P339" s="250"/>
      <c r="Q339" s="250"/>
      <c r="R339" s="250"/>
      <c r="S339" s="250"/>
      <c r="T339" s="251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2" t="s">
        <v>164</v>
      </c>
      <c r="AU339" s="252" t="s">
        <v>162</v>
      </c>
      <c r="AV339" s="14" t="s">
        <v>162</v>
      </c>
      <c r="AW339" s="14" t="s">
        <v>35</v>
      </c>
      <c r="AX339" s="14" t="s">
        <v>80</v>
      </c>
      <c r="AY339" s="252" t="s">
        <v>152</v>
      </c>
    </row>
    <row r="340" s="15" customFormat="1">
      <c r="A340" s="15"/>
      <c r="B340" s="253"/>
      <c r="C340" s="254"/>
      <c r="D340" s="233" t="s">
        <v>164</v>
      </c>
      <c r="E340" s="255" t="s">
        <v>1</v>
      </c>
      <c r="F340" s="256" t="s">
        <v>167</v>
      </c>
      <c r="G340" s="254"/>
      <c r="H340" s="257">
        <v>5.391</v>
      </c>
      <c r="I340" s="258"/>
      <c r="J340" s="254"/>
      <c r="K340" s="254"/>
      <c r="L340" s="259"/>
      <c r="M340" s="260"/>
      <c r="N340" s="261"/>
      <c r="O340" s="261"/>
      <c r="P340" s="261"/>
      <c r="Q340" s="261"/>
      <c r="R340" s="261"/>
      <c r="S340" s="261"/>
      <c r="T340" s="262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3" t="s">
        <v>164</v>
      </c>
      <c r="AU340" s="263" t="s">
        <v>162</v>
      </c>
      <c r="AV340" s="15" t="s">
        <v>161</v>
      </c>
      <c r="AW340" s="15" t="s">
        <v>35</v>
      </c>
      <c r="AX340" s="15" t="s">
        <v>88</v>
      </c>
      <c r="AY340" s="263" t="s">
        <v>152</v>
      </c>
    </row>
    <row r="341" s="2" customFormat="1" ht="14.4" customHeight="1">
      <c r="A341" s="38"/>
      <c r="B341" s="39"/>
      <c r="C341" s="264" t="s">
        <v>424</v>
      </c>
      <c r="D341" s="264" t="s">
        <v>180</v>
      </c>
      <c r="E341" s="265" t="s">
        <v>425</v>
      </c>
      <c r="F341" s="266" t="s">
        <v>426</v>
      </c>
      <c r="G341" s="267" t="s">
        <v>413</v>
      </c>
      <c r="H341" s="268">
        <v>50.475000000000001</v>
      </c>
      <c r="I341" s="269"/>
      <c r="J341" s="270">
        <f>ROUND(I341*H341,2)</f>
        <v>0</v>
      </c>
      <c r="K341" s="266" t="s">
        <v>1</v>
      </c>
      <c r="L341" s="271"/>
      <c r="M341" s="272" t="s">
        <v>1</v>
      </c>
      <c r="N341" s="273" t="s">
        <v>46</v>
      </c>
      <c r="O341" s="91"/>
      <c r="P341" s="227">
        <f>O341*H341</f>
        <v>0</v>
      </c>
      <c r="Q341" s="227">
        <v>0.001</v>
      </c>
      <c r="R341" s="227">
        <f>Q341*H341</f>
        <v>0.050474999999999999</v>
      </c>
      <c r="S341" s="227">
        <v>0</v>
      </c>
      <c r="T341" s="228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29" t="s">
        <v>348</v>
      </c>
      <c r="AT341" s="229" t="s">
        <v>180</v>
      </c>
      <c r="AU341" s="229" t="s">
        <v>162</v>
      </c>
      <c r="AY341" s="17" t="s">
        <v>152</v>
      </c>
      <c r="BE341" s="230">
        <f>IF(N341="základní",J341,0)</f>
        <v>0</v>
      </c>
      <c r="BF341" s="230">
        <f>IF(N341="snížená",J341,0)</f>
        <v>0</v>
      </c>
      <c r="BG341" s="230">
        <f>IF(N341="zákl. přenesená",J341,0)</f>
        <v>0</v>
      </c>
      <c r="BH341" s="230">
        <f>IF(N341="sníž. přenesená",J341,0)</f>
        <v>0</v>
      </c>
      <c r="BI341" s="230">
        <f>IF(N341="nulová",J341,0)</f>
        <v>0</v>
      </c>
      <c r="BJ341" s="17" t="s">
        <v>162</v>
      </c>
      <c r="BK341" s="230">
        <f>ROUND(I341*H341,2)</f>
        <v>0</v>
      </c>
      <c r="BL341" s="17" t="s">
        <v>254</v>
      </c>
      <c r="BM341" s="229" t="s">
        <v>427</v>
      </c>
    </row>
    <row r="342" s="14" customFormat="1">
      <c r="A342" s="14"/>
      <c r="B342" s="242"/>
      <c r="C342" s="243"/>
      <c r="D342" s="233" t="s">
        <v>164</v>
      </c>
      <c r="E342" s="244" t="s">
        <v>1</v>
      </c>
      <c r="F342" s="245" t="s">
        <v>428</v>
      </c>
      <c r="G342" s="243"/>
      <c r="H342" s="246">
        <v>50.475000000000001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2" t="s">
        <v>164</v>
      </c>
      <c r="AU342" s="252" t="s">
        <v>162</v>
      </c>
      <c r="AV342" s="14" t="s">
        <v>162</v>
      </c>
      <c r="AW342" s="14" t="s">
        <v>35</v>
      </c>
      <c r="AX342" s="14" t="s">
        <v>80</v>
      </c>
      <c r="AY342" s="252" t="s">
        <v>152</v>
      </c>
    </row>
    <row r="343" s="15" customFormat="1">
      <c r="A343" s="15"/>
      <c r="B343" s="253"/>
      <c r="C343" s="254"/>
      <c r="D343" s="233" t="s">
        <v>164</v>
      </c>
      <c r="E343" s="255" t="s">
        <v>1</v>
      </c>
      <c r="F343" s="256" t="s">
        <v>167</v>
      </c>
      <c r="G343" s="254"/>
      <c r="H343" s="257">
        <v>50.475000000000001</v>
      </c>
      <c r="I343" s="258"/>
      <c r="J343" s="254"/>
      <c r="K343" s="254"/>
      <c r="L343" s="259"/>
      <c r="M343" s="260"/>
      <c r="N343" s="261"/>
      <c r="O343" s="261"/>
      <c r="P343" s="261"/>
      <c r="Q343" s="261"/>
      <c r="R343" s="261"/>
      <c r="S343" s="261"/>
      <c r="T343" s="262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3" t="s">
        <v>164</v>
      </c>
      <c r="AU343" s="263" t="s">
        <v>162</v>
      </c>
      <c r="AV343" s="15" t="s">
        <v>161</v>
      </c>
      <c r="AW343" s="15" t="s">
        <v>35</v>
      </c>
      <c r="AX343" s="15" t="s">
        <v>88</v>
      </c>
      <c r="AY343" s="263" t="s">
        <v>152</v>
      </c>
    </row>
    <row r="344" s="2" customFormat="1" ht="24.15" customHeight="1">
      <c r="A344" s="38"/>
      <c r="B344" s="39"/>
      <c r="C344" s="218" t="s">
        <v>429</v>
      </c>
      <c r="D344" s="218" t="s">
        <v>156</v>
      </c>
      <c r="E344" s="219" t="s">
        <v>430</v>
      </c>
      <c r="F344" s="220" t="s">
        <v>431</v>
      </c>
      <c r="G344" s="221" t="s">
        <v>176</v>
      </c>
      <c r="H344" s="222">
        <v>0.057000000000000002</v>
      </c>
      <c r="I344" s="223"/>
      <c r="J344" s="224">
        <f>ROUND(I344*H344,2)</f>
        <v>0</v>
      </c>
      <c r="K344" s="220" t="s">
        <v>160</v>
      </c>
      <c r="L344" s="44"/>
      <c r="M344" s="225" t="s">
        <v>1</v>
      </c>
      <c r="N344" s="226" t="s">
        <v>46</v>
      </c>
      <c r="O344" s="91"/>
      <c r="P344" s="227">
        <f>O344*H344</f>
        <v>0</v>
      </c>
      <c r="Q344" s="227">
        <v>0</v>
      </c>
      <c r="R344" s="227">
        <f>Q344*H344</f>
        <v>0</v>
      </c>
      <c r="S344" s="227">
        <v>0</v>
      </c>
      <c r="T344" s="228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9" t="s">
        <v>254</v>
      </c>
      <c r="AT344" s="229" t="s">
        <v>156</v>
      </c>
      <c r="AU344" s="229" t="s">
        <v>162</v>
      </c>
      <c r="AY344" s="17" t="s">
        <v>152</v>
      </c>
      <c r="BE344" s="230">
        <f>IF(N344="základní",J344,0)</f>
        <v>0</v>
      </c>
      <c r="BF344" s="230">
        <f>IF(N344="snížená",J344,0)</f>
        <v>0</v>
      </c>
      <c r="BG344" s="230">
        <f>IF(N344="zákl. přenesená",J344,0)</f>
        <v>0</v>
      </c>
      <c r="BH344" s="230">
        <f>IF(N344="sníž. přenesená",J344,0)</f>
        <v>0</v>
      </c>
      <c r="BI344" s="230">
        <f>IF(N344="nulová",J344,0)</f>
        <v>0</v>
      </c>
      <c r="BJ344" s="17" t="s">
        <v>162</v>
      </c>
      <c r="BK344" s="230">
        <f>ROUND(I344*H344,2)</f>
        <v>0</v>
      </c>
      <c r="BL344" s="17" t="s">
        <v>254</v>
      </c>
      <c r="BM344" s="229" t="s">
        <v>432</v>
      </c>
    </row>
    <row r="345" s="12" customFormat="1" ht="22.8" customHeight="1">
      <c r="A345" s="12"/>
      <c r="B345" s="202"/>
      <c r="C345" s="203"/>
      <c r="D345" s="204" t="s">
        <v>79</v>
      </c>
      <c r="E345" s="216" t="s">
        <v>433</v>
      </c>
      <c r="F345" s="216" t="s">
        <v>434</v>
      </c>
      <c r="G345" s="203"/>
      <c r="H345" s="203"/>
      <c r="I345" s="206"/>
      <c r="J345" s="217">
        <f>BK345</f>
        <v>0</v>
      </c>
      <c r="K345" s="203"/>
      <c r="L345" s="208"/>
      <c r="M345" s="209"/>
      <c r="N345" s="210"/>
      <c r="O345" s="210"/>
      <c r="P345" s="211">
        <f>SUM(P346:P350)</f>
        <v>0</v>
      </c>
      <c r="Q345" s="210"/>
      <c r="R345" s="211">
        <f>SUM(R346:R350)</f>
        <v>0</v>
      </c>
      <c r="S345" s="210"/>
      <c r="T345" s="212">
        <f>SUM(T346:T350)</f>
        <v>0.039969999999999999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3" t="s">
        <v>162</v>
      </c>
      <c r="AT345" s="214" t="s">
        <v>79</v>
      </c>
      <c r="AU345" s="214" t="s">
        <v>88</v>
      </c>
      <c r="AY345" s="213" t="s">
        <v>152</v>
      </c>
      <c r="BK345" s="215">
        <f>SUM(BK346:BK350)</f>
        <v>0</v>
      </c>
    </row>
    <row r="346" s="2" customFormat="1" ht="14.4" customHeight="1">
      <c r="A346" s="38"/>
      <c r="B346" s="39"/>
      <c r="C346" s="218" t="s">
        <v>435</v>
      </c>
      <c r="D346" s="218" t="s">
        <v>156</v>
      </c>
      <c r="E346" s="219" t="s">
        <v>436</v>
      </c>
      <c r="F346" s="220" t="s">
        <v>437</v>
      </c>
      <c r="G346" s="221" t="s">
        <v>159</v>
      </c>
      <c r="H346" s="222">
        <v>3.9969999999999999</v>
      </c>
      <c r="I346" s="223"/>
      <c r="J346" s="224">
        <f>ROUND(I346*H346,2)</f>
        <v>0</v>
      </c>
      <c r="K346" s="220" t="s">
        <v>160</v>
      </c>
      <c r="L346" s="44"/>
      <c r="M346" s="225" t="s">
        <v>1</v>
      </c>
      <c r="N346" s="226" t="s">
        <v>46</v>
      </c>
      <c r="O346" s="91"/>
      <c r="P346" s="227">
        <f>O346*H346</f>
        <v>0</v>
      </c>
      <c r="Q346" s="227">
        <v>0</v>
      </c>
      <c r="R346" s="227">
        <f>Q346*H346</f>
        <v>0</v>
      </c>
      <c r="S346" s="227">
        <v>0.01</v>
      </c>
      <c r="T346" s="228">
        <f>S346*H346</f>
        <v>0.039969999999999999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29" t="s">
        <v>254</v>
      </c>
      <c r="AT346" s="229" t="s">
        <v>156</v>
      </c>
      <c r="AU346" s="229" t="s">
        <v>162</v>
      </c>
      <c r="AY346" s="17" t="s">
        <v>152</v>
      </c>
      <c r="BE346" s="230">
        <f>IF(N346="základní",J346,0)</f>
        <v>0</v>
      </c>
      <c r="BF346" s="230">
        <f>IF(N346="snížená",J346,0)</f>
        <v>0</v>
      </c>
      <c r="BG346" s="230">
        <f>IF(N346="zákl. přenesená",J346,0)</f>
        <v>0</v>
      </c>
      <c r="BH346" s="230">
        <f>IF(N346="sníž. přenesená",J346,0)</f>
        <v>0</v>
      </c>
      <c r="BI346" s="230">
        <f>IF(N346="nulová",J346,0)</f>
        <v>0</v>
      </c>
      <c r="BJ346" s="17" t="s">
        <v>162</v>
      </c>
      <c r="BK346" s="230">
        <f>ROUND(I346*H346,2)</f>
        <v>0</v>
      </c>
      <c r="BL346" s="17" t="s">
        <v>254</v>
      </c>
      <c r="BM346" s="229" t="s">
        <v>438</v>
      </c>
    </row>
    <row r="347" s="13" customFormat="1">
      <c r="A347" s="13"/>
      <c r="B347" s="231"/>
      <c r="C347" s="232"/>
      <c r="D347" s="233" t="s">
        <v>164</v>
      </c>
      <c r="E347" s="234" t="s">
        <v>1</v>
      </c>
      <c r="F347" s="235" t="s">
        <v>439</v>
      </c>
      <c r="G347" s="232"/>
      <c r="H347" s="234" t="s">
        <v>1</v>
      </c>
      <c r="I347" s="236"/>
      <c r="J347" s="232"/>
      <c r="K347" s="232"/>
      <c r="L347" s="237"/>
      <c r="M347" s="238"/>
      <c r="N347" s="239"/>
      <c r="O347" s="239"/>
      <c r="P347" s="239"/>
      <c r="Q347" s="239"/>
      <c r="R347" s="239"/>
      <c r="S347" s="239"/>
      <c r="T347" s="24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1" t="s">
        <v>164</v>
      </c>
      <c r="AU347" s="241" t="s">
        <v>162</v>
      </c>
      <c r="AV347" s="13" t="s">
        <v>88</v>
      </c>
      <c r="AW347" s="13" t="s">
        <v>35</v>
      </c>
      <c r="AX347" s="13" t="s">
        <v>80</v>
      </c>
      <c r="AY347" s="241" t="s">
        <v>152</v>
      </c>
    </row>
    <row r="348" s="14" customFormat="1">
      <c r="A348" s="14"/>
      <c r="B348" s="242"/>
      <c r="C348" s="243"/>
      <c r="D348" s="233" t="s">
        <v>164</v>
      </c>
      <c r="E348" s="244" t="s">
        <v>1</v>
      </c>
      <c r="F348" s="245" t="s">
        <v>440</v>
      </c>
      <c r="G348" s="243"/>
      <c r="H348" s="246">
        <v>1.841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164</v>
      </c>
      <c r="AU348" s="252" t="s">
        <v>162</v>
      </c>
      <c r="AV348" s="14" t="s">
        <v>162</v>
      </c>
      <c r="AW348" s="14" t="s">
        <v>35</v>
      </c>
      <c r="AX348" s="14" t="s">
        <v>80</v>
      </c>
      <c r="AY348" s="252" t="s">
        <v>152</v>
      </c>
    </row>
    <row r="349" s="14" customFormat="1">
      <c r="A349" s="14"/>
      <c r="B349" s="242"/>
      <c r="C349" s="243"/>
      <c r="D349" s="233" t="s">
        <v>164</v>
      </c>
      <c r="E349" s="244" t="s">
        <v>1</v>
      </c>
      <c r="F349" s="245" t="s">
        <v>441</v>
      </c>
      <c r="G349" s="243"/>
      <c r="H349" s="246">
        <v>2.1560000000000001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2" t="s">
        <v>164</v>
      </c>
      <c r="AU349" s="252" t="s">
        <v>162</v>
      </c>
      <c r="AV349" s="14" t="s">
        <v>162</v>
      </c>
      <c r="AW349" s="14" t="s">
        <v>35</v>
      </c>
      <c r="AX349" s="14" t="s">
        <v>80</v>
      </c>
      <c r="AY349" s="252" t="s">
        <v>152</v>
      </c>
    </row>
    <row r="350" s="15" customFormat="1">
      <c r="A350" s="15"/>
      <c r="B350" s="253"/>
      <c r="C350" s="254"/>
      <c r="D350" s="233" t="s">
        <v>164</v>
      </c>
      <c r="E350" s="255" t="s">
        <v>1</v>
      </c>
      <c r="F350" s="256" t="s">
        <v>167</v>
      </c>
      <c r="G350" s="254"/>
      <c r="H350" s="257">
        <v>3.9969999999999999</v>
      </c>
      <c r="I350" s="258"/>
      <c r="J350" s="254"/>
      <c r="K350" s="254"/>
      <c r="L350" s="259"/>
      <c r="M350" s="260"/>
      <c r="N350" s="261"/>
      <c r="O350" s="261"/>
      <c r="P350" s="261"/>
      <c r="Q350" s="261"/>
      <c r="R350" s="261"/>
      <c r="S350" s="261"/>
      <c r="T350" s="262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3" t="s">
        <v>164</v>
      </c>
      <c r="AU350" s="263" t="s">
        <v>162</v>
      </c>
      <c r="AV350" s="15" t="s">
        <v>161</v>
      </c>
      <c r="AW350" s="15" t="s">
        <v>35</v>
      </c>
      <c r="AX350" s="15" t="s">
        <v>88</v>
      </c>
      <c r="AY350" s="263" t="s">
        <v>152</v>
      </c>
    </row>
    <row r="351" s="12" customFormat="1" ht="22.8" customHeight="1">
      <c r="A351" s="12"/>
      <c r="B351" s="202"/>
      <c r="C351" s="203"/>
      <c r="D351" s="204" t="s">
        <v>79</v>
      </c>
      <c r="E351" s="216" t="s">
        <v>442</v>
      </c>
      <c r="F351" s="216" t="s">
        <v>443</v>
      </c>
      <c r="G351" s="203"/>
      <c r="H351" s="203"/>
      <c r="I351" s="206"/>
      <c r="J351" s="217">
        <f>BK351</f>
        <v>0</v>
      </c>
      <c r="K351" s="203"/>
      <c r="L351" s="208"/>
      <c r="M351" s="209"/>
      <c r="N351" s="210"/>
      <c r="O351" s="210"/>
      <c r="P351" s="211">
        <f>SUM(P352:P362)</f>
        <v>0</v>
      </c>
      <c r="Q351" s="210"/>
      <c r="R351" s="211">
        <f>SUM(R352:R362)</f>
        <v>0.66318560000000004</v>
      </c>
      <c r="S351" s="210"/>
      <c r="T351" s="212">
        <f>SUM(T352:T362)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13" t="s">
        <v>162</v>
      </c>
      <c r="AT351" s="214" t="s">
        <v>79</v>
      </c>
      <c r="AU351" s="214" t="s">
        <v>88</v>
      </c>
      <c r="AY351" s="213" t="s">
        <v>152</v>
      </c>
      <c r="BK351" s="215">
        <f>SUM(BK352:BK362)</f>
        <v>0</v>
      </c>
    </row>
    <row r="352" s="2" customFormat="1" ht="24.15" customHeight="1">
      <c r="A352" s="38"/>
      <c r="B352" s="39"/>
      <c r="C352" s="218" t="s">
        <v>444</v>
      </c>
      <c r="D352" s="218" t="s">
        <v>156</v>
      </c>
      <c r="E352" s="219" t="s">
        <v>445</v>
      </c>
      <c r="F352" s="220" t="s">
        <v>446</v>
      </c>
      <c r="G352" s="221" t="s">
        <v>159</v>
      </c>
      <c r="H352" s="222">
        <v>262.12900000000002</v>
      </c>
      <c r="I352" s="223"/>
      <c r="J352" s="224">
        <f>ROUND(I352*H352,2)</f>
        <v>0</v>
      </c>
      <c r="K352" s="220" t="s">
        <v>160</v>
      </c>
      <c r="L352" s="44"/>
      <c r="M352" s="225" t="s">
        <v>1</v>
      </c>
      <c r="N352" s="226" t="s">
        <v>46</v>
      </c>
      <c r="O352" s="91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29" t="s">
        <v>254</v>
      </c>
      <c r="AT352" s="229" t="s">
        <v>156</v>
      </c>
      <c r="AU352" s="229" t="s">
        <v>162</v>
      </c>
      <c r="AY352" s="17" t="s">
        <v>152</v>
      </c>
      <c r="BE352" s="230">
        <f>IF(N352="základní",J352,0)</f>
        <v>0</v>
      </c>
      <c r="BF352" s="230">
        <f>IF(N352="snížená",J352,0)</f>
        <v>0</v>
      </c>
      <c r="BG352" s="230">
        <f>IF(N352="zákl. přenesená",J352,0)</f>
        <v>0</v>
      </c>
      <c r="BH352" s="230">
        <f>IF(N352="sníž. přenesená",J352,0)</f>
        <v>0</v>
      </c>
      <c r="BI352" s="230">
        <f>IF(N352="nulová",J352,0)</f>
        <v>0</v>
      </c>
      <c r="BJ352" s="17" t="s">
        <v>162</v>
      </c>
      <c r="BK352" s="230">
        <f>ROUND(I352*H352,2)</f>
        <v>0</v>
      </c>
      <c r="BL352" s="17" t="s">
        <v>254</v>
      </c>
      <c r="BM352" s="229" t="s">
        <v>447</v>
      </c>
    </row>
    <row r="353" s="13" customFormat="1">
      <c r="A353" s="13"/>
      <c r="B353" s="231"/>
      <c r="C353" s="232"/>
      <c r="D353" s="233" t="s">
        <v>164</v>
      </c>
      <c r="E353" s="234" t="s">
        <v>1</v>
      </c>
      <c r="F353" s="235" t="s">
        <v>448</v>
      </c>
      <c r="G353" s="232"/>
      <c r="H353" s="234" t="s">
        <v>1</v>
      </c>
      <c r="I353" s="236"/>
      <c r="J353" s="232"/>
      <c r="K353" s="232"/>
      <c r="L353" s="237"/>
      <c r="M353" s="238"/>
      <c r="N353" s="239"/>
      <c r="O353" s="239"/>
      <c r="P353" s="239"/>
      <c r="Q353" s="239"/>
      <c r="R353" s="239"/>
      <c r="S353" s="239"/>
      <c r="T353" s="240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1" t="s">
        <v>164</v>
      </c>
      <c r="AU353" s="241" t="s">
        <v>162</v>
      </c>
      <c r="AV353" s="13" t="s">
        <v>88</v>
      </c>
      <c r="AW353" s="13" t="s">
        <v>35</v>
      </c>
      <c r="AX353" s="13" t="s">
        <v>80</v>
      </c>
      <c r="AY353" s="241" t="s">
        <v>152</v>
      </c>
    </row>
    <row r="354" s="14" customFormat="1">
      <c r="A354" s="14"/>
      <c r="B354" s="242"/>
      <c r="C354" s="243"/>
      <c r="D354" s="233" t="s">
        <v>164</v>
      </c>
      <c r="E354" s="244" t="s">
        <v>1</v>
      </c>
      <c r="F354" s="245" t="s">
        <v>387</v>
      </c>
      <c r="G354" s="243"/>
      <c r="H354" s="246">
        <v>105.145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2" t="s">
        <v>164</v>
      </c>
      <c r="AU354" s="252" t="s">
        <v>162</v>
      </c>
      <c r="AV354" s="14" t="s">
        <v>162</v>
      </c>
      <c r="AW354" s="14" t="s">
        <v>35</v>
      </c>
      <c r="AX354" s="14" t="s">
        <v>80</v>
      </c>
      <c r="AY354" s="252" t="s">
        <v>152</v>
      </c>
    </row>
    <row r="355" s="14" customFormat="1">
      <c r="A355" s="14"/>
      <c r="B355" s="242"/>
      <c r="C355" s="243"/>
      <c r="D355" s="233" t="s">
        <v>164</v>
      </c>
      <c r="E355" s="244" t="s">
        <v>1</v>
      </c>
      <c r="F355" s="245" t="s">
        <v>388</v>
      </c>
      <c r="G355" s="243"/>
      <c r="H355" s="246">
        <v>156.98400000000001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2" t="s">
        <v>164</v>
      </c>
      <c r="AU355" s="252" t="s">
        <v>162</v>
      </c>
      <c r="AV355" s="14" t="s">
        <v>162</v>
      </c>
      <c r="AW355" s="14" t="s">
        <v>35</v>
      </c>
      <c r="AX355" s="14" t="s">
        <v>80</v>
      </c>
      <c r="AY355" s="252" t="s">
        <v>152</v>
      </c>
    </row>
    <row r="356" s="15" customFormat="1">
      <c r="A356" s="15"/>
      <c r="B356" s="253"/>
      <c r="C356" s="254"/>
      <c r="D356" s="233" t="s">
        <v>164</v>
      </c>
      <c r="E356" s="255" t="s">
        <v>1</v>
      </c>
      <c r="F356" s="256" t="s">
        <v>167</v>
      </c>
      <c r="G356" s="254"/>
      <c r="H356" s="257">
        <v>262.12900000000002</v>
      </c>
      <c r="I356" s="258"/>
      <c r="J356" s="254"/>
      <c r="K356" s="254"/>
      <c r="L356" s="259"/>
      <c r="M356" s="260"/>
      <c r="N356" s="261"/>
      <c r="O356" s="261"/>
      <c r="P356" s="261"/>
      <c r="Q356" s="261"/>
      <c r="R356" s="261"/>
      <c r="S356" s="261"/>
      <c r="T356" s="262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3" t="s">
        <v>164</v>
      </c>
      <c r="AU356" s="263" t="s">
        <v>162</v>
      </c>
      <c r="AV356" s="15" t="s">
        <v>161</v>
      </c>
      <c r="AW356" s="15" t="s">
        <v>35</v>
      </c>
      <c r="AX356" s="15" t="s">
        <v>88</v>
      </c>
      <c r="AY356" s="263" t="s">
        <v>152</v>
      </c>
    </row>
    <row r="357" s="2" customFormat="1" ht="24.15" customHeight="1">
      <c r="A357" s="38"/>
      <c r="B357" s="39"/>
      <c r="C357" s="264" t="s">
        <v>449</v>
      </c>
      <c r="D357" s="264" t="s">
        <v>180</v>
      </c>
      <c r="E357" s="265" t="s">
        <v>450</v>
      </c>
      <c r="F357" s="266" t="s">
        <v>451</v>
      </c>
      <c r="G357" s="267" t="s">
        <v>159</v>
      </c>
      <c r="H357" s="268">
        <v>301.44799999999998</v>
      </c>
      <c r="I357" s="269"/>
      <c r="J357" s="270">
        <f>ROUND(I357*H357,2)</f>
        <v>0</v>
      </c>
      <c r="K357" s="266" t="s">
        <v>160</v>
      </c>
      <c r="L357" s="271"/>
      <c r="M357" s="272" t="s">
        <v>1</v>
      </c>
      <c r="N357" s="273" t="s">
        <v>46</v>
      </c>
      <c r="O357" s="91"/>
      <c r="P357" s="227">
        <f>O357*H357</f>
        <v>0</v>
      </c>
      <c r="Q357" s="227">
        <v>0.0022000000000000001</v>
      </c>
      <c r="R357" s="227">
        <f>Q357*H357</f>
        <v>0.66318560000000004</v>
      </c>
      <c r="S357" s="227">
        <v>0</v>
      </c>
      <c r="T357" s="228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29" t="s">
        <v>348</v>
      </c>
      <c r="AT357" s="229" t="s">
        <v>180</v>
      </c>
      <c r="AU357" s="229" t="s">
        <v>162</v>
      </c>
      <c r="AY357" s="17" t="s">
        <v>152</v>
      </c>
      <c r="BE357" s="230">
        <f>IF(N357="základní",J357,0)</f>
        <v>0</v>
      </c>
      <c r="BF357" s="230">
        <f>IF(N357="snížená",J357,0)</f>
        <v>0</v>
      </c>
      <c r="BG357" s="230">
        <f>IF(N357="zákl. přenesená",J357,0)</f>
        <v>0</v>
      </c>
      <c r="BH357" s="230">
        <f>IF(N357="sníž. přenesená",J357,0)</f>
        <v>0</v>
      </c>
      <c r="BI357" s="230">
        <f>IF(N357="nulová",J357,0)</f>
        <v>0</v>
      </c>
      <c r="BJ357" s="17" t="s">
        <v>162</v>
      </c>
      <c r="BK357" s="230">
        <f>ROUND(I357*H357,2)</f>
        <v>0</v>
      </c>
      <c r="BL357" s="17" t="s">
        <v>254</v>
      </c>
      <c r="BM357" s="229" t="s">
        <v>452</v>
      </c>
    </row>
    <row r="358" s="13" customFormat="1">
      <c r="A358" s="13"/>
      <c r="B358" s="231"/>
      <c r="C358" s="232"/>
      <c r="D358" s="233" t="s">
        <v>164</v>
      </c>
      <c r="E358" s="234" t="s">
        <v>1</v>
      </c>
      <c r="F358" s="235" t="s">
        <v>448</v>
      </c>
      <c r="G358" s="232"/>
      <c r="H358" s="234" t="s">
        <v>1</v>
      </c>
      <c r="I358" s="236"/>
      <c r="J358" s="232"/>
      <c r="K358" s="232"/>
      <c r="L358" s="237"/>
      <c r="M358" s="238"/>
      <c r="N358" s="239"/>
      <c r="O358" s="239"/>
      <c r="P358" s="239"/>
      <c r="Q358" s="239"/>
      <c r="R358" s="239"/>
      <c r="S358" s="239"/>
      <c r="T358" s="240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1" t="s">
        <v>164</v>
      </c>
      <c r="AU358" s="241" t="s">
        <v>162</v>
      </c>
      <c r="AV358" s="13" t="s">
        <v>88</v>
      </c>
      <c r="AW358" s="13" t="s">
        <v>35</v>
      </c>
      <c r="AX358" s="13" t="s">
        <v>80</v>
      </c>
      <c r="AY358" s="241" t="s">
        <v>152</v>
      </c>
    </row>
    <row r="359" s="14" customFormat="1">
      <c r="A359" s="14"/>
      <c r="B359" s="242"/>
      <c r="C359" s="243"/>
      <c r="D359" s="233" t="s">
        <v>164</v>
      </c>
      <c r="E359" s="244" t="s">
        <v>1</v>
      </c>
      <c r="F359" s="245" t="s">
        <v>453</v>
      </c>
      <c r="G359" s="243"/>
      <c r="H359" s="246">
        <v>120.916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2" t="s">
        <v>164</v>
      </c>
      <c r="AU359" s="252" t="s">
        <v>162</v>
      </c>
      <c r="AV359" s="14" t="s">
        <v>162</v>
      </c>
      <c r="AW359" s="14" t="s">
        <v>35</v>
      </c>
      <c r="AX359" s="14" t="s">
        <v>80</v>
      </c>
      <c r="AY359" s="252" t="s">
        <v>152</v>
      </c>
    </row>
    <row r="360" s="14" customFormat="1">
      <c r="A360" s="14"/>
      <c r="B360" s="242"/>
      <c r="C360" s="243"/>
      <c r="D360" s="233" t="s">
        <v>164</v>
      </c>
      <c r="E360" s="244" t="s">
        <v>1</v>
      </c>
      <c r="F360" s="245" t="s">
        <v>454</v>
      </c>
      <c r="G360" s="243"/>
      <c r="H360" s="246">
        <v>180.53200000000001</v>
      </c>
      <c r="I360" s="247"/>
      <c r="J360" s="243"/>
      <c r="K360" s="243"/>
      <c r="L360" s="248"/>
      <c r="M360" s="249"/>
      <c r="N360" s="250"/>
      <c r="O360" s="250"/>
      <c r="P360" s="250"/>
      <c r="Q360" s="250"/>
      <c r="R360" s="250"/>
      <c r="S360" s="250"/>
      <c r="T360" s="251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2" t="s">
        <v>164</v>
      </c>
      <c r="AU360" s="252" t="s">
        <v>162</v>
      </c>
      <c r="AV360" s="14" t="s">
        <v>162</v>
      </c>
      <c r="AW360" s="14" t="s">
        <v>35</v>
      </c>
      <c r="AX360" s="14" t="s">
        <v>80</v>
      </c>
      <c r="AY360" s="252" t="s">
        <v>152</v>
      </c>
    </row>
    <row r="361" s="15" customFormat="1">
      <c r="A361" s="15"/>
      <c r="B361" s="253"/>
      <c r="C361" s="254"/>
      <c r="D361" s="233" t="s">
        <v>164</v>
      </c>
      <c r="E361" s="255" t="s">
        <v>1</v>
      </c>
      <c r="F361" s="256" t="s">
        <v>167</v>
      </c>
      <c r="G361" s="254"/>
      <c r="H361" s="257">
        <v>301.44799999999998</v>
      </c>
      <c r="I361" s="258"/>
      <c r="J361" s="254"/>
      <c r="K361" s="254"/>
      <c r="L361" s="259"/>
      <c r="M361" s="260"/>
      <c r="N361" s="261"/>
      <c r="O361" s="261"/>
      <c r="P361" s="261"/>
      <c r="Q361" s="261"/>
      <c r="R361" s="261"/>
      <c r="S361" s="261"/>
      <c r="T361" s="262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3" t="s">
        <v>164</v>
      </c>
      <c r="AU361" s="263" t="s">
        <v>162</v>
      </c>
      <c r="AV361" s="15" t="s">
        <v>161</v>
      </c>
      <c r="AW361" s="15" t="s">
        <v>35</v>
      </c>
      <c r="AX361" s="15" t="s">
        <v>88</v>
      </c>
      <c r="AY361" s="263" t="s">
        <v>152</v>
      </c>
    </row>
    <row r="362" s="2" customFormat="1" ht="24.15" customHeight="1">
      <c r="A362" s="38"/>
      <c r="B362" s="39"/>
      <c r="C362" s="218" t="s">
        <v>455</v>
      </c>
      <c r="D362" s="218" t="s">
        <v>156</v>
      </c>
      <c r="E362" s="219" t="s">
        <v>456</v>
      </c>
      <c r="F362" s="220" t="s">
        <v>457</v>
      </c>
      <c r="G362" s="221" t="s">
        <v>176</v>
      </c>
      <c r="H362" s="222">
        <v>0.66300000000000003</v>
      </c>
      <c r="I362" s="223"/>
      <c r="J362" s="224">
        <f>ROUND(I362*H362,2)</f>
        <v>0</v>
      </c>
      <c r="K362" s="220" t="s">
        <v>160</v>
      </c>
      <c r="L362" s="44"/>
      <c r="M362" s="225" t="s">
        <v>1</v>
      </c>
      <c r="N362" s="226" t="s">
        <v>46</v>
      </c>
      <c r="O362" s="91"/>
      <c r="P362" s="227">
        <f>O362*H362</f>
        <v>0</v>
      </c>
      <c r="Q362" s="227">
        <v>0</v>
      </c>
      <c r="R362" s="227">
        <f>Q362*H362</f>
        <v>0</v>
      </c>
      <c r="S362" s="227">
        <v>0</v>
      </c>
      <c r="T362" s="228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29" t="s">
        <v>254</v>
      </c>
      <c r="AT362" s="229" t="s">
        <v>156</v>
      </c>
      <c r="AU362" s="229" t="s">
        <v>162</v>
      </c>
      <c r="AY362" s="17" t="s">
        <v>152</v>
      </c>
      <c r="BE362" s="230">
        <f>IF(N362="základní",J362,0)</f>
        <v>0</v>
      </c>
      <c r="BF362" s="230">
        <f>IF(N362="snížená",J362,0)</f>
        <v>0</v>
      </c>
      <c r="BG362" s="230">
        <f>IF(N362="zákl. přenesená",J362,0)</f>
        <v>0</v>
      </c>
      <c r="BH362" s="230">
        <f>IF(N362="sníž. přenesená",J362,0)</f>
        <v>0</v>
      </c>
      <c r="BI362" s="230">
        <f>IF(N362="nulová",J362,0)</f>
        <v>0</v>
      </c>
      <c r="BJ362" s="17" t="s">
        <v>162</v>
      </c>
      <c r="BK362" s="230">
        <f>ROUND(I362*H362,2)</f>
        <v>0</v>
      </c>
      <c r="BL362" s="17" t="s">
        <v>254</v>
      </c>
      <c r="BM362" s="229" t="s">
        <v>458</v>
      </c>
    </row>
    <row r="363" s="12" customFormat="1" ht="22.8" customHeight="1">
      <c r="A363" s="12"/>
      <c r="B363" s="202"/>
      <c r="C363" s="203"/>
      <c r="D363" s="204" t="s">
        <v>79</v>
      </c>
      <c r="E363" s="216" t="s">
        <v>459</v>
      </c>
      <c r="F363" s="216" t="s">
        <v>460</v>
      </c>
      <c r="G363" s="203"/>
      <c r="H363" s="203"/>
      <c r="I363" s="206"/>
      <c r="J363" s="217">
        <f>BK363</f>
        <v>0</v>
      </c>
      <c r="K363" s="203"/>
      <c r="L363" s="208"/>
      <c r="M363" s="209"/>
      <c r="N363" s="210"/>
      <c r="O363" s="210"/>
      <c r="P363" s="211">
        <f>SUM(P364:P424)</f>
        <v>0</v>
      </c>
      <c r="Q363" s="210"/>
      <c r="R363" s="211">
        <f>SUM(R364:R424)</f>
        <v>5.1254222199999999</v>
      </c>
      <c r="S363" s="210"/>
      <c r="T363" s="212">
        <f>SUM(T364:T424)</f>
        <v>6.0538520000000009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13" t="s">
        <v>162</v>
      </c>
      <c r="AT363" s="214" t="s">
        <v>79</v>
      </c>
      <c r="AU363" s="214" t="s">
        <v>88</v>
      </c>
      <c r="AY363" s="213" t="s">
        <v>152</v>
      </c>
      <c r="BK363" s="215">
        <f>SUM(BK364:BK424)</f>
        <v>0</v>
      </c>
    </row>
    <row r="364" s="2" customFormat="1" ht="14.4" customHeight="1">
      <c r="A364" s="38"/>
      <c r="B364" s="39"/>
      <c r="C364" s="218" t="s">
        <v>461</v>
      </c>
      <c r="D364" s="218" t="s">
        <v>156</v>
      </c>
      <c r="E364" s="219" t="s">
        <v>462</v>
      </c>
      <c r="F364" s="220" t="s">
        <v>463</v>
      </c>
      <c r="G364" s="221" t="s">
        <v>159</v>
      </c>
      <c r="H364" s="222">
        <v>27.594000000000001</v>
      </c>
      <c r="I364" s="223"/>
      <c r="J364" s="224">
        <f>ROUND(I364*H364,2)</f>
        <v>0</v>
      </c>
      <c r="K364" s="220" t="s">
        <v>160</v>
      </c>
      <c r="L364" s="44"/>
      <c r="M364" s="225" t="s">
        <v>1</v>
      </c>
      <c r="N364" s="226" t="s">
        <v>46</v>
      </c>
      <c r="O364" s="91"/>
      <c r="P364" s="227">
        <f>O364*H364</f>
        <v>0</v>
      </c>
      <c r="Q364" s="227">
        <v>0</v>
      </c>
      <c r="R364" s="227">
        <f>Q364*H364</f>
        <v>0</v>
      </c>
      <c r="S364" s="227">
        <v>0.021999999999999999</v>
      </c>
      <c r="T364" s="228">
        <f>S364*H364</f>
        <v>0.60706799999999994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29" t="s">
        <v>254</v>
      </c>
      <c r="AT364" s="229" t="s">
        <v>156</v>
      </c>
      <c r="AU364" s="229" t="s">
        <v>162</v>
      </c>
      <c r="AY364" s="17" t="s">
        <v>152</v>
      </c>
      <c r="BE364" s="230">
        <f>IF(N364="základní",J364,0)</f>
        <v>0</v>
      </c>
      <c r="BF364" s="230">
        <f>IF(N364="snížená",J364,0)</f>
        <v>0</v>
      </c>
      <c r="BG364" s="230">
        <f>IF(N364="zákl. přenesená",J364,0)</f>
        <v>0</v>
      </c>
      <c r="BH364" s="230">
        <f>IF(N364="sníž. přenesená",J364,0)</f>
        <v>0</v>
      </c>
      <c r="BI364" s="230">
        <f>IF(N364="nulová",J364,0)</f>
        <v>0</v>
      </c>
      <c r="BJ364" s="17" t="s">
        <v>162</v>
      </c>
      <c r="BK364" s="230">
        <f>ROUND(I364*H364,2)</f>
        <v>0</v>
      </c>
      <c r="BL364" s="17" t="s">
        <v>254</v>
      </c>
      <c r="BM364" s="229" t="s">
        <v>464</v>
      </c>
    </row>
    <row r="365" s="13" customFormat="1">
      <c r="A365" s="13"/>
      <c r="B365" s="231"/>
      <c r="C365" s="232"/>
      <c r="D365" s="233" t="s">
        <v>164</v>
      </c>
      <c r="E365" s="234" t="s">
        <v>1</v>
      </c>
      <c r="F365" s="235" t="s">
        <v>465</v>
      </c>
      <c r="G365" s="232"/>
      <c r="H365" s="234" t="s">
        <v>1</v>
      </c>
      <c r="I365" s="236"/>
      <c r="J365" s="232"/>
      <c r="K365" s="232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164</v>
      </c>
      <c r="AU365" s="241" t="s">
        <v>162</v>
      </c>
      <c r="AV365" s="13" t="s">
        <v>88</v>
      </c>
      <c r="AW365" s="13" t="s">
        <v>35</v>
      </c>
      <c r="AX365" s="13" t="s">
        <v>80</v>
      </c>
      <c r="AY365" s="241" t="s">
        <v>152</v>
      </c>
    </row>
    <row r="366" s="14" customFormat="1">
      <c r="A366" s="14"/>
      <c r="B366" s="242"/>
      <c r="C366" s="243"/>
      <c r="D366" s="233" t="s">
        <v>164</v>
      </c>
      <c r="E366" s="244" t="s">
        <v>1</v>
      </c>
      <c r="F366" s="245" t="s">
        <v>466</v>
      </c>
      <c r="G366" s="243"/>
      <c r="H366" s="246">
        <v>18.859999999999999</v>
      </c>
      <c r="I366" s="247"/>
      <c r="J366" s="243"/>
      <c r="K366" s="243"/>
      <c r="L366" s="248"/>
      <c r="M366" s="249"/>
      <c r="N366" s="250"/>
      <c r="O366" s="250"/>
      <c r="P366" s="250"/>
      <c r="Q366" s="250"/>
      <c r="R366" s="250"/>
      <c r="S366" s="250"/>
      <c r="T366" s="25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2" t="s">
        <v>164</v>
      </c>
      <c r="AU366" s="252" t="s">
        <v>162</v>
      </c>
      <c r="AV366" s="14" t="s">
        <v>162</v>
      </c>
      <c r="AW366" s="14" t="s">
        <v>35</v>
      </c>
      <c r="AX366" s="14" t="s">
        <v>80</v>
      </c>
      <c r="AY366" s="252" t="s">
        <v>152</v>
      </c>
    </row>
    <row r="367" s="13" customFormat="1">
      <c r="A367" s="13"/>
      <c r="B367" s="231"/>
      <c r="C367" s="232"/>
      <c r="D367" s="233" t="s">
        <v>164</v>
      </c>
      <c r="E367" s="234" t="s">
        <v>1</v>
      </c>
      <c r="F367" s="235" t="s">
        <v>299</v>
      </c>
      <c r="G367" s="232"/>
      <c r="H367" s="234" t="s">
        <v>1</v>
      </c>
      <c r="I367" s="236"/>
      <c r="J367" s="232"/>
      <c r="K367" s="232"/>
      <c r="L367" s="237"/>
      <c r="M367" s="238"/>
      <c r="N367" s="239"/>
      <c r="O367" s="239"/>
      <c r="P367" s="239"/>
      <c r="Q367" s="239"/>
      <c r="R367" s="239"/>
      <c r="S367" s="239"/>
      <c r="T367" s="24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1" t="s">
        <v>164</v>
      </c>
      <c r="AU367" s="241" t="s">
        <v>162</v>
      </c>
      <c r="AV367" s="13" t="s">
        <v>88</v>
      </c>
      <c r="AW367" s="13" t="s">
        <v>35</v>
      </c>
      <c r="AX367" s="13" t="s">
        <v>80</v>
      </c>
      <c r="AY367" s="241" t="s">
        <v>152</v>
      </c>
    </row>
    <row r="368" s="14" customFormat="1">
      <c r="A368" s="14"/>
      <c r="B368" s="242"/>
      <c r="C368" s="243"/>
      <c r="D368" s="233" t="s">
        <v>164</v>
      </c>
      <c r="E368" s="244" t="s">
        <v>1</v>
      </c>
      <c r="F368" s="245" t="s">
        <v>467</v>
      </c>
      <c r="G368" s="243"/>
      <c r="H368" s="246">
        <v>-1.7729999999999999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2" t="s">
        <v>164</v>
      </c>
      <c r="AU368" s="252" t="s">
        <v>162</v>
      </c>
      <c r="AV368" s="14" t="s">
        <v>162</v>
      </c>
      <c r="AW368" s="14" t="s">
        <v>35</v>
      </c>
      <c r="AX368" s="14" t="s">
        <v>80</v>
      </c>
      <c r="AY368" s="252" t="s">
        <v>152</v>
      </c>
    </row>
    <row r="369" s="13" customFormat="1">
      <c r="A369" s="13"/>
      <c r="B369" s="231"/>
      <c r="C369" s="232"/>
      <c r="D369" s="233" t="s">
        <v>164</v>
      </c>
      <c r="E369" s="234" t="s">
        <v>1</v>
      </c>
      <c r="F369" s="235" t="s">
        <v>468</v>
      </c>
      <c r="G369" s="232"/>
      <c r="H369" s="234" t="s">
        <v>1</v>
      </c>
      <c r="I369" s="236"/>
      <c r="J369" s="232"/>
      <c r="K369" s="232"/>
      <c r="L369" s="237"/>
      <c r="M369" s="238"/>
      <c r="N369" s="239"/>
      <c r="O369" s="239"/>
      <c r="P369" s="239"/>
      <c r="Q369" s="239"/>
      <c r="R369" s="239"/>
      <c r="S369" s="239"/>
      <c r="T369" s="24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1" t="s">
        <v>164</v>
      </c>
      <c r="AU369" s="241" t="s">
        <v>162</v>
      </c>
      <c r="AV369" s="13" t="s">
        <v>88</v>
      </c>
      <c r="AW369" s="13" t="s">
        <v>35</v>
      </c>
      <c r="AX369" s="13" t="s">
        <v>80</v>
      </c>
      <c r="AY369" s="241" t="s">
        <v>152</v>
      </c>
    </row>
    <row r="370" s="14" customFormat="1">
      <c r="A370" s="14"/>
      <c r="B370" s="242"/>
      <c r="C370" s="243"/>
      <c r="D370" s="233" t="s">
        <v>164</v>
      </c>
      <c r="E370" s="244" t="s">
        <v>1</v>
      </c>
      <c r="F370" s="245" t="s">
        <v>469</v>
      </c>
      <c r="G370" s="243"/>
      <c r="H370" s="246">
        <v>12.083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2" t="s">
        <v>164</v>
      </c>
      <c r="AU370" s="252" t="s">
        <v>162</v>
      </c>
      <c r="AV370" s="14" t="s">
        <v>162</v>
      </c>
      <c r="AW370" s="14" t="s">
        <v>35</v>
      </c>
      <c r="AX370" s="14" t="s">
        <v>80</v>
      </c>
      <c r="AY370" s="252" t="s">
        <v>152</v>
      </c>
    </row>
    <row r="371" s="13" customFormat="1">
      <c r="A371" s="13"/>
      <c r="B371" s="231"/>
      <c r="C371" s="232"/>
      <c r="D371" s="233" t="s">
        <v>164</v>
      </c>
      <c r="E371" s="234" t="s">
        <v>1</v>
      </c>
      <c r="F371" s="235" t="s">
        <v>299</v>
      </c>
      <c r="G371" s="232"/>
      <c r="H371" s="234" t="s">
        <v>1</v>
      </c>
      <c r="I371" s="236"/>
      <c r="J371" s="232"/>
      <c r="K371" s="232"/>
      <c r="L371" s="237"/>
      <c r="M371" s="238"/>
      <c r="N371" s="239"/>
      <c r="O371" s="239"/>
      <c r="P371" s="239"/>
      <c r="Q371" s="239"/>
      <c r="R371" s="239"/>
      <c r="S371" s="239"/>
      <c r="T371" s="24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1" t="s">
        <v>164</v>
      </c>
      <c r="AU371" s="241" t="s">
        <v>162</v>
      </c>
      <c r="AV371" s="13" t="s">
        <v>88</v>
      </c>
      <c r="AW371" s="13" t="s">
        <v>35</v>
      </c>
      <c r="AX371" s="13" t="s">
        <v>80</v>
      </c>
      <c r="AY371" s="241" t="s">
        <v>152</v>
      </c>
    </row>
    <row r="372" s="14" customFormat="1">
      <c r="A372" s="14"/>
      <c r="B372" s="242"/>
      <c r="C372" s="243"/>
      <c r="D372" s="233" t="s">
        <v>164</v>
      </c>
      <c r="E372" s="244" t="s">
        <v>1</v>
      </c>
      <c r="F372" s="245" t="s">
        <v>470</v>
      </c>
      <c r="G372" s="243"/>
      <c r="H372" s="246">
        <v>-1.5760000000000001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2" t="s">
        <v>164</v>
      </c>
      <c r="AU372" s="252" t="s">
        <v>162</v>
      </c>
      <c r="AV372" s="14" t="s">
        <v>162</v>
      </c>
      <c r="AW372" s="14" t="s">
        <v>35</v>
      </c>
      <c r="AX372" s="14" t="s">
        <v>80</v>
      </c>
      <c r="AY372" s="252" t="s">
        <v>152</v>
      </c>
    </row>
    <row r="373" s="15" customFormat="1">
      <c r="A373" s="15"/>
      <c r="B373" s="253"/>
      <c r="C373" s="254"/>
      <c r="D373" s="233" t="s">
        <v>164</v>
      </c>
      <c r="E373" s="255" t="s">
        <v>1</v>
      </c>
      <c r="F373" s="256" t="s">
        <v>167</v>
      </c>
      <c r="G373" s="254"/>
      <c r="H373" s="257">
        <v>27.594000000000001</v>
      </c>
      <c r="I373" s="258"/>
      <c r="J373" s="254"/>
      <c r="K373" s="254"/>
      <c r="L373" s="259"/>
      <c r="M373" s="260"/>
      <c r="N373" s="261"/>
      <c r="O373" s="261"/>
      <c r="P373" s="261"/>
      <c r="Q373" s="261"/>
      <c r="R373" s="261"/>
      <c r="S373" s="261"/>
      <c r="T373" s="26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3" t="s">
        <v>164</v>
      </c>
      <c r="AU373" s="263" t="s">
        <v>162</v>
      </c>
      <c r="AV373" s="15" t="s">
        <v>161</v>
      </c>
      <c r="AW373" s="15" t="s">
        <v>35</v>
      </c>
      <c r="AX373" s="15" t="s">
        <v>88</v>
      </c>
      <c r="AY373" s="263" t="s">
        <v>152</v>
      </c>
    </row>
    <row r="374" s="2" customFormat="1" ht="24.15" customHeight="1">
      <c r="A374" s="38"/>
      <c r="B374" s="39"/>
      <c r="C374" s="218" t="s">
        <v>471</v>
      </c>
      <c r="D374" s="218" t="s">
        <v>156</v>
      </c>
      <c r="E374" s="219" t="s">
        <v>472</v>
      </c>
      <c r="F374" s="220" t="s">
        <v>473</v>
      </c>
      <c r="G374" s="221" t="s">
        <v>237</v>
      </c>
      <c r="H374" s="222">
        <v>1.8</v>
      </c>
      <c r="I374" s="223"/>
      <c r="J374" s="224">
        <f>ROUND(I374*H374,2)</f>
        <v>0</v>
      </c>
      <c r="K374" s="220" t="s">
        <v>160</v>
      </c>
      <c r="L374" s="44"/>
      <c r="M374" s="225" t="s">
        <v>1</v>
      </c>
      <c r="N374" s="226" t="s">
        <v>46</v>
      </c>
      <c r="O374" s="91"/>
      <c r="P374" s="227">
        <f>O374*H374</f>
        <v>0</v>
      </c>
      <c r="Q374" s="227">
        <v>0.0051000000000000004</v>
      </c>
      <c r="R374" s="227">
        <f>Q374*H374</f>
        <v>0.0091800000000000007</v>
      </c>
      <c r="S374" s="227">
        <v>0</v>
      </c>
      <c r="T374" s="228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29" t="s">
        <v>254</v>
      </c>
      <c r="AT374" s="229" t="s">
        <v>156</v>
      </c>
      <c r="AU374" s="229" t="s">
        <v>162</v>
      </c>
      <c r="AY374" s="17" t="s">
        <v>152</v>
      </c>
      <c r="BE374" s="230">
        <f>IF(N374="základní",J374,0)</f>
        <v>0</v>
      </c>
      <c r="BF374" s="230">
        <f>IF(N374="snížená",J374,0)</f>
        <v>0</v>
      </c>
      <c r="BG374" s="230">
        <f>IF(N374="zákl. přenesená",J374,0)</f>
        <v>0</v>
      </c>
      <c r="BH374" s="230">
        <f>IF(N374="sníž. přenesená",J374,0)</f>
        <v>0</v>
      </c>
      <c r="BI374" s="230">
        <f>IF(N374="nulová",J374,0)</f>
        <v>0</v>
      </c>
      <c r="BJ374" s="17" t="s">
        <v>162</v>
      </c>
      <c r="BK374" s="230">
        <f>ROUND(I374*H374,2)</f>
        <v>0</v>
      </c>
      <c r="BL374" s="17" t="s">
        <v>254</v>
      </c>
      <c r="BM374" s="229" t="s">
        <v>474</v>
      </c>
    </row>
    <row r="375" s="13" customFormat="1">
      <c r="A375" s="13"/>
      <c r="B375" s="231"/>
      <c r="C375" s="232"/>
      <c r="D375" s="233" t="s">
        <v>164</v>
      </c>
      <c r="E375" s="234" t="s">
        <v>1</v>
      </c>
      <c r="F375" s="235" t="s">
        <v>475</v>
      </c>
      <c r="G375" s="232"/>
      <c r="H375" s="234" t="s">
        <v>1</v>
      </c>
      <c r="I375" s="236"/>
      <c r="J375" s="232"/>
      <c r="K375" s="232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164</v>
      </c>
      <c r="AU375" s="241" t="s">
        <v>162</v>
      </c>
      <c r="AV375" s="13" t="s">
        <v>88</v>
      </c>
      <c r="AW375" s="13" t="s">
        <v>35</v>
      </c>
      <c r="AX375" s="13" t="s">
        <v>80</v>
      </c>
      <c r="AY375" s="241" t="s">
        <v>152</v>
      </c>
    </row>
    <row r="376" s="14" customFormat="1">
      <c r="A376" s="14"/>
      <c r="B376" s="242"/>
      <c r="C376" s="243"/>
      <c r="D376" s="233" t="s">
        <v>164</v>
      </c>
      <c r="E376" s="244" t="s">
        <v>1</v>
      </c>
      <c r="F376" s="245" t="s">
        <v>476</v>
      </c>
      <c r="G376" s="243"/>
      <c r="H376" s="246">
        <v>1.8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2" t="s">
        <v>164</v>
      </c>
      <c r="AU376" s="252" t="s">
        <v>162</v>
      </c>
      <c r="AV376" s="14" t="s">
        <v>162</v>
      </c>
      <c r="AW376" s="14" t="s">
        <v>35</v>
      </c>
      <c r="AX376" s="14" t="s">
        <v>80</v>
      </c>
      <c r="AY376" s="252" t="s">
        <v>152</v>
      </c>
    </row>
    <row r="377" s="15" customFormat="1">
      <c r="A377" s="15"/>
      <c r="B377" s="253"/>
      <c r="C377" s="254"/>
      <c r="D377" s="233" t="s">
        <v>164</v>
      </c>
      <c r="E377" s="255" t="s">
        <v>1</v>
      </c>
      <c r="F377" s="256" t="s">
        <v>167</v>
      </c>
      <c r="G377" s="254"/>
      <c r="H377" s="257">
        <v>1.8</v>
      </c>
      <c r="I377" s="258"/>
      <c r="J377" s="254"/>
      <c r="K377" s="254"/>
      <c r="L377" s="259"/>
      <c r="M377" s="260"/>
      <c r="N377" s="261"/>
      <c r="O377" s="261"/>
      <c r="P377" s="261"/>
      <c r="Q377" s="261"/>
      <c r="R377" s="261"/>
      <c r="S377" s="261"/>
      <c r="T377" s="262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3" t="s">
        <v>164</v>
      </c>
      <c r="AU377" s="263" t="s">
        <v>162</v>
      </c>
      <c r="AV377" s="15" t="s">
        <v>161</v>
      </c>
      <c r="AW377" s="15" t="s">
        <v>35</v>
      </c>
      <c r="AX377" s="15" t="s">
        <v>88</v>
      </c>
      <c r="AY377" s="263" t="s">
        <v>152</v>
      </c>
    </row>
    <row r="378" s="2" customFormat="1" ht="24.15" customHeight="1">
      <c r="A378" s="38"/>
      <c r="B378" s="39"/>
      <c r="C378" s="264" t="s">
        <v>477</v>
      </c>
      <c r="D378" s="264" t="s">
        <v>180</v>
      </c>
      <c r="E378" s="265" t="s">
        <v>478</v>
      </c>
      <c r="F378" s="266" t="s">
        <v>479</v>
      </c>
      <c r="G378" s="267" t="s">
        <v>170</v>
      </c>
      <c r="H378" s="268">
        <v>0.029999999999999999</v>
      </c>
      <c r="I378" s="269"/>
      <c r="J378" s="270">
        <f>ROUND(I378*H378,2)</f>
        <v>0</v>
      </c>
      <c r="K378" s="266" t="s">
        <v>160</v>
      </c>
      <c r="L378" s="271"/>
      <c r="M378" s="272" t="s">
        <v>1</v>
      </c>
      <c r="N378" s="273" t="s">
        <v>46</v>
      </c>
      <c r="O378" s="91"/>
      <c r="P378" s="227">
        <f>O378*H378</f>
        <v>0</v>
      </c>
      <c r="Q378" s="227">
        <v>0.55000000000000004</v>
      </c>
      <c r="R378" s="227">
        <f>Q378*H378</f>
        <v>0.016500000000000001</v>
      </c>
      <c r="S378" s="227">
        <v>0</v>
      </c>
      <c r="T378" s="228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29" t="s">
        <v>348</v>
      </c>
      <c r="AT378" s="229" t="s">
        <v>180</v>
      </c>
      <c r="AU378" s="229" t="s">
        <v>162</v>
      </c>
      <c r="AY378" s="17" t="s">
        <v>152</v>
      </c>
      <c r="BE378" s="230">
        <f>IF(N378="základní",J378,0)</f>
        <v>0</v>
      </c>
      <c r="BF378" s="230">
        <f>IF(N378="snížená",J378,0)</f>
        <v>0</v>
      </c>
      <c r="BG378" s="230">
        <f>IF(N378="zákl. přenesená",J378,0)</f>
        <v>0</v>
      </c>
      <c r="BH378" s="230">
        <f>IF(N378="sníž. přenesená",J378,0)</f>
        <v>0</v>
      </c>
      <c r="BI378" s="230">
        <f>IF(N378="nulová",J378,0)</f>
        <v>0</v>
      </c>
      <c r="BJ378" s="17" t="s">
        <v>162</v>
      </c>
      <c r="BK378" s="230">
        <f>ROUND(I378*H378,2)</f>
        <v>0</v>
      </c>
      <c r="BL378" s="17" t="s">
        <v>254</v>
      </c>
      <c r="BM378" s="229" t="s">
        <v>480</v>
      </c>
    </row>
    <row r="379" s="14" customFormat="1">
      <c r="A379" s="14"/>
      <c r="B379" s="242"/>
      <c r="C379" s="243"/>
      <c r="D379" s="233" t="s">
        <v>164</v>
      </c>
      <c r="E379" s="244" t="s">
        <v>1</v>
      </c>
      <c r="F379" s="245" t="s">
        <v>481</v>
      </c>
      <c r="G379" s="243"/>
      <c r="H379" s="246">
        <v>0.029999999999999999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2" t="s">
        <v>164</v>
      </c>
      <c r="AU379" s="252" t="s">
        <v>162</v>
      </c>
      <c r="AV379" s="14" t="s">
        <v>162</v>
      </c>
      <c r="AW379" s="14" t="s">
        <v>35</v>
      </c>
      <c r="AX379" s="14" t="s">
        <v>80</v>
      </c>
      <c r="AY379" s="252" t="s">
        <v>152</v>
      </c>
    </row>
    <row r="380" s="15" customFormat="1">
      <c r="A380" s="15"/>
      <c r="B380" s="253"/>
      <c r="C380" s="254"/>
      <c r="D380" s="233" t="s">
        <v>164</v>
      </c>
      <c r="E380" s="255" t="s">
        <v>1</v>
      </c>
      <c r="F380" s="256" t="s">
        <v>167</v>
      </c>
      <c r="G380" s="254"/>
      <c r="H380" s="257">
        <v>0.029999999999999999</v>
      </c>
      <c r="I380" s="258"/>
      <c r="J380" s="254"/>
      <c r="K380" s="254"/>
      <c r="L380" s="259"/>
      <c r="M380" s="260"/>
      <c r="N380" s="261"/>
      <c r="O380" s="261"/>
      <c r="P380" s="261"/>
      <c r="Q380" s="261"/>
      <c r="R380" s="261"/>
      <c r="S380" s="261"/>
      <c r="T380" s="262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3" t="s">
        <v>164</v>
      </c>
      <c r="AU380" s="263" t="s">
        <v>162</v>
      </c>
      <c r="AV380" s="15" t="s">
        <v>161</v>
      </c>
      <c r="AW380" s="15" t="s">
        <v>35</v>
      </c>
      <c r="AX380" s="15" t="s">
        <v>88</v>
      </c>
      <c r="AY380" s="263" t="s">
        <v>152</v>
      </c>
    </row>
    <row r="381" s="2" customFormat="1" ht="14.4" customHeight="1">
      <c r="A381" s="38"/>
      <c r="B381" s="39"/>
      <c r="C381" s="218" t="s">
        <v>482</v>
      </c>
      <c r="D381" s="218" t="s">
        <v>156</v>
      </c>
      <c r="E381" s="219" t="s">
        <v>483</v>
      </c>
      <c r="F381" s="220" t="s">
        <v>484</v>
      </c>
      <c r="G381" s="221" t="s">
        <v>170</v>
      </c>
      <c r="H381" s="222">
        <v>0.029999999999999999</v>
      </c>
      <c r="I381" s="223"/>
      <c r="J381" s="224">
        <f>ROUND(I381*H381,2)</f>
        <v>0</v>
      </c>
      <c r="K381" s="220" t="s">
        <v>160</v>
      </c>
      <c r="L381" s="44"/>
      <c r="M381" s="225" t="s">
        <v>1</v>
      </c>
      <c r="N381" s="226" t="s">
        <v>46</v>
      </c>
      <c r="O381" s="91"/>
      <c r="P381" s="227">
        <f>O381*H381</f>
        <v>0</v>
      </c>
      <c r="Q381" s="227">
        <v>0.01328</v>
      </c>
      <c r="R381" s="227">
        <f>Q381*H381</f>
        <v>0.00039839999999999998</v>
      </c>
      <c r="S381" s="227">
        <v>0</v>
      </c>
      <c r="T381" s="228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29" t="s">
        <v>254</v>
      </c>
      <c r="AT381" s="229" t="s">
        <v>156</v>
      </c>
      <c r="AU381" s="229" t="s">
        <v>162</v>
      </c>
      <c r="AY381" s="17" t="s">
        <v>152</v>
      </c>
      <c r="BE381" s="230">
        <f>IF(N381="základní",J381,0)</f>
        <v>0</v>
      </c>
      <c r="BF381" s="230">
        <f>IF(N381="snížená",J381,0)</f>
        <v>0</v>
      </c>
      <c r="BG381" s="230">
        <f>IF(N381="zákl. přenesená",J381,0)</f>
        <v>0</v>
      </c>
      <c r="BH381" s="230">
        <f>IF(N381="sníž. přenesená",J381,0)</f>
        <v>0</v>
      </c>
      <c r="BI381" s="230">
        <f>IF(N381="nulová",J381,0)</f>
        <v>0</v>
      </c>
      <c r="BJ381" s="17" t="s">
        <v>162</v>
      </c>
      <c r="BK381" s="230">
        <f>ROUND(I381*H381,2)</f>
        <v>0</v>
      </c>
      <c r="BL381" s="17" t="s">
        <v>254</v>
      </c>
      <c r="BM381" s="229" t="s">
        <v>485</v>
      </c>
    </row>
    <row r="382" s="2" customFormat="1" ht="14.4" customHeight="1">
      <c r="A382" s="38"/>
      <c r="B382" s="39"/>
      <c r="C382" s="218" t="s">
        <v>486</v>
      </c>
      <c r="D382" s="218" t="s">
        <v>156</v>
      </c>
      <c r="E382" s="219" t="s">
        <v>487</v>
      </c>
      <c r="F382" s="220" t="s">
        <v>488</v>
      </c>
      <c r="G382" s="221" t="s">
        <v>159</v>
      </c>
      <c r="H382" s="222">
        <v>3.9969999999999999</v>
      </c>
      <c r="I382" s="223"/>
      <c r="J382" s="224">
        <f>ROUND(I382*H382,2)</f>
        <v>0</v>
      </c>
      <c r="K382" s="220" t="s">
        <v>160</v>
      </c>
      <c r="L382" s="44"/>
      <c r="M382" s="225" t="s">
        <v>1</v>
      </c>
      <c r="N382" s="226" t="s">
        <v>46</v>
      </c>
      <c r="O382" s="91"/>
      <c r="P382" s="227">
        <f>O382*H382</f>
        <v>0</v>
      </c>
      <c r="Q382" s="227">
        <v>0</v>
      </c>
      <c r="R382" s="227">
        <f>Q382*H382</f>
        <v>0</v>
      </c>
      <c r="S382" s="227">
        <v>0.014</v>
      </c>
      <c r="T382" s="228">
        <f>S382*H382</f>
        <v>0.055958000000000001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29" t="s">
        <v>254</v>
      </c>
      <c r="AT382" s="229" t="s">
        <v>156</v>
      </c>
      <c r="AU382" s="229" t="s">
        <v>162</v>
      </c>
      <c r="AY382" s="17" t="s">
        <v>152</v>
      </c>
      <c r="BE382" s="230">
        <f>IF(N382="základní",J382,0)</f>
        <v>0</v>
      </c>
      <c r="BF382" s="230">
        <f>IF(N382="snížená",J382,0)</f>
        <v>0</v>
      </c>
      <c r="BG382" s="230">
        <f>IF(N382="zákl. přenesená",J382,0)</f>
        <v>0</v>
      </c>
      <c r="BH382" s="230">
        <f>IF(N382="sníž. přenesená",J382,0)</f>
        <v>0</v>
      </c>
      <c r="BI382" s="230">
        <f>IF(N382="nulová",J382,0)</f>
        <v>0</v>
      </c>
      <c r="BJ382" s="17" t="s">
        <v>162</v>
      </c>
      <c r="BK382" s="230">
        <f>ROUND(I382*H382,2)</f>
        <v>0</v>
      </c>
      <c r="BL382" s="17" t="s">
        <v>254</v>
      </c>
      <c r="BM382" s="229" t="s">
        <v>489</v>
      </c>
    </row>
    <row r="383" s="13" customFormat="1">
      <c r="A383" s="13"/>
      <c r="B383" s="231"/>
      <c r="C383" s="232"/>
      <c r="D383" s="233" t="s">
        <v>164</v>
      </c>
      <c r="E383" s="234" t="s">
        <v>1</v>
      </c>
      <c r="F383" s="235" t="s">
        <v>490</v>
      </c>
      <c r="G383" s="232"/>
      <c r="H383" s="234" t="s">
        <v>1</v>
      </c>
      <c r="I383" s="236"/>
      <c r="J383" s="232"/>
      <c r="K383" s="232"/>
      <c r="L383" s="237"/>
      <c r="M383" s="238"/>
      <c r="N383" s="239"/>
      <c r="O383" s="239"/>
      <c r="P383" s="239"/>
      <c r="Q383" s="239"/>
      <c r="R383" s="239"/>
      <c r="S383" s="239"/>
      <c r="T383" s="240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1" t="s">
        <v>164</v>
      </c>
      <c r="AU383" s="241" t="s">
        <v>162</v>
      </c>
      <c r="AV383" s="13" t="s">
        <v>88</v>
      </c>
      <c r="AW383" s="13" t="s">
        <v>35</v>
      </c>
      <c r="AX383" s="13" t="s">
        <v>80</v>
      </c>
      <c r="AY383" s="241" t="s">
        <v>152</v>
      </c>
    </row>
    <row r="384" s="14" customFormat="1">
      <c r="A384" s="14"/>
      <c r="B384" s="242"/>
      <c r="C384" s="243"/>
      <c r="D384" s="233" t="s">
        <v>164</v>
      </c>
      <c r="E384" s="244" t="s">
        <v>1</v>
      </c>
      <c r="F384" s="245" t="s">
        <v>440</v>
      </c>
      <c r="G384" s="243"/>
      <c r="H384" s="246">
        <v>1.841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2" t="s">
        <v>164</v>
      </c>
      <c r="AU384" s="252" t="s">
        <v>162</v>
      </c>
      <c r="AV384" s="14" t="s">
        <v>162</v>
      </c>
      <c r="AW384" s="14" t="s">
        <v>35</v>
      </c>
      <c r="AX384" s="14" t="s">
        <v>80</v>
      </c>
      <c r="AY384" s="252" t="s">
        <v>152</v>
      </c>
    </row>
    <row r="385" s="14" customFormat="1">
      <c r="A385" s="14"/>
      <c r="B385" s="242"/>
      <c r="C385" s="243"/>
      <c r="D385" s="233" t="s">
        <v>164</v>
      </c>
      <c r="E385" s="244" t="s">
        <v>1</v>
      </c>
      <c r="F385" s="245" t="s">
        <v>441</v>
      </c>
      <c r="G385" s="243"/>
      <c r="H385" s="246">
        <v>2.1560000000000001</v>
      </c>
      <c r="I385" s="247"/>
      <c r="J385" s="243"/>
      <c r="K385" s="243"/>
      <c r="L385" s="248"/>
      <c r="M385" s="249"/>
      <c r="N385" s="250"/>
      <c r="O385" s="250"/>
      <c r="P385" s="250"/>
      <c r="Q385" s="250"/>
      <c r="R385" s="250"/>
      <c r="S385" s="250"/>
      <c r="T385" s="251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2" t="s">
        <v>164</v>
      </c>
      <c r="AU385" s="252" t="s">
        <v>162</v>
      </c>
      <c r="AV385" s="14" t="s">
        <v>162</v>
      </c>
      <c r="AW385" s="14" t="s">
        <v>35</v>
      </c>
      <c r="AX385" s="14" t="s">
        <v>80</v>
      </c>
      <c r="AY385" s="252" t="s">
        <v>152</v>
      </c>
    </row>
    <row r="386" s="15" customFormat="1">
      <c r="A386" s="15"/>
      <c r="B386" s="253"/>
      <c r="C386" s="254"/>
      <c r="D386" s="233" t="s">
        <v>164</v>
      </c>
      <c r="E386" s="255" t="s">
        <v>1</v>
      </c>
      <c r="F386" s="256" t="s">
        <v>167</v>
      </c>
      <c r="G386" s="254"/>
      <c r="H386" s="257">
        <v>3.9969999999999999</v>
      </c>
      <c r="I386" s="258"/>
      <c r="J386" s="254"/>
      <c r="K386" s="254"/>
      <c r="L386" s="259"/>
      <c r="M386" s="260"/>
      <c r="N386" s="261"/>
      <c r="O386" s="261"/>
      <c r="P386" s="261"/>
      <c r="Q386" s="261"/>
      <c r="R386" s="261"/>
      <c r="S386" s="261"/>
      <c r="T386" s="262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3" t="s">
        <v>164</v>
      </c>
      <c r="AU386" s="263" t="s">
        <v>162</v>
      </c>
      <c r="AV386" s="15" t="s">
        <v>161</v>
      </c>
      <c r="AW386" s="15" t="s">
        <v>35</v>
      </c>
      <c r="AX386" s="15" t="s">
        <v>88</v>
      </c>
      <c r="AY386" s="263" t="s">
        <v>152</v>
      </c>
    </row>
    <row r="387" s="2" customFormat="1" ht="24.15" customHeight="1">
      <c r="A387" s="38"/>
      <c r="B387" s="39"/>
      <c r="C387" s="218" t="s">
        <v>491</v>
      </c>
      <c r="D387" s="218" t="s">
        <v>156</v>
      </c>
      <c r="E387" s="219" t="s">
        <v>492</v>
      </c>
      <c r="F387" s="220" t="s">
        <v>493</v>
      </c>
      <c r="G387" s="221" t="s">
        <v>159</v>
      </c>
      <c r="H387" s="222">
        <v>2.6000000000000001</v>
      </c>
      <c r="I387" s="223"/>
      <c r="J387" s="224">
        <f>ROUND(I387*H387,2)</f>
        <v>0</v>
      </c>
      <c r="K387" s="220" t="s">
        <v>1</v>
      </c>
      <c r="L387" s="44"/>
      <c r="M387" s="225" t="s">
        <v>1</v>
      </c>
      <c r="N387" s="226" t="s">
        <v>46</v>
      </c>
      <c r="O387" s="91"/>
      <c r="P387" s="227">
        <f>O387*H387</f>
        <v>0</v>
      </c>
      <c r="Q387" s="227">
        <v>0.026689999999999998</v>
      </c>
      <c r="R387" s="227">
        <f>Q387*H387</f>
        <v>0.069393999999999997</v>
      </c>
      <c r="S387" s="227">
        <v>0</v>
      </c>
      <c r="T387" s="228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29" t="s">
        <v>254</v>
      </c>
      <c r="AT387" s="229" t="s">
        <v>156</v>
      </c>
      <c r="AU387" s="229" t="s">
        <v>162</v>
      </c>
      <c r="AY387" s="17" t="s">
        <v>152</v>
      </c>
      <c r="BE387" s="230">
        <f>IF(N387="základní",J387,0)</f>
        <v>0</v>
      </c>
      <c r="BF387" s="230">
        <f>IF(N387="snížená",J387,0)</f>
        <v>0</v>
      </c>
      <c r="BG387" s="230">
        <f>IF(N387="zákl. přenesená",J387,0)</f>
        <v>0</v>
      </c>
      <c r="BH387" s="230">
        <f>IF(N387="sníž. přenesená",J387,0)</f>
        <v>0</v>
      </c>
      <c r="BI387" s="230">
        <f>IF(N387="nulová",J387,0)</f>
        <v>0</v>
      </c>
      <c r="BJ387" s="17" t="s">
        <v>162</v>
      </c>
      <c r="BK387" s="230">
        <f>ROUND(I387*H387,2)</f>
        <v>0</v>
      </c>
      <c r="BL387" s="17" t="s">
        <v>254</v>
      </c>
      <c r="BM387" s="229" t="s">
        <v>494</v>
      </c>
    </row>
    <row r="388" s="13" customFormat="1">
      <c r="A388" s="13"/>
      <c r="B388" s="231"/>
      <c r="C388" s="232"/>
      <c r="D388" s="233" t="s">
        <v>164</v>
      </c>
      <c r="E388" s="234" t="s">
        <v>1</v>
      </c>
      <c r="F388" s="235" t="s">
        <v>223</v>
      </c>
      <c r="G388" s="232"/>
      <c r="H388" s="234" t="s">
        <v>1</v>
      </c>
      <c r="I388" s="236"/>
      <c r="J388" s="232"/>
      <c r="K388" s="232"/>
      <c r="L388" s="237"/>
      <c r="M388" s="238"/>
      <c r="N388" s="239"/>
      <c r="O388" s="239"/>
      <c r="P388" s="239"/>
      <c r="Q388" s="239"/>
      <c r="R388" s="239"/>
      <c r="S388" s="239"/>
      <c r="T388" s="240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1" t="s">
        <v>164</v>
      </c>
      <c r="AU388" s="241" t="s">
        <v>162</v>
      </c>
      <c r="AV388" s="13" t="s">
        <v>88</v>
      </c>
      <c r="AW388" s="13" t="s">
        <v>35</v>
      </c>
      <c r="AX388" s="13" t="s">
        <v>80</v>
      </c>
      <c r="AY388" s="241" t="s">
        <v>152</v>
      </c>
    </row>
    <row r="389" s="14" customFormat="1">
      <c r="A389" s="14"/>
      <c r="B389" s="242"/>
      <c r="C389" s="243"/>
      <c r="D389" s="233" t="s">
        <v>164</v>
      </c>
      <c r="E389" s="244" t="s">
        <v>1</v>
      </c>
      <c r="F389" s="245" t="s">
        <v>224</v>
      </c>
      <c r="G389" s="243"/>
      <c r="H389" s="246">
        <v>2.6000000000000001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2" t="s">
        <v>164</v>
      </c>
      <c r="AU389" s="252" t="s">
        <v>162</v>
      </c>
      <c r="AV389" s="14" t="s">
        <v>162</v>
      </c>
      <c r="AW389" s="14" t="s">
        <v>35</v>
      </c>
      <c r="AX389" s="14" t="s">
        <v>80</v>
      </c>
      <c r="AY389" s="252" t="s">
        <v>152</v>
      </c>
    </row>
    <row r="390" s="15" customFormat="1">
      <c r="A390" s="15"/>
      <c r="B390" s="253"/>
      <c r="C390" s="254"/>
      <c r="D390" s="233" t="s">
        <v>164</v>
      </c>
      <c r="E390" s="255" t="s">
        <v>1</v>
      </c>
      <c r="F390" s="256" t="s">
        <v>167</v>
      </c>
      <c r="G390" s="254"/>
      <c r="H390" s="257">
        <v>2.6000000000000001</v>
      </c>
      <c r="I390" s="258"/>
      <c r="J390" s="254"/>
      <c r="K390" s="254"/>
      <c r="L390" s="259"/>
      <c r="M390" s="260"/>
      <c r="N390" s="261"/>
      <c r="O390" s="261"/>
      <c r="P390" s="261"/>
      <c r="Q390" s="261"/>
      <c r="R390" s="261"/>
      <c r="S390" s="261"/>
      <c r="T390" s="262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3" t="s">
        <v>164</v>
      </c>
      <c r="AU390" s="263" t="s">
        <v>162</v>
      </c>
      <c r="AV390" s="15" t="s">
        <v>161</v>
      </c>
      <c r="AW390" s="15" t="s">
        <v>35</v>
      </c>
      <c r="AX390" s="15" t="s">
        <v>88</v>
      </c>
      <c r="AY390" s="263" t="s">
        <v>152</v>
      </c>
    </row>
    <row r="391" s="2" customFormat="1" ht="24.15" customHeight="1">
      <c r="A391" s="38"/>
      <c r="B391" s="39"/>
      <c r="C391" s="218" t="s">
        <v>495</v>
      </c>
      <c r="D391" s="218" t="s">
        <v>156</v>
      </c>
      <c r="E391" s="219" t="s">
        <v>496</v>
      </c>
      <c r="F391" s="220" t="s">
        <v>497</v>
      </c>
      <c r="G391" s="221" t="s">
        <v>159</v>
      </c>
      <c r="H391" s="222">
        <v>524.25800000000004</v>
      </c>
      <c r="I391" s="223"/>
      <c r="J391" s="224">
        <f>ROUND(I391*H391,2)</f>
        <v>0</v>
      </c>
      <c r="K391" s="220" t="s">
        <v>160</v>
      </c>
      <c r="L391" s="44"/>
      <c r="M391" s="225" t="s">
        <v>1</v>
      </c>
      <c r="N391" s="226" t="s">
        <v>46</v>
      </c>
      <c r="O391" s="91"/>
      <c r="P391" s="227">
        <f>O391*H391</f>
        <v>0</v>
      </c>
      <c r="Q391" s="227">
        <v>0.0078399999999999997</v>
      </c>
      <c r="R391" s="227">
        <f>Q391*H391</f>
        <v>4.1101827200000001</v>
      </c>
      <c r="S391" s="227">
        <v>0</v>
      </c>
      <c r="T391" s="228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29" t="s">
        <v>254</v>
      </c>
      <c r="AT391" s="229" t="s">
        <v>156</v>
      </c>
      <c r="AU391" s="229" t="s">
        <v>162</v>
      </c>
      <c r="AY391" s="17" t="s">
        <v>152</v>
      </c>
      <c r="BE391" s="230">
        <f>IF(N391="základní",J391,0)</f>
        <v>0</v>
      </c>
      <c r="BF391" s="230">
        <f>IF(N391="snížená",J391,0)</f>
        <v>0</v>
      </c>
      <c r="BG391" s="230">
        <f>IF(N391="zákl. přenesená",J391,0)</f>
        <v>0</v>
      </c>
      <c r="BH391" s="230">
        <f>IF(N391="sníž. přenesená",J391,0)</f>
        <v>0</v>
      </c>
      <c r="BI391" s="230">
        <f>IF(N391="nulová",J391,0)</f>
        <v>0</v>
      </c>
      <c r="BJ391" s="17" t="s">
        <v>162</v>
      </c>
      <c r="BK391" s="230">
        <f>ROUND(I391*H391,2)</f>
        <v>0</v>
      </c>
      <c r="BL391" s="17" t="s">
        <v>254</v>
      </c>
      <c r="BM391" s="229" t="s">
        <v>498</v>
      </c>
    </row>
    <row r="392" s="13" customFormat="1">
      <c r="A392" s="13"/>
      <c r="B392" s="231"/>
      <c r="C392" s="232"/>
      <c r="D392" s="233" t="s">
        <v>164</v>
      </c>
      <c r="E392" s="234" t="s">
        <v>1</v>
      </c>
      <c r="F392" s="235" t="s">
        <v>499</v>
      </c>
      <c r="G392" s="232"/>
      <c r="H392" s="234" t="s">
        <v>1</v>
      </c>
      <c r="I392" s="236"/>
      <c r="J392" s="232"/>
      <c r="K392" s="232"/>
      <c r="L392" s="237"/>
      <c r="M392" s="238"/>
      <c r="N392" s="239"/>
      <c r="O392" s="239"/>
      <c r="P392" s="239"/>
      <c r="Q392" s="239"/>
      <c r="R392" s="239"/>
      <c r="S392" s="239"/>
      <c r="T392" s="24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1" t="s">
        <v>164</v>
      </c>
      <c r="AU392" s="241" t="s">
        <v>162</v>
      </c>
      <c r="AV392" s="13" t="s">
        <v>88</v>
      </c>
      <c r="AW392" s="13" t="s">
        <v>35</v>
      </c>
      <c r="AX392" s="13" t="s">
        <v>80</v>
      </c>
      <c r="AY392" s="241" t="s">
        <v>152</v>
      </c>
    </row>
    <row r="393" s="14" customFormat="1">
      <c r="A393" s="14"/>
      <c r="B393" s="242"/>
      <c r="C393" s="243"/>
      <c r="D393" s="233" t="s">
        <v>164</v>
      </c>
      <c r="E393" s="244" t="s">
        <v>1</v>
      </c>
      <c r="F393" s="245" t="s">
        <v>500</v>
      </c>
      <c r="G393" s="243"/>
      <c r="H393" s="246">
        <v>210.28899999999999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2" t="s">
        <v>164</v>
      </c>
      <c r="AU393" s="252" t="s">
        <v>162</v>
      </c>
      <c r="AV393" s="14" t="s">
        <v>162</v>
      </c>
      <c r="AW393" s="14" t="s">
        <v>35</v>
      </c>
      <c r="AX393" s="14" t="s">
        <v>80</v>
      </c>
      <c r="AY393" s="252" t="s">
        <v>152</v>
      </c>
    </row>
    <row r="394" s="14" customFormat="1">
      <c r="A394" s="14"/>
      <c r="B394" s="242"/>
      <c r="C394" s="243"/>
      <c r="D394" s="233" t="s">
        <v>164</v>
      </c>
      <c r="E394" s="244" t="s">
        <v>1</v>
      </c>
      <c r="F394" s="245" t="s">
        <v>501</v>
      </c>
      <c r="G394" s="243"/>
      <c r="H394" s="246">
        <v>313.96899999999999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2" t="s">
        <v>164</v>
      </c>
      <c r="AU394" s="252" t="s">
        <v>162</v>
      </c>
      <c r="AV394" s="14" t="s">
        <v>162</v>
      </c>
      <c r="AW394" s="14" t="s">
        <v>35</v>
      </c>
      <c r="AX394" s="14" t="s">
        <v>80</v>
      </c>
      <c r="AY394" s="252" t="s">
        <v>152</v>
      </c>
    </row>
    <row r="395" s="15" customFormat="1">
      <c r="A395" s="15"/>
      <c r="B395" s="253"/>
      <c r="C395" s="254"/>
      <c r="D395" s="233" t="s">
        <v>164</v>
      </c>
      <c r="E395" s="255" t="s">
        <v>1</v>
      </c>
      <c r="F395" s="256" t="s">
        <v>167</v>
      </c>
      <c r="G395" s="254"/>
      <c r="H395" s="257">
        <v>524.25800000000004</v>
      </c>
      <c r="I395" s="258"/>
      <c r="J395" s="254"/>
      <c r="K395" s="254"/>
      <c r="L395" s="259"/>
      <c r="M395" s="260"/>
      <c r="N395" s="261"/>
      <c r="O395" s="261"/>
      <c r="P395" s="261"/>
      <c r="Q395" s="261"/>
      <c r="R395" s="261"/>
      <c r="S395" s="261"/>
      <c r="T395" s="262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3" t="s">
        <v>164</v>
      </c>
      <c r="AU395" s="263" t="s">
        <v>162</v>
      </c>
      <c r="AV395" s="15" t="s">
        <v>161</v>
      </c>
      <c r="AW395" s="15" t="s">
        <v>35</v>
      </c>
      <c r="AX395" s="15" t="s">
        <v>88</v>
      </c>
      <c r="AY395" s="263" t="s">
        <v>152</v>
      </c>
    </row>
    <row r="396" s="2" customFormat="1" ht="14.4" customHeight="1">
      <c r="A396" s="38"/>
      <c r="B396" s="39"/>
      <c r="C396" s="218" t="s">
        <v>502</v>
      </c>
      <c r="D396" s="218" t="s">
        <v>156</v>
      </c>
      <c r="E396" s="219" t="s">
        <v>503</v>
      </c>
      <c r="F396" s="220" t="s">
        <v>504</v>
      </c>
      <c r="G396" s="221" t="s">
        <v>237</v>
      </c>
      <c r="H396" s="222">
        <v>627.73000000000002</v>
      </c>
      <c r="I396" s="223"/>
      <c r="J396" s="224">
        <f>ROUND(I396*H396,2)</f>
        <v>0</v>
      </c>
      <c r="K396" s="220" t="s">
        <v>160</v>
      </c>
      <c r="L396" s="44"/>
      <c r="M396" s="225" t="s">
        <v>1</v>
      </c>
      <c r="N396" s="226" t="s">
        <v>46</v>
      </c>
      <c r="O396" s="91"/>
      <c r="P396" s="227">
        <f>O396*H396</f>
        <v>0</v>
      </c>
      <c r="Q396" s="227">
        <v>1.0000000000000001E-05</v>
      </c>
      <c r="R396" s="227">
        <f>Q396*H396</f>
        <v>0.0062773000000000004</v>
      </c>
      <c r="S396" s="227">
        <v>0</v>
      </c>
      <c r="T396" s="228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29" t="s">
        <v>254</v>
      </c>
      <c r="AT396" s="229" t="s">
        <v>156</v>
      </c>
      <c r="AU396" s="229" t="s">
        <v>162</v>
      </c>
      <c r="AY396" s="17" t="s">
        <v>152</v>
      </c>
      <c r="BE396" s="230">
        <f>IF(N396="základní",J396,0)</f>
        <v>0</v>
      </c>
      <c r="BF396" s="230">
        <f>IF(N396="snížená",J396,0)</f>
        <v>0</v>
      </c>
      <c r="BG396" s="230">
        <f>IF(N396="zákl. přenesená",J396,0)</f>
        <v>0</v>
      </c>
      <c r="BH396" s="230">
        <f>IF(N396="sníž. přenesená",J396,0)</f>
        <v>0</v>
      </c>
      <c r="BI396" s="230">
        <f>IF(N396="nulová",J396,0)</f>
        <v>0</v>
      </c>
      <c r="BJ396" s="17" t="s">
        <v>162</v>
      </c>
      <c r="BK396" s="230">
        <f>ROUND(I396*H396,2)</f>
        <v>0</v>
      </c>
      <c r="BL396" s="17" t="s">
        <v>254</v>
      </c>
      <c r="BM396" s="229" t="s">
        <v>505</v>
      </c>
    </row>
    <row r="397" s="13" customFormat="1">
      <c r="A397" s="13"/>
      <c r="B397" s="231"/>
      <c r="C397" s="232"/>
      <c r="D397" s="233" t="s">
        <v>164</v>
      </c>
      <c r="E397" s="234" t="s">
        <v>1</v>
      </c>
      <c r="F397" s="235" t="s">
        <v>506</v>
      </c>
      <c r="G397" s="232"/>
      <c r="H397" s="234" t="s">
        <v>1</v>
      </c>
      <c r="I397" s="236"/>
      <c r="J397" s="232"/>
      <c r="K397" s="232"/>
      <c r="L397" s="237"/>
      <c r="M397" s="238"/>
      <c r="N397" s="239"/>
      <c r="O397" s="239"/>
      <c r="P397" s="239"/>
      <c r="Q397" s="239"/>
      <c r="R397" s="239"/>
      <c r="S397" s="239"/>
      <c r="T397" s="24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1" t="s">
        <v>164</v>
      </c>
      <c r="AU397" s="241" t="s">
        <v>162</v>
      </c>
      <c r="AV397" s="13" t="s">
        <v>88</v>
      </c>
      <c r="AW397" s="13" t="s">
        <v>35</v>
      </c>
      <c r="AX397" s="13" t="s">
        <v>80</v>
      </c>
      <c r="AY397" s="241" t="s">
        <v>152</v>
      </c>
    </row>
    <row r="398" s="14" customFormat="1">
      <c r="A398" s="14"/>
      <c r="B398" s="242"/>
      <c r="C398" s="243"/>
      <c r="D398" s="233" t="s">
        <v>164</v>
      </c>
      <c r="E398" s="244" t="s">
        <v>1</v>
      </c>
      <c r="F398" s="245" t="s">
        <v>507</v>
      </c>
      <c r="G398" s="243"/>
      <c r="H398" s="246">
        <v>276.75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2" t="s">
        <v>164</v>
      </c>
      <c r="AU398" s="252" t="s">
        <v>162</v>
      </c>
      <c r="AV398" s="14" t="s">
        <v>162</v>
      </c>
      <c r="AW398" s="14" t="s">
        <v>35</v>
      </c>
      <c r="AX398" s="14" t="s">
        <v>80</v>
      </c>
      <c r="AY398" s="252" t="s">
        <v>152</v>
      </c>
    </row>
    <row r="399" s="14" customFormat="1">
      <c r="A399" s="14"/>
      <c r="B399" s="242"/>
      <c r="C399" s="243"/>
      <c r="D399" s="233" t="s">
        <v>164</v>
      </c>
      <c r="E399" s="244" t="s">
        <v>1</v>
      </c>
      <c r="F399" s="245" t="s">
        <v>508</v>
      </c>
      <c r="G399" s="243"/>
      <c r="H399" s="246">
        <v>350.98000000000002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2" t="s">
        <v>164</v>
      </c>
      <c r="AU399" s="252" t="s">
        <v>162</v>
      </c>
      <c r="AV399" s="14" t="s">
        <v>162</v>
      </c>
      <c r="AW399" s="14" t="s">
        <v>35</v>
      </c>
      <c r="AX399" s="14" t="s">
        <v>80</v>
      </c>
      <c r="AY399" s="252" t="s">
        <v>152</v>
      </c>
    </row>
    <row r="400" s="15" customFormat="1">
      <c r="A400" s="15"/>
      <c r="B400" s="253"/>
      <c r="C400" s="254"/>
      <c r="D400" s="233" t="s">
        <v>164</v>
      </c>
      <c r="E400" s="255" t="s">
        <v>1</v>
      </c>
      <c r="F400" s="256" t="s">
        <v>167</v>
      </c>
      <c r="G400" s="254"/>
      <c r="H400" s="257">
        <v>627.73000000000002</v>
      </c>
      <c r="I400" s="258"/>
      <c r="J400" s="254"/>
      <c r="K400" s="254"/>
      <c r="L400" s="259"/>
      <c r="M400" s="260"/>
      <c r="N400" s="261"/>
      <c r="O400" s="261"/>
      <c r="P400" s="261"/>
      <c r="Q400" s="261"/>
      <c r="R400" s="261"/>
      <c r="S400" s="261"/>
      <c r="T400" s="262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3" t="s">
        <v>164</v>
      </c>
      <c r="AU400" s="263" t="s">
        <v>162</v>
      </c>
      <c r="AV400" s="15" t="s">
        <v>161</v>
      </c>
      <c r="AW400" s="15" t="s">
        <v>35</v>
      </c>
      <c r="AX400" s="15" t="s">
        <v>88</v>
      </c>
      <c r="AY400" s="263" t="s">
        <v>152</v>
      </c>
    </row>
    <row r="401" s="2" customFormat="1" ht="24.15" customHeight="1">
      <c r="A401" s="38"/>
      <c r="B401" s="39"/>
      <c r="C401" s="264" t="s">
        <v>509</v>
      </c>
      <c r="D401" s="264" t="s">
        <v>180</v>
      </c>
      <c r="E401" s="265" t="s">
        <v>510</v>
      </c>
      <c r="F401" s="266" t="s">
        <v>511</v>
      </c>
      <c r="G401" s="267" t="s">
        <v>170</v>
      </c>
      <c r="H401" s="268">
        <v>1.6579999999999999</v>
      </c>
      <c r="I401" s="269"/>
      <c r="J401" s="270">
        <f>ROUND(I401*H401,2)</f>
        <v>0</v>
      </c>
      <c r="K401" s="266" t="s">
        <v>160</v>
      </c>
      <c r="L401" s="271"/>
      <c r="M401" s="272" t="s">
        <v>1</v>
      </c>
      <c r="N401" s="273" t="s">
        <v>46</v>
      </c>
      <c r="O401" s="91"/>
      <c r="P401" s="227">
        <f>O401*H401</f>
        <v>0</v>
      </c>
      <c r="Q401" s="227">
        <v>0.55000000000000004</v>
      </c>
      <c r="R401" s="227">
        <f>Q401*H401</f>
        <v>0.91190000000000004</v>
      </c>
      <c r="S401" s="227">
        <v>0</v>
      </c>
      <c r="T401" s="228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29" t="s">
        <v>348</v>
      </c>
      <c r="AT401" s="229" t="s">
        <v>180</v>
      </c>
      <c r="AU401" s="229" t="s">
        <v>162</v>
      </c>
      <c r="AY401" s="17" t="s">
        <v>152</v>
      </c>
      <c r="BE401" s="230">
        <f>IF(N401="základní",J401,0)</f>
        <v>0</v>
      </c>
      <c r="BF401" s="230">
        <f>IF(N401="snížená",J401,0)</f>
        <v>0</v>
      </c>
      <c r="BG401" s="230">
        <f>IF(N401="zákl. přenesená",J401,0)</f>
        <v>0</v>
      </c>
      <c r="BH401" s="230">
        <f>IF(N401="sníž. přenesená",J401,0)</f>
        <v>0</v>
      </c>
      <c r="BI401" s="230">
        <f>IF(N401="nulová",J401,0)</f>
        <v>0</v>
      </c>
      <c r="BJ401" s="17" t="s">
        <v>162</v>
      </c>
      <c r="BK401" s="230">
        <f>ROUND(I401*H401,2)</f>
        <v>0</v>
      </c>
      <c r="BL401" s="17" t="s">
        <v>254</v>
      </c>
      <c r="BM401" s="229" t="s">
        <v>512</v>
      </c>
    </row>
    <row r="402" s="13" customFormat="1">
      <c r="A402" s="13"/>
      <c r="B402" s="231"/>
      <c r="C402" s="232"/>
      <c r="D402" s="233" t="s">
        <v>164</v>
      </c>
      <c r="E402" s="234" t="s">
        <v>1</v>
      </c>
      <c r="F402" s="235" t="s">
        <v>506</v>
      </c>
      <c r="G402" s="232"/>
      <c r="H402" s="234" t="s">
        <v>1</v>
      </c>
      <c r="I402" s="236"/>
      <c r="J402" s="232"/>
      <c r="K402" s="232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164</v>
      </c>
      <c r="AU402" s="241" t="s">
        <v>162</v>
      </c>
      <c r="AV402" s="13" t="s">
        <v>88</v>
      </c>
      <c r="AW402" s="13" t="s">
        <v>35</v>
      </c>
      <c r="AX402" s="13" t="s">
        <v>80</v>
      </c>
      <c r="AY402" s="241" t="s">
        <v>152</v>
      </c>
    </row>
    <row r="403" s="14" customFormat="1">
      <c r="A403" s="14"/>
      <c r="B403" s="242"/>
      <c r="C403" s="243"/>
      <c r="D403" s="233" t="s">
        <v>164</v>
      </c>
      <c r="E403" s="244" t="s">
        <v>1</v>
      </c>
      <c r="F403" s="245" t="s">
        <v>513</v>
      </c>
      <c r="G403" s="243"/>
      <c r="H403" s="246">
        <v>0.73099999999999998</v>
      </c>
      <c r="I403" s="247"/>
      <c r="J403" s="243"/>
      <c r="K403" s="243"/>
      <c r="L403" s="248"/>
      <c r="M403" s="249"/>
      <c r="N403" s="250"/>
      <c r="O403" s="250"/>
      <c r="P403" s="250"/>
      <c r="Q403" s="250"/>
      <c r="R403" s="250"/>
      <c r="S403" s="250"/>
      <c r="T403" s="251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2" t="s">
        <v>164</v>
      </c>
      <c r="AU403" s="252" t="s">
        <v>162</v>
      </c>
      <c r="AV403" s="14" t="s">
        <v>162</v>
      </c>
      <c r="AW403" s="14" t="s">
        <v>35</v>
      </c>
      <c r="AX403" s="14" t="s">
        <v>80</v>
      </c>
      <c r="AY403" s="252" t="s">
        <v>152</v>
      </c>
    </row>
    <row r="404" s="14" customFormat="1">
      <c r="A404" s="14"/>
      <c r="B404" s="242"/>
      <c r="C404" s="243"/>
      <c r="D404" s="233" t="s">
        <v>164</v>
      </c>
      <c r="E404" s="244" t="s">
        <v>1</v>
      </c>
      <c r="F404" s="245" t="s">
        <v>514</v>
      </c>
      <c r="G404" s="243"/>
      <c r="H404" s="246">
        <v>0.92700000000000005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164</v>
      </c>
      <c r="AU404" s="252" t="s">
        <v>162</v>
      </c>
      <c r="AV404" s="14" t="s">
        <v>162</v>
      </c>
      <c r="AW404" s="14" t="s">
        <v>35</v>
      </c>
      <c r="AX404" s="14" t="s">
        <v>80</v>
      </c>
      <c r="AY404" s="252" t="s">
        <v>152</v>
      </c>
    </row>
    <row r="405" s="15" customFormat="1">
      <c r="A405" s="15"/>
      <c r="B405" s="253"/>
      <c r="C405" s="254"/>
      <c r="D405" s="233" t="s">
        <v>164</v>
      </c>
      <c r="E405" s="255" t="s">
        <v>1</v>
      </c>
      <c r="F405" s="256" t="s">
        <v>167</v>
      </c>
      <c r="G405" s="254"/>
      <c r="H405" s="257">
        <v>1.6579999999999999</v>
      </c>
      <c r="I405" s="258"/>
      <c r="J405" s="254"/>
      <c r="K405" s="254"/>
      <c r="L405" s="259"/>
      <c r="M405" s="260"/>
      <c r="N405" s="261"/>
      <c r="O405" s="261"/>
      <c r="P405" s="261"/>
      <c r="Q405" s="261"/>
      <c r="R405" s="261"/>
      <c r="S405" s="261"/>
      <c r="T405" s="262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63" t="s">
        <v>164</v>
      </c>
      <c r="AU405" s="263" t="s">
        <v>162</v>
      </c>
      <c r="AV405" s="15" t="s">
        <v>161</v>
      </c>
      <c r="AW405" s="15" t="s">
        <v>35</v>
      </c>
      <c r="AX405" s="15" t="s">
        <v>88</v>
      </c>
      <c r="AY405" s="263" t="s">
        <v>152</v>
      </c>
    </row>
    <row r="406" s="2" customFormat="1" ht="24.15" customHeight="1">
      <c r="A406" s="38"/>
      <c r="B406" s="39"/>
      <c r="C406" s="218" t="s">
        <v>515</v>
      </c>
      <c r="D406" s="218" t="s">
        <v>156</v>
      </c>
      <c r="E406" s="219" t="s">
        <v>516</v>
      </c>
      <c r="F406" s="220" t="s">
        <v>517</v>
      </c>
      <c r="G406" s="221" t="s">
        <v>159</v>
      </c>
      <c r="H406" s="222">
        <v>262.12900000000002</v>
      </c>
      <c r="I406" s="223"/>
      <c r="J406" s="224">
        <f>ROUND(I406*H406,2)</f>
        <v>0</v>
      </c>
      <c r="K406" s="220" t="s">
        <v>160</v>
      </c>
      <c r="L406" s="44"/>
      <c r="M406" s="225" t="s">
        <v>1</v>
      </c>
      <c r="N406" s="226" t="s">
        <v>46</v>
      </c>
      <c r="O406" s="91"/>
      <c r="P406" s="227">
        <f>O406*H406</f>
        <v>0</v>
      </c>
      <c r="Q406" s="227">
        <v>0</v>
      </c>
      <c r="R406" s="227">
        <f>Q406*H406</f>
        <v>0</v>
      </c>
      <c r="S406" s="227">
        <v>0.016</v>
      </c>
      <c r="T406" s="228">
        <f>S406*H406</f>
        <v>4.194064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29" t="s">
        <v>254</v>
      </c>
      <c r="AT406" s="229" t="s">
        <v>156</v>
      </c>
      <c r="AU406" s="229" t="s">
        <v>162</v>
      </c>
      <c r="AY406" s="17" t="s">
        <v>152</v>
      </c>
      <c r="BE406" s="230">
        <f>IF(N406="základní",J406,0)</f>
        <v>0</v>
      </c>
      <c r="BF406" s="230">
        <f>IF(N406="snížená",J406,0)</f>
        <v>0</v>
      </c>
      <c r="BG406" s="230">
        <f>IF(N406="zákl. přenesená",J406,0)</f>
        <v>0</v>
      </c>
      <c r="BH406" s="230">
        <f>IF(N406="sníž. přenesená",J406,0)</f>
        <v>0</v>
      </c>
      <c r="BI406" s="230">
        <f>IF(N406="nulová",J406,0)</f>
        <v>0</v>
      </c>
      <c r="BJ406" s="17" t="s">
        <v>162</v>
      </c>
      <c r="BK406" s="230">
        <f>ROUND(I406*H406,2)</f>
        <v>0</v>
      </c>
      <c r="BL406" s="17" t="s">
        <v>254</v>
      </c>
      <c r="BM406" s="229" t="s">
        <v>518</v>
      </c>
    </row>
    <row r="407" s="13" customFormat="1">
      <c r="A407" s="13"/>
      <c r="B407" s="231"/>
      <c r="C407" s="232"/>
      <c r="D407" s="233" t="s">
        <v>164</v>
      </c>
      <c r="E407" s="234" t="s">
        <v>1</v>
      </c>
      <c r="F407" s="235" t="s">
        <v>519</v>
      </c>
      <c r="G407" s="232"/>
      <c r="H407" s="234" t="s">
        <v>1</v>
      </c>
      <c r="I407" s="236"/>
      <c r="J407" s="232"/>
      <c r="K407" s="232"/>
      <c r="L407" s="237"/>
      <c r="M407" s="238"/>
      <c r="N407" s="239"/>
      <c r="O407" s="239"/>
      <c r="P407" s="239"/>
      <c r="Q407" s="239"/>
      <c r="R407" s="239"/>
      <c r="S407" s="239"/>
      <c r="T407" s="24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1" t="s">
        <v>164</v>
      </c>
      <c r="AU407" s="241" t="s">
        <v>162</v>
      </c>
      <c r="AV407" s="13" t="s">
        <v>88</v>
      </c>
      <c r="AW407" s="13" t="s">
        <v>35</v>
      </c>
      <c r="AX407" s="13" t="s">
        <v>80</v>
      </c>
      <c r="AY407" s="241" t="s">
        <v>152</v>
      </c>
    </row>
    <row r="408" s="14" customFormat="1">
      <c r="A408" s="14"/>
      <c r="B408" s="242"/>
      <c r="C408" s="243"/>
      <c r="D408" s="233" t="s">
        <v>164</v>
      </c>
      <c r="E408" s="244" t="s">
        <v>1</v>
      </c>
      <c r="F408" s="245" t="s">
        <v>387</v>
      </c>
      <c r="G408" s="243"/>
      <c r="H408" s="246">
        <v>105.145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2" t="s">
        <v>164</v>
      </c>
      <c r="AU408" s="252" t="s">
        <v>162</v>
      </c>
      <c r="AV408" s="14" t="s">
        <v>162</v>
      </c>
      <c r="AW408" s="14" t="s">
        <v>35</v>
      </c>
      <c r="AX408" s="14" t="s">
        <v>80</v>
      </c>
      <c r="AY408" s="252" t="s">
        <v>152</v>
      </c>
    </row>
    <row r="409" s="14" customFormat="1">
      <c r="A409" s="14"/>
      <c r="B409" s="242"/>
      <c r="C409" s="243"/>
      <c r="D409" s="233" t="s">
        <v>164</v>
      </c>
      <c r="E409" s="244" t="s">
        <v>1</v>
      </c>
      <c r="F409" s="245" t="s">
        <v>388</v>
      </c>
      <c r="G409" s="243"/>
      <c r="H409" s="246">
        <v>156.98400000000001</v>
      </c>
      <c r="I409" s="247"/>
      <c r="J409" s="243"/>
      <c r="K409" s="243"/>
      <c r="L409" s="248"/>
      <c r="M409" s="249"/>
      <c r="N409" s="250"/>
      <c r="O409" s="250"/>
      <c r="P409" s="250"/>
      <c r="Q409" s="250"/>
      <c r="R409" s="250"/>
      <c r="S409" s="250"/>
      <c r="T409" s="251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2" t="s">
        <v>164</v>
      </c>
      <c r="AU409" s="252" t="s">
        <v>162</v>
      </c>
      <c r="AV409" s="14" t="s">
        <v>162</v>
      </c>
      <c r="AW409" s="14" t="s">
        <v>35</v>
      </c>
      <c r="AX409" s="14" t="s">
        <v>80</v>
      </c>
      <c r="AY409" s="252" t="s">
        <v>152</v>
      </c>
    </row>
    <row r="410" s="15" customFormat="1">
      <c r="A410" s="15"/>
      <c r="B410" s="253"/>
      <c r="C410" s="254"/>
      <c r="D410" s="233" t="s">
        <v>164</v>
      </c>
      <c r="E410" s="255" t="s">
        <v>1</v>
      </c>
      <c r="F410" s="256" t="s">
        <v>167</v>
      </c>
      <c r="G410" s="254"/>
      <c r="H410" s="257">
        <v>262.12900000000002</v>
      </c>
      <c r="I410" s="258"/>
      <c r="J410" s="254"/>
      <c r="K410" s="254"/>
      <c r="L410" s="259"/>
      <c r="M410" s="260"/>
      <c r="N410" s="261"/>
      <c r="O410" s="261"/>
      <c r="P410" s="261"/>
      <c r="Q410" s="261"/>
      <c r="R410" s="261"/>
      <c r="S410" s="261"/>
      <c r="T410" s="262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63" t="s">
        <v>164</v>
      </c>
      <c r="AU410" s="263" t="s">
        <v>162</v>
      </c>
      <c r="AV410" s="15" t="s">
        <v>161</v>
      </c>
      <c r="AW410" s="15" t="s">
        <v>35</v>
      </c>
      <c r="AX410" s="15" t="s">
        <v>88</v>
      </c>
      <c r="AY410" s="263" t="s">
        <v>152</v>
      </c>
    </row>
    <row r="411" s="2" customFormat="1" ht="24.15" customHeight="1">
      <c r="A411" s="38"/>
      <c r="B411" s="39"/>
      <c r="C411" s="218" t="s">
        <v>520</v>
      </c>
      <c r="D411" s="218" t="s">
        <v>156</v>
      </c>
      <c r="E411" s="219" t="s">
        <v>521</v>
      </c>
      <c r="F411" s="220" t="s">
        <v>522</v>
      </c>
      <c r="G411" s="221" t="s">
        <v>159</v>
      </c>
      <c r="H411" s="222">
        <v>7.9489999999999998</v>
      </c>
      <c r="I411" s="223"/>
      <c r="J411" s="224">
        <f>ROUND(I411*H411,2)</f>
        <v>0</v>
      </c>
      <c r="K411" s="220" t="s">
        <v>160</v>
      </c>
      <c r="L411" s="44"/>
      <c r="M411" s="225" t="s">
        <v>1</v>
      </c>
      <c r="N411" s="226" t="s">
        <v>46</v>
      </c>
      <c r="O411" s="91"/>
      <c r="P411" s="227">
        <f>O411*H411</f>
        <v>0</v>
      </c>
      <c r="Q411" s="227">
        <v>0.00020000000000000001</v>
      </c>
      <c r="R411" s="227">
        <f>Q411*H411</f>
        <v>0.0015897999999999999</v>
      </c>
      <c r="S411" s="227">
        <v>0</v>
      </c>
      <c r="T411" s="228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29" t="s">
        <v>254</v>
      </c>
      <c r="AT411" s="229" t="s">
        <v>156</v>
      </c>
      <c r="AU411" s="229" t="s">
        <v>162</v>
      </c>
      <c r="AY411" s="17" t="s">
        <v>152</v>
      </c>
      <c r="BE411" s="230">
        <f>IF(N411="základní",J411,0)</f>
        <v>0</v>
      </c>
      <c r="BF411" s="230">
        <f>IF(N411="snížená",J411,0)</f>
        <v>0</v>
      </c>
      <c r="BG411" s="230">
        <f>IF(N411="zákl. přenesená",J411,0)</f>
        <v>0</v>
      </c>
      <c r="BH411" s="230">
        <f>IF(N411="sníž. přenesená",J411,0)</f>
        <v>0</v>
      </c>
      <c r="BI411" s="230">
        <f>IF(N411="nulová",J411,0)</f>
        <v>0</v>
      </c>
      <c r="BJ411" s="17" t="s">
        <v>162</v>
      </c>
      <c r="BK411" s="230">
        <f>ROUND(I411*H411,2)</f>
        <v>0</v>
      </c>
      <c r="BL411" s="17" t="s">
        <v>254</v>
      </c>
      <c r="BM411" s="229" t="s">
        <v>523</v>
      </c>
    </row>
    <row r="412" s="13" customFormat="1">
      <c r="A412" s="13"/>
      <c r="B412" s="231"/>
      <c r="C412" s="232"/>
      <c r="D412" s="233" t="s">
        <v>164</v>
      </c>
      <c r="E412" s="234" t="s">
        <v>1</v>
      </c>
      <c r="F412" s="235" t="s">
        <v>524</v>
      </c>
      <c r="G412" s="232"/>
      <c r="H412" s="234" t="s">
        <v>1</v>
      </c>
      <c r="I412" s="236"/>
      <c r="J412" s="232"/>
      <c r="K412" s="232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164</v>
      </c>
      <c r="AU412" s="241" t="s">
        <v>162</v>
      </c>
      <c r="AV412" s="13" t="s">
        <v>88</v>
      </c>
      <c r="AW412" s="13" t="s">
        <v>35</v>
      </c>
      <c r="AX412" s="13" t="s">
        <v>80</v>
      </c>
      <c r="AY412" s="241" t="s">
        <v>152</v>
      </c>
    </row>
    <row r="413" s="14" customFormat="1">
      <c r="A413" s="14"/>
      <c r="B413" s="242"/>
      <c r="C413" s="243"/>
      <c r="D413" s="233" t="s">
        <v>164</v>
      </c>
      <c r="E413" s="244" t="s">
        <v>1</v>
      </c>
      <c r="F413" s="245" t="s">
        <v>525</v>
      </c>
      <c r="G413" s="243"/>
      <c r="H413" s="246">
        <v>1.6579999999999999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2" t="s">
        <v>164</v>
      </c>
      <c r="AU413" s="252" t="s">
        <v>162</v>
      </c>
      <c r="AV413" s="14" t="s">
        <v>162</v>
      </c>
      <c r="AW413" s="14" t="s">
        <v>35</v>
      </c>
      <c r="AX413" s="14" t="s">
        <v>80</v>
      </c>
      <c r="AY413" s="252" t="s">
        <v>152</v>
      </c>
    </row>
    <row r="414" s="13" customFormat="1">
      <c r="A414" s="13"/>
      <c r="B414" s="231"/>
      <c r="C414" s="232"/>
      <c r="D414" s="233" t="s">
        <v>164</v>
      </c>
      <c r="E414" s="234" t="s">
        <v>1</v>
      </c>
      <c r="F414" s="235" t="s">
        <v>526</v>
      </c>
      <c r="G414" s="232"/>
      <c r="H414" s="234" t="s">
        <v>1</v>
      </c>
      <c r="I414" s="236"/>
      <c r="J414" s="232"/>
      <c r="K414" s="232"/>
      <c r="L414" s="237"/>
      <c r="M414" s="238"/>
      <c r="N414" s="239"/>
      <c r="O414" s="239"/>
      <c r="P414" s="239"/>
      <c r="Q414" s="239"/>
      <c r="R414" s="239"/>
      <c r="S414" s="239"/>
      <c r="T414" s="24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1" t="s">
        <v>164</v>
      </c>
      <c r="AU414" s="241" t="s">
        <v>162</v>
      </c>
      <c r="AV414" s="13" t="s">
        <v>88</v>
      </c>
      <c r="AW414" s="13" t="s">
        <v>35</v>
      </c>
      <c r="AX414" s="13" t="s">
        <v>80</v>
      </c>
      <c r="AY414" s="241" t="s">
        <v>152</v>
      </c>
    </row>
    <row r="415" s="14" customFormat="1">
      <c r="A415" s="14"/>
      <c r="B415" s="242"/>
      <c r="C415" s="243"/>
      <c r="D415" s="233" t="s">
        <v>164</v>
      </c>
      <c r="E415" s="244" t="s">
        <v>1</v>
      </c>
      <c r="F415" s="245" t="s">
        <v>527</v>
      </c>
      <c r="G415" s="243"/>
      <c r="H415" s="246">
        <v>6.2910000000000004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2" t="s">
        <v>164</v>
      </c>
      <c r="AU415" s="252" t="s">
        <v>162</v>
      </c>
      <c r="AV415" s="14" t="s">
        <v>162</v>
      </c>
      <c r="AW415" s="14" t="s">
        <v>35</v>
      </c>
      <c r="AX415" s="14" t="s">
        <v>80</v>
      </c>
      <c r="AY415" s="252" t="s">
        <v>152</v>
      </c>
    </row>
    <row r="416" s="15" customFormat="1">
      <c r="A416" s="15"/>
      <c r="B416" s="253"/>
      <c r="C416" s="254"/>
      <c r="D416" s="233" t="s">
        <v>164</v>
      </c>
      <c r="E416" s="255" t="s">
        <v>1</v>
      </c>
      <c r="F416" s="256" t="s">
        <v>167</v>
      </c>
      <c r="G416" s="254"/>
      <c r="H416" s="257">
        <v>7.9489999999999998</v>
      </c>
      <c r="I416" s="258"/>
      <c r="J416" s="254"/>
      <c r="K416" s="254"/>
      <c r="L416" s="259"/>
      <c r="M416" s="260"/>
      <c r="N416" s="261"/>
      <c r="O416" s="261"/>
      <c r="P416" s="261"/>
      <c r="Q416" s="261"/>
      <c r="R416" s="261"/>
      <c r="S416" s="261"/>
      <c r="T416" s="262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3" t="s">
        <v>164</v>
      </c>
      <c r="AU416" s="263" t="s">
        <v>162</v>
      </c>
      <c r="AV416" s="15" t="s">
        <v>161</v>
      </c>
      <c r="AW416" s="15" t="s">
        <v>35</v>
      </c>
      <c r="AX416" s="15" t="s">
        <v>88</v>
      </c>
      <c r="AY416" s="263" t="s">
        <v>152</v>
      </c>
    </row>
    <row r="417" s="2" customFormat="1" ht="24.15" customHeight="1">
      <c r="A417" s="38"/>
      <c r="B417" s="39"/>
      <c r="C417" s="218" t="s">
        <v>528</v>
      </c>
      <c r="D417" s="218" t="s">
        <v>156</v>
      </c>
      <c r="E417" s="219" t="s">
        <v>529</v>
      </c>
      <c r="F417" s="220" t="s">
        <v>530</v>
      </c>
      <c r="G417" s="221" t="s">
        <v>159</v>
      </c>
      <c r="H417" s="222">
        <v>85.483000000000004</v>
      </c>
      <c r="I417" s="223"/>
      <c r="J417" s="224">
        <f>ROUND(I417*H417,2)</f>
        <v>0</v>
      </c>
      <c r="K417" s="220" t="s">
        <v>160</v>
      </c>
      <c r="L417" s="44"/>
      <c r="M417" s="225" t="s">
        <v>1</v>
      </c>
      <c r="N417" s="226" t="s">
        <v>46</v>
      </c>
      <c r="O417" s="91"/>
      <c r="P417" s="227">
        <f>O417*H417</f>
        <v>0</v>
      </c>
      <c r="Q417" s="227">
        <v>0</v>
      </c>
      <c r="R417" s="227">
        <f>Q417*H417</f>
        <v>0</v>
      </c>
      <c r="S417" s="227">
        <v>0.014</v>
      </c>
      <c r="T417" s="228">
        <f>S417*H417</f>
        <v>1.1967620000000001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29" t="s">
        <v>254</v>
      </c>
      <c r="AT417" s="229" t="s">
        <v>156</v>
      </c>
      <c r="AU417" s="229" t="s">
        <v>162</v>
      </c>
      <c r="AY417" s="17" t="s">
        <v>152</v>
      </c>
      <c r="BE417" s="230">
        <f>IF(N417="základní",J417,0)</f>
        <v>0</v>
      </c>
      <c r="BF417" s="230">
        <f>IF(N417="snížená",J417,0)</f>
        <v>0</v>
      </c>
      <c r="BG417" s="230">
        <f>IF(N417="zákl. přenesená",J417,0)</f>
        <v>0</v>
      </c>
      <c r="BH417" s="230">
        <f>IF(N417="sníž. přenesená",J417,0)</f>
        <v>0</v>
      </c>
      <c r="BI417" s="230">
        <f>IF(N417="nulová",J417,0)</f>
        <v>0</v>
      </c>
      <c r="BJ417" s="17" t="s">
        <v>162</v>
      </c>
      <c r="BK417" s="230">
        <f>ROUND(I417*H417,2)</f>
        <v>0</v>
      </c>
      <c r="BL417" s="17" t="s">
        <v>254</v>
      </c>
      <c r="BM417" s="229" t="s">
        <v>531</v>
      </c>
    </row>
    <row r="418" s="13" customFormat="1">
      <c r="A418" s="13"/>
      <c r="B418" s="231"/>
      <c r="C418" s="232"/>
      <c r="D418" s="233" t="s">
        <v>164</v>
      </c>
      <c r="E418" s="234" t="s">
        <v>1</v>
      </c>
      <c r="F418" s="235" t="s">
        <v>532</v>
      </c>
      <c r="G418" s="232"/>
      <c r="H418" s="234" t="s">
        <v>1</v>
      </c>
      <c r="I418" s="236"/>
      <c r="J418" s="232"/>
      <c r="K418" s="232"/>
      <c r="L418" s="237"/>
      <c r="M418" s="238"/>
      <c r="N418" s="239"/>
      <c r="O418" s="239"/>
      <c r="P418" s="239"/>
      <c r="Q418" s="239"/>
      <c r="R418" s="239"/>
      <c r="S418" s="239"/>
      <c r="T418" s="240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1" t="s">
        <v>164</v>
      </c>
      <c r="AU418" s="241" t="s">
        <v>162</v>
      </c>
      <c r="AV418" s="13" t="s">
        <v>88</v>
      </c>
      <c r="AW418" s="13" t="s">
        <v>35</v>
      </c>
      <c r="AX418" s="13" t="s">
        <v>80</v>
      </c>
      <c r="AY418" s="241" t="s">
        <v>152</v>
      </c>
    </row>
    <row r="419" s="13" customFormat="1">
      <c r="A419" s="13"/>
      <c r="B419" s="231"/>
      <c r="C419" s="232"/>
      <c r="D419" s="233" t="s">
        <v>164</v>
      </c>
      <c r="E419" s="234" t="s">
        <v>1</v>
      </c>
      <c r="F419" s="235" t="s">
        <v>533</v>
      </c>
      <c r="G419" s="232"/>
      <c r="H419" s="234" t="s">
        <v>1</v>
      </c>
      <c r="I419" s="236"/>
      <c r="J419" s="232"/>
      <c r="K419" s="232"/>
      <c r="L419" s="237"/>
      <c r="M419" s="238"/>
      <c r="N419" s="239"/>
      <c r="O419" s="239"/>
      <c r="P419" s="239"/>
      <c r="Q419" s="239"/>
      <c r="R419" s="239"/>
      <c r="S419" s="239"/>
      <c r="T419" s="240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1" t="s">
        <v>164</v>
      </c>
      <c r="AU419" s="241" t="s">
        <v>162</v>
      </c>
      <c r="AV419" s="13" t="s">
        <v>88</v>
      </c>
      <c r="AW419" s="13" t="s">
        <v>35</v>
      </c>
      <c r="AX419" s="13" t="s">
        <v>80</v>
      </c>
      <c r="AY419" s="241" t="s">
        <v>152</v>
      </c>
    </row>
    <row r="420" s="14" customFormat="1">
      <c r="A420" s="14"/>
      <c r="B420" s="242"/>
      <c r="C420" s="243"/>
      <c r="D420" s="233" t="s">
        <v>164</v>
      </c>
      <c r="E420" s="244" t="s">
        <v>1</v>
      </c>
      <c r="F420" s="245" t="s">
        <v>534</v>
      </c>
      <c r="G420" s="243"/>
      <c r="H420" s="246">
        <v>45.923999999999999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2" t="s">
        <v>164</v>
      </c>
      <c r="AU420" s="252" t="s">
        <v>162</v>
      </c>
      <c r="AV420" s="14" t="s">
        <v>162</v>
      </c>
      <c r="AW420" s="14" t="s">
        <v>35</v>
      </c>
      <c r="AX420" s="14" t="s">
        <v>80</v>
      </c>
      <c r="AY420" s="252" t="s">
        <v>152</v>
      </c>
    </row>
    <row r="421" s="14" customFormat="1">
      <c r="A421" s="14"/>
      <c r="B421" s="242"/>
      <c r="C421" s="243"/>
      <c r="D421" s="233" t="s">
        <v>164</v>
      </c>
      <c r="E421" s="244" t="s">
        <v>1</v>
      </c>
      <c r="F421" s="245" t="s">
        <v>535</v>
      </c>
      <c r="G421" s="243"/>
      <c r="H421" s="246">
        <v>19.334</v>
      </c>
      <c r="I421" s="247"/>
      <c r="J421" s="243"/>
      <c r="K421" s="243"/>
      <c r="L421" s="248"/>
      <c r="M421" s="249"/>
      <c r="N421" s="250"/>
      <c r="O421" s="250"/>
      <c r="P421" s="250"/>
      <c r="Q421" s="250"/>
      <c r="R421" s="250"/>
      <c r="S421" s="250"/>
      <c r="T421" s="251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2" t="s">
        <v>164</v>
      </c>
      <c r="AU421" s="252" t="s">
        <v>162</v>
      </c>
      <c r="AV421" s="14" t="s">
        <v>162</v>
      </c>
      <c r="AW421" s="14" t="s">
        <v>35</v>
      </c>
      <c r="AX421" s="14" t="s">
        <v>80</v>
      </c>
      <c r="AY421" s="252" t="s">
        <v>152</v>
      </c>
    </row>
    <row r="422" s="14" customFormat="1">
      <c r="A422" s="14"/>
      <c r="B422" s="242"/>
      <c r="C422" s="243"/>
      <c r="D422" s="233" t="s">
        <v>164</v>
      </c>
      <c r="E422" s="244" t="s">
        <v>1</v>
      </c>
      <c r="F422" s="245" t="s">
        <v>536</v>
      </c>
      <c r="G422" s="243"/>
      <c r="H422" s="246">
        <v>20.225000000000001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2" t="s">
        <v>164</v>
      </c>
      <c r="AU422" s="252" t="s">
        <v>162</v>
      </c>
      <c r="AV422" s="14" t="s">
        <v>162</v>
      </c>
      <c r="AW422" s="14" t="s">
        <v>35</v>
      </c>
      <c r="AX422" s="14" t="s">
        <v>80</v>
      </c>
      <c r="AY422" s="252" t="s">
        <v>152</v>
      </c>
    </row>
    <row r="423" s="15" customFormat="1">
      <c r="A423" s="15"/>
      <c r="B423" s="253"/>
      <c r="C423" s="254"/>
      <c r="D423" s="233" t="s">
        <v>164</v>
      </c>
      <c r="E423" s="255" t="s">
        <v>1</v>
      </c>
      <c r="F423" s="256" t="s">
        <v>167</v>
      </c>
      <c r="G423" s="254"/>
      <c r="H423" s="257">
        <v>85.483000000000004</v>
      </c>
      <c r="I423" s="258"/>
      <c r="J423" s="254"/>
      <c r="K423" s="254"/>
      <c r="L423" s="259"/>
      <c r="M423" s="260"/>
      <c r="N423" s="261"/>
      <c r="O423" s="261"/>
      <c r="P423" s="261"/>
      <c r="Q423" s="261"/>
      <c r="R423" s="261"/>
      <c r="S423" s="261"/>
      <c r="T423" s="262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3" t="s">
        <v>164</v>
      </c>
      <c r="AU423" s="263" t="s">
        <v>162</v>
      </c>
      <c r="AV423" s="15" t="s">
        <v>161</v>
      </c>
      <c r="AW423" s="15" t="s">
        <v>35</v>
      </c>
      <c r="AX423" s="15" t="s">
        <v>88</v>
      </c>
      <c r="AY423" s="263" t="s">
        <v>152</v>
      </c>
    </row>
    <row r="424" s="2" customFormat="1" ht="24.15" customHeight="1">
      <c r="A424" s="38"/>
      <c r="B424" s="39"/>
      <c r="C424" s="218" t="s">
        <v>537</v>
      </c>
      <c r="D424" s="218" t="s">
        <v>156</v>
      </c>
      <c r="E424" s="219" t="s">
        <v>538</v>
      </c>
      <c r="F424" s="220" t="s">
        <v>539</v>
      </c>
      <c r="G424" s="221" t="s">
        <v>176</v>
      </c>
      <c r="H424" s="222">
        <v>5.125</v>
      </c>
      <c r="I424" s="223"/>
      <c r="J424" s="224">
        <f>ROUND(I424*H424,2)</f>
        <v>0</v>
      </c>
      <c r="K424" s="220" t="s">
        <v>160</v>
      </c>
      <c r="L424" s="44"/>
      <c r="M424" s="225" t="s">
        <v>1</v>
      </c>
      <c r="N424" s="226" t="s">
        <v>46</v>
      </c>
      <c r="O424" s="91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29" t="s">
        <v>254</v>
      </c>
      <c r="AT424" s="229" t="s">
        <v>156</v>
      </c>
      <c r="AU424" s="229" t="s">
        <v>162</v>
      </c>
      <c r="AY424" s="17" t="s">
        <v>152</v>
      </c>
      <c r="BE424" s="230">
        <f>IF(N424="základní",J424,0)</f>
        <v>0</v>
      </c>
      <c r="BF424" s="230">
        <f>IF(N424="snížená",J424,0)</f>
        <v>0</v>
      </c>
      <c r="BG424" s="230">
        <f>IF(N424="zákl. přenesená",J424,0)</f>
        <v>0</v>
      </c>
      <c r="BH424" s="230">
        <f>IF(N424="sníž. přenesená",J424,0)</f>
        <v>0</v>
      </c>
      <c r="BI424" s="230">
        <f>IF(N424="nulová",J424,0)</f>
        <v>0</v>
      </c>
      <c r="BJ424" s="17" t="s">
        <v>162</v>
      </c>
      <c r="BK424" s="230">
        <f>ROUND(I424*H424,2)</f>
        <v>0</v>
      </c>
      <c r="BL424" s="17" t="s">
        <v>254</v>
      </c>
      <c r="BM424" s="229" t="s">
        <v>540</v>
      </c>
    </row>
    <row r="425" s="12" customFormat="1" ht="22.8" customHeight="1">
      <c r="A425" s="12"/>
      <c r="B425" s="202"/>
      <c r="C425" s="203"/>
      <c r="D425" s="204" t="s">
        <v>79</v>
      </c>
      <c r="E425" s="216" t="s">
        <v>541</v>
      </c>
      <c r="F425" s="216" t="s">
        <v>542</v>
      </c>
      <c r="G425" s="203"/>
      <c r="H425" s="203"/>
      <c r="I425" s="206"/>
      <c r="J425" s="217">
        <f>BK425</f>
        <v>0</v>
      </c>
      <c r="K425" s="203"/>
      <c r="L425" s="208"/>
      <c r="M425" s="209"/>
      <c r="N425" s="210"/>
      <c r="O425" s="210"/>
      <c r="P425" s="211">
        <f>SUM(P426:P541)</f>
        <v>0</v>
      </c>
      <c r="Q425" s="210"/>
      <c r="R425" s="211">
        <f>SUM(R426:R541)</f>
        <v>17.792184840000001</v>
      </c>
      <c r="S425" s="210"/>
      <c r="T425" s="212">
        <f>SUM(T426:T541)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13" t="s">
        <v>162</v>
      </c>
      <c r="AT425" s="214" t="s">
        <v>79</v>
      </c>
      <c r="AU425" s="214" t="s">
        <v>88</v>
      </c>
      <c r="AY425" s="213" t="s">
        <v>152</v>
      </c>
      <c r="BK425" s="215">
        <f>SUM(BK426:BK541)</f>
        <v>0</v>
      </c>
    </row>
    <row r="426" s="2" customFormat="1" ht="24.15" customHeight="1">
      <c r="A426" s="38"/>
      <c r="B426" s="39"/>
      <c r="C426" s="218" t="s">
        <v>543</v>
      </c>
      <c r="D426" s="218" t="s">
        <v>156</v>
      </c>
      <c r="E426" s="219" t="s">
        <v>544</v>
      </c>
      <c r="F426" s="220" t="s">
        <v>545</v>
      </c>
      <c r="G426" s="221" t="s">
        <v>159</v>
      </c>
      <c r="H426" s="222">
        <v>42.131999999999998</v>
      </c>
      <c r="I426" s="223"/>
      <c r="J426" s="224">
        <f>ROUND(I426*H426,2)</f>
        <v>0</v>
      </c>
      <c r="K426" s="220" t="s">
        <v>160</v>
      </c>
      <c r="L426" s="44"/>
      <c r="M426" s="225" t="s">
        <v>1</v>
      </c>
      <c r="N426" s="226" t="s">
        <v>46</v>
      </c>
      <c r="O426" s="91"/>
      <c r="P426" s="227">
        <f>O426*H426</f>
        <v>0</v>
      </c>
      <c r="Q426" s="227">
        <v>0.025510000000000001</v>
      </c>
      <c r="R426" s="227">
        <f>Q426*H426</f>
        <v>1.07478732</v>
      </c>
      <c r="S426" s="227">
        <v>0</v>
      </c>
      <c r="T426" s="228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29" t="s">
        <v>254</v>
      </c>
      <c r="AT426" s="229" t="s">
        <v>156</v>
      </c>
      <c r="AU426" s="229" t="s">
        <v>162</v>
      </c>
      <c r="AY426" s="17" t="s">
        <v>152</v>
      </c>
      <c r="BE426" s="230">
        <f>IF(N426="základní",J426,0)</f>
        <v>0</v>
      </c>
      <c r="BF426" s="230">
        <f>IF(N426="snížená",J426,0)</f>
        <v>0</v>
      </c>
      <c r="BG426" s="230">
        <f>IF(N426="zákl. přenesená",J426,0)</f>
        <v>0</v>
      </c>
      <c r="BH426" s="230">
        <f>IF(N426="sníž. přenesená",J426,0)</f>
        <v>0</v>
      </c>
      <c r="BI426" s="230">
        <f>IF(N426="nulová",J426,0)</f>
        <v>0</v>
      </c>
      <c r="BJ426" s="17" t="s">
        <v>162</v>
      </c>
      <c r="BK426" s="230">
        <f>ROUND(I426*H426,2)</f>
        <v>0</v>
      </c>
      <c r="BL426" s="17" t="s">
        <v>254</v>
      </c>
      <c r="BM426" s="229" t="s">
        <v>546</v>
      </c>
    </row>
    <row r="427" s="13" customFormat="1">
      <c r="A427" s="13"/>
      <c r="B427" s="231"/>
      <c r="C427" s="232"/>
      <c r="D427" s="233" t="s">
        <v>164</v>
      </c>
      <c r="E427" s="234" t="s">
        <v>1</v>
      </c>
      <c r="F427" s="235" t="s">
        <v>394</v>
      </c>
      <c r="G427" s="232"/>
      <c r="H427" s="234" t="s">
        <v>1</v>
      </c>
      <c r="I427" s="236"/>
      <c r="J427" s="232"/>
      <c r="K427" s="232"/>
      <c r="L427" s="237"/>
      <c r="M427" s="238"/>
      <c r="N427" s="239"/>
      <c r="O427" s="239"/>
      <c r="P427" s="239"/>
      <c r="Q427" s="239"/>
      <c r="R427" s="239"/>
      <c r="S427" s="239"/>
      <c r="T427" s="240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1" t="s">
        <v>164</v>
      </c>
      <c r="AU427" s="241" t="s">
        <v>162</v>
      </c>
      <c r="AV427" s="13" t="s">
        <v>88</v>
      </c>
      <c r="AW427" s="13" t="s">
        <v>35</v>
      </c>
      <c r="AX427" s="13" t="s">
        <v>80</v>
      </c>
      <c r="AY427" s="241" t="s">
        <v>152</v>
      </c>
    </row>
    <row r="428" s="14" customFormat="1">
      <c r="A428" s="14"/>
      <c r="B428" s="242"/>
      <c r="C428" s="243"/>
      <c r="D428" s="233" t="s">
        <v>164</v>
      </c>
      <c r="E428" s="244" t="s">
        <v>1</v>
      </c>
      <c r="F428" s="245" t="s">
        <v>547</v>
      </c>
      <c r="G428" s="243"/>
      <c r="H428" s="246">
        <v>5.9500000000000002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2" t="s">
        <v>164</v>
      </c>
      <c r="AU428" s="252" t="s">
        <v>162</v>
      </c>
      <c r="AV428" s="14" t="s">
        <v>162</v>
      </c>
      <c r="AW428" s="14" t="s">
        <v>35</v>
      </c>
      <c r="AX428" s="14" t="s">
        <v>80</v>
      </c>
      <c r="AY428" s="252" t="s">
        <v>152</v>
      </c>
    </row>
    <row r="429" s="13" customFormat="1">
      <c r="A429" s="13"/>
      <c r="B429" s="231"/>
      <c r="C429" s="232"/>
      <c r="D429" s="233" t="s">
        <v>164</v>
      </c>
      <c r="E429" s="234" t="s">
        <v>1</v>
      </c>
      <c r="F429" s="235" t="s">
        <v>299</v>
      </c>
      <c r="G429" s="232"/>
      <c r="H429" s="234" t="s">
        <v>1</v>
      </c>
      <c r="I429" s="236"/>
      <c r="J429" s="232"/>
      <c r="K429" s="232"/>
      <c r="L429" s="237"/>
      <c r="M429" s="238"/>
      <c r="N429" s="239"/>
      <c r="O429" s="239"/>
      <c r="P429" s="239"/>
      <c r="Q429" s="239"/>
      <c r="R429" s="239"/>
      <c r="S429" s="239"/>
      <c r="T429" s="24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1" t="s">
        <v>164</v>
      </c>
      <c r="AU429" s="241" t="s">
        <v>162</v>
      </c>
      <c r="AV429" s="13" t="s">
        <v>88</v>
      </c>
      <c r="AW429" s="13" t="s">
        <v>35</v>
      </c>
      <c r="AX429" s="13" t="s">
        <v>80</v>
      </c>
      <c r="AY429" s="241" t="s">
        <v>152</v>
      </c>
    </row>
    <row r="430" s="14" customFormat="1">
      <c r="A430" s="14"/>
      <c r="B430" s="242"/>
      <c r="C430" s="243"/>
      <c r="D430" s="233" t="s">
        <v>164</v>
      </c>
      <c r="E430" s="244" t="s">
        <v>1</v>
      </c>
      <c r="F430" s="245" t="s">
        <v>548</v>
      </c>
      <c r="G430" s="243"/>
      <c r="H430" s="246">
        <v>-1.379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2" t="s">
        <v>164</v>
      </c>
      <c r="AU430" s="252" t="s">
        <v>162</v>
      </c>
      <c r="AV430" s="14" t="s">
        <v>162</v>
      </c>
      <c r="AW430" s="14" t="s">
        <v>35</v>
      </c>
      <c r="AX430" s="14" t="s">
        <v>80</v>
      </c>
      <c r="AY430" s="252" t="s">
        <v>152</v>
      </c>
    </row>
    <row r="431" s="13" customFormat="1">
      <c r="A431" s="13"/>
      <c r="B431" s="231"/>
      <c r="C431" s="232"/>
      <c r="D431" s="233" t="s">
        <v>164</v>
      </c>
      <c r="E431" s="234" t="s">
        <v>1</v>
      </c>
      <c r="F431" s="235" t="s">
        <v>396</v>
      </c>
      <c r="G431" s="232"/>
      <c r="H431" s="234" t="s">
        <v>1</v>
      </c>
      <c r="I431" s="236"/>
      <c r="J431" s="232"/>
      <c r="K431" s="232"/>
      <c r="L431" s="237"/>
      <c r="M431" s="238"/>
      <c r="N431" s="239"/>
      <c r="O431" s="239"/>
      <c r="P431" s="239"/>
      <c r="Q431" s="239"/>
      <c r="R431" s="239"/>
      <c r="S431" s="239"/>
      <c r="T431" s="240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1" t="s">
        <v>164</v>
      </c>
      <c r="AU431" s="241" t="s">
        <v>162</v>
      </c>
      <c r="AV431" s="13" t="s">
        <v>88</v>
      </c>
      <c r="AW431" s="13" t="s">
        <v>35</v>
      </c>
      <c r="AX431" s="13" t="s">
        <v>80</v>
      </c>
      <c r="AY431" s="241" t="s">
        <v>152</v>
      </c>
    </row>
    <row r="432" s="14" customFormat="1">
      <c r="A432" s="14"/>
      <c r="B432" s="242"/>
      <c r="C432" s="243"/>
      <c r="D432" s="233" t="s">
        <v>164</v>
      </c>
      <c r="E432" s="244" t="s">
        <v>1</v>
      </c>
      <c r="F432" s="245" t="s">
        <v>549</v>
      </c>
      <c r="G432" s="243"/>
      <c r="H432" s="246">
        <v>24.774999999999999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2" t="s">
        <v>164</v>
      </c>
      <c r="AU432" s="252" t="s">
        <v>162</v>
      </c>
      <c r="AV432" s="14" t="s">
        <v>162</v>
      </c>
      <c r="AW432" s="14" t="s">
        <v>35</v>
      </c>
      <c r="AX432" s="14" t="s">
        <v>80</v>
      </c>
      <c r="AY432" s="252" t="s">
        <v>152</v>
      </c>
    </row>
    <row r="433" s="13" customFormat="1">
      <c r="A433" s="13"/>
      <c r="B433" s="231"/>
      <c r="C433" s="232"/>
      <c r="D433" s="233" t="s">
        <v>164</v>
      </c>
      <c r="E433" s="234" t="s">
        <v>1</v>
      </c>
      <c r="F433" s="235" t="s">
        <v>299</v>
      </c>
      <c r="G433" s="232"/>
      <c r="H433" s="234" t="s">
        <v>1</v>
      </c>
      <c r="I433" s="236"/>
      <c r="J433" s="232"/>
      <c r="K433" s="232"/>
      <c r="L433" s="237"/>
      <c r="M433" s="238"/>
      <c r="N433" s="239"/>
      <c r="O433" s="239"/>
      <c r="P433" s="239"/>
      <c r="Q433" s="239"/>
      <c r="R433" s="239"/>
      <c r="S433" s="239"/>
      <c r="T433" s="240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1" t="s">
        <v>164</v>
      </c>
      <c r="AU433" s="241" t="s">
        <v>162</v>
      </c>
      <c r="AV433" s="13" t="s">
        <v>88</v>
      </c>
      <c r="AW433" s="13" t="s">
        <v>35</v>
      </c>
      <c r="AX433" s="13" t="s">
        <v>80</v>
      </c>
      <c r="AY433" s="241" t="s">
        <v>152</v>
      </c>
    </row>
    <row r="434" s="14" customFormat="1">
      <c r="A434" s="14"/>
      <c r="B434" s="242"/>
      <c r="C434" s="243"/>
      <c r="D434" s="233" t="s">
        <v>164</v>
      </c>
      <c r="E434" s="244" t="s">
        <v>1</v>
      </c>
      <c r="F434" s="245" t="s">
        <v>470</v>
      </c>
      <c r="G434" s="243"/>
      <c r="H434" s="246">
        <v>-1.5760000000000001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2" t="s">
        <v>164</v>
      </c>
      <c r="AU434" s="252" t="s">
        <v>162</v>
      </c>
      <c r="AV434" s="14" t="s">
        <v>162</v>
      </c>
      <c r="AW434" s="14" t="s">
        <v>35</v>
      </c>
      <c r="AX434" s="14" t="s">
        <v>80</v>
      </c>
      <c r="AY434" s="252" t="s">
        <v>152</v>
      </c>
    </row>
    <row r="435" s="14" customFormat="1">
      <c r="A435" s="14"/>
      <c r="B435" s="242"/>
      <c r="C435" s="243"/>
      <c r="D435" s="233" t="s">
        <v>164</v>
      </c>
      <c r="E435" s="244" t="s">
        <v>1</v>
      </c>
      <c r="F435" s="245" t="s">
        <v>550</v>
      </c>
      <c r="G435" s="243"/>
      <c r="H435" s="246">
        <v>-1.379</v>
      </c>
      <c r="I435" s="247"/>
      <c r="J435" s="243"/>
      <c r="K435" s="243"/>
      <c r="L435" s="248"/>
      <c r="M435" s="249"/>
      <c r="N435" s="250"/>
      <c r="O435" s="250"/>
      <c r="P435" s="250"/>
      <c r="Q435" s="250"/>
      <c r="R435" s="250"/>
      <c r="S435" s="250"/>
      <c r="T435" s="251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2" t="s">
        <v>164</v>
      </c>
      <c r="AU435" s="252" t="s">
        <v>162</v>
      </c>
      <c r="AV435" s="14" t="s">
        <v>162</v>
      </c>
      <c r="AW435" s="14" t="s">
        <v>35</v>
      </c>
      <c r="AX435" s="14" t="s">
        <v>80</v>
      </c>
      <c r="AY435" s="252" t="s">
        <v>152</v>
      </c>
    </row>
    <row r="436" s="13" customFormat="1">
      <c r="A436" s="13"/>
      <c r="B436" s="231"/>
      <c r="C436" s="232"/>
      <c r="D436" s="233" t="s">
        <v>164</v>
      </c>
      <c r="E436" s="234" t="s">
        <v>1</v>
      </c>
      <c r="F436" s="235" t="s">
        <v>398</v>
      </c>
      <c r="G436" s="232"/>
      <c r="H436" s="234" t="s">
        <v>1</v>
      </c>
      <c r="I436" s="236"/>
      <c r="J436" s="232"/>
      <c r="K436" s="232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164</v>
      </c>
      <c r="AU436" s="241" t="s">
        <v>162</v>
      </c>
      <c r="AV436" s="13" t="s">
        <v>88</v>
      </c>
      <c r="AW436" s="13" t="s">
        <v>35</v>
      </c>
      <c r="AX436" s="13" t="s">
        <v>80</v>
      </c>
      <c r="AY436" s="241" t="s">
        <v>152</v>
      </c>
    </row>
    <row r="437" s="14" customFormat="1">
      <c r="A437" s="14"/>
      <c r="B437" s="242"/>
      <c r="C437" s="243"/>
      <c r="D437" s="233" t="s">
        <v>164</v>
      </c>
      <c r="E437" s="244" t="s">
        <v>1</v>
      </c>
      <c r="F437" s="245" t="s">
        <v>551</v>
      </c>
      <c r="G437" s="243"/>
      <c r="H437" s="246">
        <v>15.025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164</v>
      </c>
      <c r="AU437" s="252" t="s">
        <v>162</v>
      </c>
      <c r="AV437" s="14" t="s">
        <v>162</v>
      </c>
      <c r="AW437" s="14" t="s">
        <v>35</v>
      </c>
      <c r="AX437" s="14" t="s">
        <v>80</v>
      </c>
      <c r="AY437" s="252" t="s">
        <v>152</v>
      </c>
    </row>
    <row r="438" s="13" customFormat="1">
      <c r="A438" s="13"/>
      <c r="B438" s="231"/>
      <c r="C438" s="232"/>
      <c r="D438" s="233" t="s">
        <v>164</v>
      </c>
      <c r="E438" s="234" t="s">
        <v>1</v>
      </c>
      <c r="F438" s="235" t="s">
        <v>299</v>
      </c>
      <c r="G438" s="232"/>
      <c r="H438" s="234" t="s">
        <v>1</v>
      </c>
      <c r="I438" s="236"/>
      <c r="J438" s="232"/>
      <c r="K438" s="232"/>
      <c r="L438" s="237"/>
      <c r="M438" s="238"/>
      <c r="N438" s="239"/>
      <c r="O438" s="239"/>
      <c r="P438" s="239"/>
      <c r="Q438" s="239"/>
      <c r="R438" s="239"/>
      <c r="S438" s="239"/>
      <c r="T438" s="240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1" t="s">
        <v>164</v>
      </c>
      <c r="AU438" s="241" t="s">
        <v>162</v>
      </c>
      <c r="AV438" s="13" t="s">
        <v>88</v>
      </c>
      <c r="AW438" s="13" t="s">
        <v>35</v>
      </c>
      <c r="AX438" s="13" t="s">
        <v>80</v>
      </c>
      <c r="AY438" s="241" t="s">
        <v>152</v>
      </c>
    </row>
    <row r="439" s="14" customFormat="1">
      <c r="A439" s="14"/>
      <c r="B439" s="242"/>
      <c r="C439" s="243"/>
      <c r="D439" s="233" t="s">
        <v>164</v>
      </c>
      <c r="E439" s="244" t="s">
        <v>1</v>
      </c>
      <c r="F439" s="245" t="s">
        <v>470</v>
      </c>
      <c r="G439" s="243"/>
      <c r="H439" s="246">
        <v>-1.5760000000000001</v>
      </c>
      <c r="I439" s="247"/>
      <c r="J439" s="243"/>
      <c r="K439" s="243"/>
      <c r="L439" s="248"/>
      <c r="M439" s="249"/>
      <c r="N439" s="250"/>
      <c r="O439" s="250"/>
      <c r="P439" s="250"/>
      <c r="Q439" s="250"/>
      <c r="R439" s="250"/>
      <c r="S439" s="250"/>
      <c r="T439" s="251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2" t="s">
        <v>164</v>
      </c>
      <c r="AU439" s="252" t="s">
        <v>162</v>
      </c>
      <c r="AV439" s="14" t="s">
        <v>162</v>
      </c>
      <c r="AW439" s="14" t="s">
        <v>35</v>
      </c>
      <c r="AX439" s="14" t="s">
        <v>80</v>
      </c>
      <c r="AY439" s="252" t="s">
        <v>152</v>
      </c>
    </row>
    <row r="440" s="14" customFormat="1">
      <c r="A440" s="14"/>
      <c r="B440" s="242"/>
      <c r="C440" s="243"/>
      <c r="D440" s="233" t="s">
        <v>164</v>
      </c>
      <c r="E440" s="244" t="s">
        <v>1</v>
      </c>
      <c r="F440" s="245" t="s">
        <v>550</v>
      </c>
      <c r="G440" s="243"/>
      <c r="H440" s="246">
        <v>-1.379</v>
      </c>
      <c r="I440" s="247"/>
      <c r="J440" s="243"/>
      <c r="K440" s="243"/>
      <c r="L440" s="248"/>
      <c r="M440" s="249"/>
      <c r="N440" s="250"/>
      <c r="O440" s="250"/>
      <c r="P440" s="250"/>
      <c r="Q440" s="250"/>
      <c r="R440" s="250"/>
      <c r="S440" s="250"/>
      <c r="T440" s="251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2" t="s">
        <v>164</v>
      </c>
      <c r="AU440" s="252" t="s">
        <v>162</v>
      </c>
      <c r="AV440" s="14" t="s">
        <v>162</v>
      </c>
      <c r="AW440" s="14" t="s">
        <v>35</v>
      </c>
      <c r="AX440" s="14" t="s">
        <v>80</v>
      </c>
      <c r="AY440" s="252" t="s">
        <v>152</v>
      </c>
    </row>
    <row r="441" s="13" customFormat="1">
      <c r="A441" s="13"/>
      <c r="B441" s="231"/>
      <c r="C441" s="232"/>
      <c r="D441" s="233" t="s">
        <v>164</v>
      </c>
      <c r="E441" s="234" t="s">
        <v>1</v>
      </c>
      <c r="F441" s="235" t="s">
        <v>400</v>
      </c>
      <c r="G441" s="232"/>
      <c r="H441" s="234" t="s">
        <v>1</v>
      </c>
      <c r="I441" s="236"/>
      <c r="J441" s="232"/>
      <c r="K441" s="232"/>
      <c r="L441" s="237"/>
      <c r="M441" s="238"/>
      <c r="N441" s="239"/>
      <c r="O441" s="239"/>
      <c r="P441" s="239"/>
      <c r="Q441" s="239"/>
      <c r="R441" s="239"/>
      <c r="S441" s="239"/>
      <c r="T441" s="240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1" t="s">
        <v>164</v>
      </c>
      <c r="AU441" s="241" t="s">
        <v>162</v>
      </c>
      <c r="AV441" s="13" t="s">
        <v>88</v>
      </c>
      <c r="AW441" s="13" t="s">
        <v>35</v>
      </c>
      <c r="AX441" s="13" t="s">
        <v>80</v>
      </c>
      <c r="AY441" s="241" t="s">
        <v>152</v>
      </c>
    </row>
    <row r="442" s="14" customFormat="1">
      <c r="A442" s="14"/>
      <c r="B442" s="242"/>
      <c r="C442" s="243"/>
      <c r="D442" s="233" t="s">
        <v>164</v>
      </c>
      <c r="E442" s="244" t="s">
        <v>1</v>
      </c>
      <c r="F442" s="245" t="s">
        <v>552</v>
      </c>
      <c r="G442" s="243"/>
      <c r="H442" s="246">
        <v>5.0499999999999998</v>
      </c>
      <c r="I442" s="247"/>
      <c r="J442" s="243"/>
      <c r="K442" s="243"/>
      <c r="L442" s="248"/>
      <c r="M442" s="249"/>
      <c r="N442" s="250"/>
      <c r="O442" s="250"/>
      <c r="P442" s="250"/>
      <c r="Q442" s="250"/>
      <c r="R442" s="250"/>
      <c r="S442" s="250"/>
      <c r="T442" s="251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2" t="s">
        <v>164</v>
      </c>
      <c r="AU442" s="252" t="s">
        <v>162</v>
      </c>
      <c r="AV442" s="14" t="s">
        <v>162</v>
      </c>
      <c r="AW442" s="14" t="s">
        <v>35</v>
      </c>
      <c r="AX442" s="14" t="s">
        <v>80</v>
      </c>
      <c r="AY442" s="252" t="s">
        <v>152</v>
      </c>
    </row>
    <row r="443" s="13" customFormat="1">
      <c r="A443" s="13"/>
      <c r="B443" s="231"/>
      <c r="C443" s="232"/>
      <c r="D443" s="233" t="s">
        <v>164</v>
      </c>
      <c r="E443" s="234" t="s">
        <v>1</v>
      </c>
      <c r="F443" s="235" t="s">
        <v>299</v>
      </c>
      <c r="G443" s="232"/>
      <c r="H443" s="234" t="s">
        <v>1</v>
      </c>
      <c r="I443" s="236"/>
      <c r="J443" s="232"/>
      <c r="K443" s="232"/>
      <c r="L443" s="237"/>
      <c r="M443" s="238"/>
      <c r="N443" s="239"/>
      <c r="O443" s="239"/>
      <c r="P443" s="239"/>
      <c r="Q443" s="239"/>
      <c r="R443" s="239"/>
      <c r="S443" s="239"/>
      <c r="T443" s="240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1" t="s">
        <v>164</v>
      </c>
      <c r="AU443" s="241" t="s">
        <v>162</v>
      </c>
      <c r="AV443" s="13" t="s">
        <v>88</v>
      </c>
      <c r="AW443" s="13" t="s">
        <v>35</v>
      </c>
      <c r="AX443" s="13" t="s">
        <v>80</v>
      </c>
      <c r="AY443" s="241" t="s">
        <v>152</v>
      </c>
    </row>
    <row r="444" s="14" customFormat="1">
      <c r="A444" s="14"/>
      <c r="B444" s="242"/>
      <c r="C444" s="243"/>
      <c r="D444" s="233" t="s">
        <v>164</v>
      </c>
      <c r="E444" s="244" t="s">
        <v>1</v>
      </c>
      <c r="F444" s="245" t="s">
        <v>550</v>
      </c>
      <c r="G444" s="243"/>
      <c r="H444" s="246">
        <v>-1.379</v>
      </c>
      <c r="I444" s="247"/>
      <c r="J444" s="243"/>
      <c r="K444" s="243"/>
      <c r="L444" s="248"/>
      <c r="M444" s="249"/>
      <c r="N444" s="250"/>
      <c r="O444" s="250"/>
      <c r="P444" s="250"/>
      <c r="Q444" s="250"/>
      <c r="R444" s="250"/>
      <c r="S444" s="250"/>
      <c r="T444" s="251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2" t="s">
        <v>164</v>
      </c>
      <c r="AU444" s="252" t="s">
        <v>162</v>
      </c>
      <c r="AV444" s="14" t="s">
        <v>162</v>
      </c>
      <c r="AW444" s="14" t="s">
        <v>35</v>
      </c>
      <c r="AX444" s="14" t="s">
        <v>80</v>
      </c>
      <c r="AY444" s="252" t="s">
        <v>152</v>
      </c>
    </row>
    <row r="445" s="15" customFormat="1">
      <c r="A445" s="15"/>
      <c r="B445" s="253"/>
      <c r="C445" s="254"/>
      <c r="D445" s="233" t="s">
        <v>164</v>
      </c>
      <c r="E445" s="255" t="s">
        <v>1</v>
      </c>
      <c r="F445" s="256" t="s">
        <v>167</v>
      </c>
      <c r="G445" s="254"/>
      <c r="H445" s="257">
        <v>42.131999999999998</v>
      </c>
      <c r="I445" s="258"/>
      <c r="J445" s="254"/>
      <c r="K445" s="254"/>
      <c r="L445" s="259"/>
      <c r="M445" s="260"/>
      <c r="N445" s="261"/>
      <c r="O445" s="261"/>
      <c r="P445" s="261"/>
      <c r="Q445" s="261"/>
      <c r="R445" s="261"/>
      <c r="S445" s="261"/>
      <c r="T445" s="262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3" t="s">
        <v>164</v>
      </c>
      <c r="AU445" s="263" t="s">
        <v>162</v>
      </c>
      <c r="AV445" s="15" t="s">
        <v>161</v>
      </c>
      <c r="AW445" s="15" t="s">
        <v>35</v>
      </c>
      <c r="AX445" s="15" t="s">
        <v>88</v>
      </c>
      <c r="AY445" s="263" t="s">
        <v>152</v>
      </c>
    </row>
    <row r="446" s="2" customFormat="1" ht="24.15" customHeight="1">
      <c r="A446" s="38"/>
      <c r="B446" s="39"/>
      <c r="C446" s="218" t="s">
        <v>553</v>
      </c>
      <c r="D446" s="218" t="s">
        <v>156</v>
      </c>
      <c r="E446" s="219" t="s">
        <v>554</v>
      </c>
      <c r="F446" s="220" t="s">
        <v>555</v>
      </c>
      <c r="G446" s="221" t="s">
        <v>159</v>
      </c>
      <c r="H446" s="222">
        <v>73.619</v>
      </c>
      <c r="I446" s="223"/>
      <c r="J446" s="224">
        <f>ROUND(I446*H446,2)</f>
        <v>0</v>
      </c>
      <c r="K446" s="220" t="s">
        <v>160</v>
      </c>
      <c r="L446" s="44"/>
      <c r="M446" s="225" t="s">
        <v>1</v>
      </c>
      <c r="N446" s="226" t="s">
        <v>46</v>
      </c>
      <c r="O446" s="91"/>
      <c r="P446" s="227">
        <f>O446*H446</f>
        <v>0</v>
      </c>
      <c r="Q446" s="227">
        <v>0.030079999999999999</v>
      </c>
      <c r="R446" s="227">
        <f>Q446*H446</f>
        <v>2.2144595200000001</v>
      </c>
      <c r="S446" s="227">
        <v>0</v>
      </c>
      <c r="T446" s="228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29" t="s">
        <v>254</v>
      </c>
      <c r="AT446" s="229" t="s">
        <v>156</v>
      </c>
      <c r="AU446" s="229" t="s">
        <v>162</v>
      </c>
      <c r="AY446" s="17" t="s">
        <v>152</v>
      </c>
      <c r="BE446" s="230">
        <f>IF(N446="základní",J446,0)</f>
        <v>0</v>
      </c>
      <c r="BF446" s="230">
        <f>IF(N446="snížená",J446,0)</f>
        <v>0</v>
      </c>
      <c r="BG446" s="230">
        <f>IF(N446="zákl. přenesená",J446,0)</f>
        <v>0</v>
      </c>
      <c r="BH446" s="230">
        <f>IF(N446="sníž. přenesená",J446,0)</f>
        <v>0</v>
      </c>
      <c r="BI446" s="230">
        <f>IF(N446="nulová",J446,0)</f>
        <v>0</v>
      </c>
      <c r="BJ446" s="17" t="s">
        <v>162</v>
      </c>
      <c r="BK446" s="230">
        <f>ROUND(I446*H446,2)</f>
        <v>0</v>
      </c>
      <c r="BL446" s="17" t="s">
        <v>254</v>
      </c>
      <c r="BM446" s="229" t="s">
        <v>556</v>
      </c>
    </row>
    <row r="447" s="13" customFormat="1">
      <c r="A447" s="13"/>
      <c r="B447" s="231"/>
      <c r="C447" s="232"/>
      <c r="D447" s="233" t="s">
        <v>164</v>
      </c>
      <c r="E447" s="234" t="s">
        <v>1</v>
      </c>
      <c r="F447" s="235" t="s">
        <v>394</v>
      </c>
      <c r="G447" s="232"/>
      <c r="H447" s="234" t="s">
        <v>1</v>
      </c>
      <c r="I447" s="236"/>
      <c r="J447" s="232"/>
      <c r="K447" s="232"/>
      <c r="L447" s="237"/>
      <c r="M447" s="238"/>
      <c r="N447" s="239"/>
      <c r="O447" s="239"/>
      <c r="P447" s="239"/>
      <c r="Q447" s="239"/>
      <c r="R447" s="239"/>
      <c r="S447" s="239"/>
      <c r="T447" s="240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1" t="s">
        <v>164</v>
      </c>
      <c r="AU447" s="241" t="s">
        <v>162</v>
      </c>
      <c r="AV447" s="13" t="s">
        <v>88</v>
      </c>
      <c r="AW447" s="13" t="s">
        <v>35</v>
      </c>
      <c r="AX447" s="13" t="s">
        <v>80</v>
      </c>
      <c r="AY447" s="241" t="s">
        <v>152</v>
      </c>
    </row>
    <row r="448" s="14" customFormat="1">
      <c r="A448" s="14"/>
      <c r="B448" s="242"/>
      <c r="C448" s="243"/>
      <c r="D448" s="233" t="s">
        <v>164</v>
      </c>
      <c r="E448" s="244" t="s">
        <v>1</v>
      </c>
      <c r="F448" s="245" t="s">
        <v>557</v>
      </c>
      <c r="G448" s="243"/>
      <c r="H448" s="246">
        <v>23.199999999999999</v>
      </c>
      <c r="I448" s="247"/>
      <c r="J448" s="243"/>
      <c r="K448" s="243"/>
      <c r="L448" s="248"/>
      <c r="M448" s="249"/>
      <c r="N448" s="250"/>
      <c r="O448" s="250"/>
      <c r="P448" s="250"/>
      <c r="Q448" s="250"/>
      <c r="R448" s="250"/>
      <c r="S448" s="250"/>
      <c r="T448" s="251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2" t="s">
        <v>164</v>
      </c>
      <c r="AU448" s="252" t="s">
        <v>162</v>
      </c>
      <c r="AV448" s="14" t="s">
        <v>162</v>
      </c>
      <c r="AW448" s="14" t="s">
        <v>35</v>
      </c>
      <c r="AX448" s="14" t="s">
        <v>80</v>
      </c>
      <c r="AY448" s="252" t="s">
        <v>152</v>
      </c>
    </row>
    <row r="449" s="13" customFormat="1">
      <c r="A449" s="13"/>
      <c r="B449" s="231"/>
      <c r="C449" s="232"/>
      <c r="D449" s="233" t="s">
        <v>164</v>
      </c>
      <c r="E449" s="234" t="s">
        <v>1</v>
      </c>
      <c r="F449" s="235" t="s">
        <v>299</v>
      </c>
      <c r="G449" s="232"/>
      <c r="H449" s="234" t="s">
        <v>1</v>
      </c>
      <c r="I449" s="236"/>
      <c r="J449" s="232"/>
      <c r="K449" s="232"/>
      <c r="L449" s="237"/>
      <c r="M449" s="238"/>
      <c r="N449" s="239"/>
      <c r="O449" s="239"/>
      <c r="P449" s="239"/>
      <c r="Q449" s="239"/>
      <c r="R449" s="239"/>
      <c r="S449" s="239"/>
      <c r="T449" s="240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1" t="s">
        <v>164</v>
      </c>
      <c r="AU449" s="241" t="s">
        <v>162</v>
      </c>
      <c r="AV449" s="13" t="s">
        <v>88</v>
      </c>
      <c r="AW449" s="13" t="s">
        <v>35</v>
      </c>
      <c r="AX449" s="13" t="s">
        <v>80</v>
      </c>
      <c r="AY449" s="241" t="s">
        <v>152</v>
      </c>
    </row>
    <row r="450" s="14" customFormat="1">
      <c r="A450" s="14"/>
      <c r="B450" s="242"/>
      <c r="C450" s="243"/>
      <c r="D450" s="233" t="s">
        <v>164</v>
      </c>
      <c r="E450" s="244" t="s">
        <v>1</v>
      </c>
      <c r="F450" s="245" t="s">
        <v>558</v>
      </c>
      <c r="G450" s="243"/>
      <c r="H450" s="246">
        <v>-3.1520000000000001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2" t="s">
        <v>164</v>
      </c>
      <c r="AU450" s="252" t="s">
        <v>162</v>
      </c>
      <c r="AV450" s="14" t="s">
        <v>162</v>
      </c>
      <c r="AW450" s="14" t="s">
        <v>35</v>
      </c>
      <c r="AX450" s="14" t="s">
        <v>80</v>
      </c>
      <c r="AY450" s="252" t="s">
        <v>152</v>
      </c>
    </row>
    <row r="451" s="13" customFormat="1">
      <c r="A451" s="13"/>
      <c r="B451" s="231"/>
      <c r="C451" s="232"/>
      <c r="D451" s="233" t="s">
        <v>164</v>
      </c>
      <c r="E451" s="234" t="s">
        <v>1</v>
      </c>
      <c r="F451" s="235" t="s">
        <v>396</v>
      </c>
      <c r="G451" s="232"/>
      <c r="H451" s="234" t="s">
        <v>1</v>
      </c>
      <c r="I451" s="236"/>
      <c r="J451" s="232"/>
      <c r="K451" s="232"/>
      <c r="L451" s="237"/>
      <c r="M451" s="238"/>
      <c r="N451" s="239"/>
      <c r="O451" s="239"/>
      <c r="P451" s="239"/>
      <c r="Q451" s="239"/>
      <c r="R451" s="239"/>
      <c r="S451" s="239"/>
      <c r="T451" s="240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1" t="s">
        <v>164</v>
      </c>
      <c r="AU451" s="241" t="s">
        <v>162</v>
      </c>
      <c r="AV451" s="13" t="s">
        <v>88</v>
      </c>
      <c r="AW451" s="13" t="s">
        <v>35</v>
      </c>
      <c r="AX451" s="13" t="s">
        <v>80</v>
      </c>
      <c r="AY451" s="241" t="s">
        <v>152</v>
      </c>
    </row>
    <row r="452" s="14" customFormat="1">
      <c r="A452" s="14"/>
      <c r="B452" s="242"/>
      <c r="C452" s="243"/>
      <c r="D452" s="233" t="s">
        <v>164</v>
      </c>
      <c r="E452" s="244" t="s">
        <v>1</v>
      </c>
      <c r="F452" s="245" t="s">
        <v>559</v>
      </c>
      <c r="G452" s="243"/>
      <c r="H452" s="246">
        <v>20.425000000000001</v>
      </c>
      <c r="I452" s="247"/>
      <c r="J452" s="243"/>
      <c r="K452" s="243"/>
      <c r="L452" s="248"/>
      <c r="M452" s="249"/>
      <c r="N452" s="250"/>
      <c r="O452" s="250"/>
      <c r="P452" s="250"/>
      <c r="Q452" s="250"/>
      <c r="R452" s="250"/>
      <c r="S452" s="250"/>
      <c r="T452" s="251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2" t="s">
        <v>164</v>
      </c>
      <c r="AU452" s="252" t="s">
        <v>162</v>
      </c>
      <c r="AV452" s="14" t="s">
        <v>162</v>
      </c>
      <c r="AW452" s="14" t="s">
        <v>35</v>
      </c>
      <c r="AX452" s="14" t="s">
        <v>80</v>
      </c>
      <c r="AY452" s="252" t="s">
        <v>152</v>
      </c>
    </row>
    <row r="453" s="13" customFormat="1">
      <c r="A453" s="13"/>
      <c r="B453" s="231"/>
      <c r="C453" s="232"/>
      <c r="D453" s="233" t="s">
        <v>164</v>
      </c>
      <c r="E453" s="234" t="s">
        <v>1</v>
      </c>
      <c r="F453" s="235" t="s">
        <v>299</v>
      </c>
      <c r="G453" s="232"/>
      <c r="H453" s="234" t="s">
        <v>1</v>
      </c>
      <c r="I453" s="236"/>
      <c r="J453" s="232"/>
      <c r="K453" s="232"/>
      <c r="L453" s="237"/>
      <c r="M453" s="238"/>
      <c r="N453" s="239"/>
      <c r="O453" s="239"/>
      <c r="P453" s="239"/>
      <c r="Q453" s="239"/>
      <c r="R453" s="239"/>
      <c r="S453" s="239"/>
      <c r="T453" s="24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1" t="s">
        <v>164</v>
      </c>
      <c r="AU453" s="241" t="s">
        <v>162</v>
      </c>
      <c r="AV453" s="13" t="s">
        <v>88</v>
      </c>
      <c r="AW453" s="13" t="s">
        <v>35</v>
      </c>
      <c r="AX453" s="13" t="s">
        <v>80</v>
      </c>
      <c r="AY453" s="241" t="s">
        <v>152</v>
      </c>
    </row>
    <row r="454" s="14" customFormat="1">
      <c r="A454" s="14"/>
      <c r="B454" s="242"/>
      <c r="C454" s="243"/>
      <c r="D454" s="233" t="s">
        <v>164</v>
      </c>
      <c r="E454" s="244" t="s">
        <v>1</v>
      </c>
      <c r="F454" s="245" t="s">
        <v>300</v>
      </c>
      <c r="G454" s="243"/>
      <c r="H454" s="246">
        <v>-3.1520000000000001</v>
      </c>
      <c r="I454" s="247"/>
      <c r="J454" s="243"/>
      <c r="K454" s="243"/>
      <c r="L454" s="248"/>
      <c r="M454" s="249"/>
      <c r="N454" s="250"/>
      <c r="O454" s="250"/>
      <c r="P454" s="250"/>
      <c r="Q454" s="250"/>
      <c r="R454" s="250"/>
      <c r="S454" s="250"/>
      <c r="T454" s="25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2" t="s">
        <v>164</v>
      </c>
      <c r="AU454" s="252" t="s">
        <v>162</v>
      </c>
      <c r="AV454" s="14" t="s">
        <v>162</v>
      </c>
      <c r="AW454" s="14" t="s">
        <v>35</v>
      </c>
      <c r="AX454" s="14" t="s">
        <v>80</v>
      </c>
      <c r="AY454" s="252" t="s">
        <v>152</v>
      </c>
    </row>
    <row r="455" s="13" customFormat="1">
      <c r="A455" s="13"/>
      <c r="B455" s="231"/>
      <c r="C455" s="232"/>
      <c r="D455" s="233" t="s">
        <v>164</v>
      </c>
      <c r="E455" s="234" t="s">
        <v>1</v>
      </c>
      <c r="F455" s="235" t="s">
        <v>398</v>
      </c>
      <c r="G455" s="232"/>
      <c r="H455" s="234" t="s">
        <v>1</v>
      </c>
      <c r="I455" s="236"/>
      <c r="J455" s="232"/>
      <c r="K455" s="232"/>
      <c r="L455" s="237"/>
      <c r="M455" s="238"/>
      <c r="N455" s="239"/>
      <c r="O455" s="239"/>
      <c r="P455" s="239"/>
      <c r="Q455" s="239"/>
      <c r="R455" s="239"/>
      <c r="S455" s="239"/>
      <c r="T455" s="240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1" t="s">
        <v>164</v>
      </c>
      <c r="AU455" s="241" t="s">
        <v>162</v>
      </c>
      <c r="AV455" s="13" t="s">
        <v>88</v>
      </c>
      <c r="AW455" s="13" t="s">
        <v>35</v>
      </c>
      <c r="AX455" s="13" t="s">
        <v>80</v>
      </c>
      <c r="AY455" s="241" t="s">
        <v>152</v>
      </c>
    </row>
    <row r="456" s="14" customFormat="1">
      <c r="A456" s="14"/>
      <c r="B456" s="242"/>
      <c r="C456" s="243"/>
      <c r="D456" s="233" t="s">
        <v>164</v>
      </c>
      <c r="E456" s="244" t="s">
        <v>1</v>
      </c>
      <c r="F456" s="245" t="s">
        <v>560</v>
      </c>
      <c r="G456" s="243"/>
      <c r="H456" s="246">
        <v>21.399999999999999</v>
      </c>
      <c r="I456" s="247"/>
      <c r="J456" s="243"/>
      <c r="K456" s="243"/>
      <c r="L456" s="248"/>
      <c r="M456" s="249"/>
      <c r="N456" s="250"/>
      <c r="O456" s="250"/>
      <c r="P456" s="250"/>
      <c r="Q456" s="250"/>
      <c r="R456" s="250"/>
      <c r="S456" s="250"/>
      <c r="T456" s="251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2" t="s">
        <v>164</v>
      </c>
      <c r="AU456" s="252" t="s">
        <v>162</v>
      </c>
      <c r="AV456" s="14" t="s">
        <v>162</v>
      </c>
      <c r="AW456" s="14" t="s">
        <v>35</v>
      </c>
      <c r="AX456" s="14" t="s">
        <v>80</v>
      </c>
      <c r="AY456" s="252" t="s">
        <v>152</v>
      </c>
    </row>
    <row r="457" s="13" customFormat="1">
      <c r="A457" s="13"/>
      <c r="B457" s="231"/>
      <c r="C457" s="232"/>
      <c r="D457" s="233" t="s">
        <v>164</v>
      </c>
      <c r="E457" s="234" t="s">
        <v>1</v>
      </c>
      <c r="F457" s="235" t="s">
        <v>299</v>
      </c>
      <c r="G457" s="232"/>
      <c r="H457" s="234" t="s">
        <v>1</v>
      </c>
      <c r="I457" s="236"/>
      <c r="J457" s="232"/>
      <c r="K457" s="232"/>
      <c r="L457" s="237"/>
      <c r="M457" s="238"/>
      <c r="N457" s="239"/>
      <c r="O457" s="239"/>
      <c r="P457" s="239"/>
      <c r="Q457" s="239"/>
      <c r="R457" s="239"/>
      <c r="S457" s="239"/>
      <c r="T457" s="240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1" t="s">
        <v>164</v>
      </c>
      <c r="AU457" s="241" t="s">
        <v>162</v>
      </c>
      <c r="AV457" s="13" t="s">
        <v>88</v>
      </c>
      <c r="AW457" s="13" t="s">
        <v>35</v>
      </c>
      <c r="AX457" s="13" t="s">
        <v>80</v>
      </c>
      <c r="AY457" s="241" t="s">
        <v>152</v>
      </c>
    </row>
    <row r="458" s="14" customFormat="1">
      <c r="A458" s="14"/>
      <c r="B458" s="242"/>
      <c r="C458" s="243"/>
      <c r="D458" s="233" t="s">
        <v>164</v>
      </c>
      <c r="E458" s="244" t="s">
        <v>1</v>
      </c>
      <c r="F458" s="245" t="s">
        <v>300</v>
      </c>
      <c r="G458" s="243"/>
      <c r="H458" s="246">
        <v>-3.1520000000000001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2" t="s">
        <v>164</v>
      </c>
      <c r="AU458" s="252" t="s">
        <v>162</v>
      </c>
      <c r="AV458" s="14" t="s">
        <v>162</v>
      </c>
      <c r="AW458" s="14" t="s">
        <v>35</v>
      </c>
      <c r="AX458" s="14" t="s">
        <v>80</v>
      </c>
      <c r="AY458" s="252" t="s">
        <v>152</v>
      </c>
    </row>
    <row r="459" s="13" customFormat="1">
      <c r="A459" s="13"/>
      <c r="B459" s="231"/>
      <c r="C459" s="232"/>
      <c r="D459" s="233" t="s">
        <v>164</v>
      </c>
      <c r="E459" s="234" t="s">
        <v>1</v>
      </c>
      <c r="F459" s="235" t="s">
        <v>400</v>
      </c>
      <c r="G459" s="232"/>
      <c r="H459" s="234" t="s">
        <v>1</v>
      </c>
      <c r="I459" s="236"/>
      <c r="J459" s="232"/>
      <c r="K459" s="232"/>
      <c r="L459" s="237"/>
      <c r="M459" s="238"/>
      <c r="N459" s="239"/>
      <c r="O459" s="239"/>
      <c r="P459" s="239"/>
      <c r="Q459" s="239"/>
      <c r="R459" s="239"/>
      <c r="S459" s="239"/>
      <c r="T459" s="240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1" t="s">
        <v>164</v>
      </c>
      <c r="AU459" s="241" t="s">
        <v>162</v>
      </c>
      <c r="AV459" s="13" t="s">
        <v>88</v>
      </c>
      <c r="AW459" s="13" t="s">
        <v>35</v>
      </c>
      <c r="AX459" s="13" t="s">
        <v>80</v>
      </c>
      <c r="AY459" s="241" t="s">
        <v>152</v>
      </c>
    </row>
    <row r="460" s="14" customFormat="1">
      <c r="A460" s="14"/>
      <c r="B460" s="242"/>
      <c r="C460" s="243"/>
      <c r="D460" s="233" t="s">
        <v>164</v>
      </c>
      <c r="E460" s="244" t="s">
        <v>1</v>
      </c>
      <c r="F460" s="245" t="s">
        <v>561</v>
      </c>
      <c r="G460" s="243"/>
      <c r="H460" s="246">
        <v>18.050000000000001</v>
      </c>
      <c r="I460" s="247"/>
      <c r="J460" s="243"/>
      <c r="K460" s="243"/>
      <c r="L460" s="248"/>
      <c r="M460" s="249"/>
      <c r="N460" s="250"/>
      <c r="O460" s="250"/>
      <c r="P460" s="250"/>
      <c r="Q460" s="250"/>
      <c r="R460" s="250"/>
      <c r="S460" s="250"/>
      <c r="T460" s="251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2" t="s">
        <v>164</v>
      </c>
      <c r="AU460" s="252" t="s">
        <v>162</v>
      </c>
      <c r="AV460" s="14" t="s">
        <v>162</v>
      </c>
      <c r="AW460" s="14" t="s">
        <v>35</v>
      </c>
      <c r="AX460" s="14" t="s">
        <v>80</v>
      </c>
      <c r="AY460" s="252" t="s">
        <v>152</v>
      </c>
    </row>
    <row r="461" s="13" customFormat="1">
      <c r="A461" s="13"/>
      <c r="B461" s="231"/>
      <c r="C461" s="232"/>
      <c r="D461" s="233" t="s">
        <v>164</v>
      </c>
      <c r="E461" s="234" t="s">
        <v>1</v>
      </c>
      <c r="F461" s="235" t="s">
        <v>299</v>
      </c>
      <c r="G461" s="232"/>
      <c r="H461" s="234" t="s">
        <v>1</v>
      </c>
      <c r="I461" s="236"/>
      <c r="J461" s="232"/>
      <c r="K461" s="232"/>
      <c r="L461" s="237"/>
      <c r="M461" s="238"/>
      <c r="N461" s="239"/>
      <c r="O461" s="239"/>
      <c r="P461" s="239"/>
      <c r="Q461" s="239"/>
      <c r="R461" s="239"/>
      <c r="S461" s="239"/>
      <c r="T461" s="240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1" t="s">
        <v>164</v>
      </c>
      <c r="AU461" s="241" t="s">
        <v>162</v>
      </c>
      <c r="AV461" s="13" t="s">
        <v>88</v>
      </c>
      <c r="AW461" s="13" t="s">
        <v>35</v>
      </c>
      <c r="AX461" s="13" t="s">
        <v>80</v>
      </c>
      <c r="AY461" s="241" t="s">
        <v>152</v>
      </c>
    </row>
    <row r="462" s="14" customFormat="1">
      <c r="A462" s="14"/>
      <c r="B462" s="242"/>
      <c r="C462" s="243"/>
      <c r="D462" s="233" t="s">
        <v>164</v>
      </c>
      <c r="E462" s="244" t="s">
        <v>1</v>
      </c>
      <c r="F462" s="245" t="s">
        <v>562</v>
      </c>
      <c r="G462" s="243"/>
      <c r="H462" s="246">
        <v>0</v>
      </c>
      <c r="I462" s="247"/>
      <c r="J462" s="243"/>
      <c r="K462" s="243"/>
      <c r="L462" s="248"/>
      <c r="M462" s="249"/>
      <c r="N462" s="250"/>
      <c r="O462" s="250"/>
      <c r="P462" s="250"/>
      <c r="Q462" s="250"/>
      <c r="R462" s="250"/>
      <c r="S462" s="250"/>
      <c r="T462" s="251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2" t="s">
        <v>164</v>
      </c>
      <c r="AU462" s="252" t="s">
        <v>162</v>
      </c>
      <c r="AV462" s="14" t="s">
        <v>162</v>
      </c>
      <c r="AW462" s="14" t="s">
        <v>35</v>
      </c>
      <c r="AX462" s="14" t="s">
        <v>80</v>
      </c>
      <c r="AY462" s="252" t="s">
        <v>152</v>
      </c>
    </row>
    <row r="463" s="15" customFormat="1">
      <c r="A463" s="15"/>
      <c r="B463" s="253"/>
      <c r="C463" s="254"/>
      <c r="D463" s="233" t="s">
        <v>164</v>
      </c>
      <c r="E463" s="255" t="s">
        <v>1</v>
      </c>
      <c r="F463" s="256" t="s">
        <v>167</v>
      </c>
      <c r="G463" s="254"/>
      <c r="H463" s="257">
        <v>73.619</v>
      </c>
      <c r="I463" s="258"/>
      <c r="J463" s="254"/>
      <c r="K463" s="254"/>
      <c r="L463" s="259"/>
      <c r="M463" s="260"/>
      <c r="N463" s="261"/>
      <c r="O463" s="261"/>
      <c r="P463" s="261"/>
      <c r="Q463" s="261"/>
      <c r="R463" s="261"/>
      <c r="S463" s="261"/>
      <c r="T463" s="262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3" t="s">
        <v>164</v>
      </c>
      <c r="AU463" s="263" t="s">
        <v>162</v>
      </c>
      <c r="AV463" s="15" t="s">
        <v>161</v>
      </c>
      <c r="AW463" s="15" t="s">
        <v>35</v>
      </c>
      <c r="AX463" s="15" t="s">
        <v>88</v>
      </c>
      <c r="AY463" s="263" t="s">
        <v>152</v>
      </c>
    </row>
    <row r="464" s="2" customFormat="1" ht="24.15" customHeight="1">
      <c r="A464" s="38"/>
      <c r="B464" s="39"/>
      <c r="C464" s="218" t="s">
        <v>563</v>
      </c>
      <c r="D464" s="218" t="s">
        <v>156</v>
      </c>
      <c r="E464" s="219" t="s">
        <v>564</v>
      </c>
      <c r="F464" s="220" t="s">
        <v>565</v>
      </c>
      <c r="G464" s="221" t="s">
        <v>159</v>
      </c>
      <c r="H464" s="222">
        <v>130.096</v>
      </c>
      <c r="I464" s="223"/>
      <c r="J464" s="224">
        <f>ROUND(I464*H464,2)</f>
        <v>0</v>
      </c>
      <c r="K464" s="220" t="s">
        <v>160</v>
      </c>
      <c r="L464" s="44"/>
      <c r="M464" s="225" t="s">
        <v>1</v>
      </c>
      <c r="N464" s="226" t="s">
        <v>46</v>
      </c>
      <c r="O464" s="91"/>
      <c r="P464" s="227">
        <f>O464*H464</f>
        <v>0</v>
      </c>
      <c r="Q464" s="227">
        <v>0.045699999999999998</v>
      </c>
      <c r="R464" s="227">
        <f>Q464*H464</f>
        <v>5.9453871999999999</v>
      </c>
      <c r="S464" s="227">
        <v>0</v>
      </c>
      <c r="T464" s="228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29" t="s">
        <v>254</v>
      </c>
      <c r="AT464" s="229" t="s">
        <v>156</v>
      </c>
      <c r="AU464" s="229" t="s">
        <v>162</v>
      </c>
      <c r="AY464" s="17" t="s">
        <v>152</v>
      </c>
      <c r="BE464" s="230">
        <f>IF(N464="základní",J464,0)</f>
        <v>0</v>
      </c>
      <c r="BF464" s="230">
        <f>IF(N464="snížená",J464,0)</f>
        <v>0</v>
      </c>
      <c r="BG464" s="230">
        <f>IF(N464="zákl. přenesená",J464,0)</f>
        <v>0</v>
      </c>
      <c r="BH464" s="230">
        <f>IF(N464="sníž. přenesená",J464,0)</f>
        <v>0</v>
      </c>
      <c r="BI464" s="230">
        <f>IF(N464="nulová",J464,0)</f>
        <v>0</v>
      </c>
      <c r="BJ464" s="17" t="s">
        <v>162</v>
      </c>
      <c r="BK464" s="230">
        <f>ROUND(I464*H464,2)</f>
        <v>0</v>
      </c>
      <c r="BL464" s="17" t="s">
        <v>254</v>
      </c>
      <c r="BM464" s="229" t="s">
        <v>566</v>
      </c>
    </row>
    <row r="465" s="13" customFormat="1">
      <c r="A465" s="13"/>
      <c r="B465" s="231"/>
      <c r="C465" s="232"/>
      <c r="D465" s="233" t="s">
        <v>164</v>
      </c>
      <c r="E465" s="234" t="s">
        <v>1</v>
      </c>
      <c r="F465" s="235" t="s">
        <v>567</v>
      </c>
      <c r="G465" s="232"/>
      <c r="H465" s="234" t="s">
        <v>1</v>
      </c>
      <c r="I465" s="236"/>
      <c r="J465" s="232"/>
      <c r="K465" s="232"/>
      <c r="L465" s="237"/>
      <c r="M465" s="238"/>
      <c r="N465" s="239"/>
      <c r="O465" s="239"/>
      <c r="P465" s="239"/>
      <c r="Q465" s="239"/>
      <c r="R465" s="239"/>
      <c r="S465" s="239"/>
      <c r="T465" s="24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1" t="s">
        <v>164</v>
      </c>
      <c r="AU465" s="241" t="s">
        <v>162</v>
      </c>
      <c r="AV465" s="13" t="s">
        <v>88</v>
      </c>
      <c r="AW465" s="13" t="s">
        <v>35</v>
      </c>
      <c r="AX465" s="13" t="s">
        <v>80</v>
      </c>
      <c r="AY465" s="241" t="s">
        <v>152</v>
      </c>
    </row>
    <row r="466" s="13" customFormat="1">
      <c r="A466" s="13"/>
      <c r="B466" s="231"/>
      <c r="C466" s="232"/>
      <c r="D466" s="233" t="s">
        <v>164</v>
      </c>
      <c r="E466" s="234" t="s">
        <v>1</v>
      </c>
      <c r="F466" s="235" t="s">
        <v>568</v>
      </c>
      <c r="G466" s="232"/>
      <c r="H466" s="234" t="s">
        <v>1</v>
      </c>
      <c r="I466" s="236"/>
      <c r="J466" s="232"/>
      <c r="K466" s="232"/>
      <c r="L466" s="237"/>
      <c r="M466" s="238"/>
      <c r="N466" s="239"/>
      <c r="O466" s="239"/>
      <c r="P466" s="239"/>
      <c r="Q466" s="239"/>
      <c r="R466" s="239"/>
      <c r="S466" s="239"/>
      <c r="T466" s="240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1" t="s">
        <v>164</v>
      </c>
      <c r="AU466" s="241" t="s">
        <v>162</v>
      </c>
      <c r="AV466" s="13" t="s">
        <v>88</v>
      </c>
      <c r="AW466" s="13" t="s">
        <v>35</v>
      </c>
      <c r="AX466" s="13" t="s">
        <v>80</v>
      </c>
      <c r="AY466" s="241" t="s">
        <v>152</v>
      </c>
    </row>
    <row r="467" s="14" customFormat="1">
      <c r="A467" s="14"/>
      <c r="B467" s="242"/>
      <c r="C467" s="243"/>
      <c r="D467" s="233" t="s">
        <v>164</v>
      </c>
      <c r="E467" s="244" t="s">
        <v>1</v>
      </c>
      <c r="F467" s="245" t="s">
        <v>569</v>
      </c>
      <c r="G467" s="243"/>
      <c r="H467" s="246">
        <v>14.125</v>
      </c>
      <c r="I467" s="247"/>
      <c r="J467" s="243"/>
      <c r="K467" s="243"/>
      <c r="L467" s="248"/>
      <c r="M467" s="249"/>
      <c r="N467" s="250"/>
      <c r="O467" s="250"/>
      <c r="P467" s="250"/>
      <c r="Q467" s="250"/>
      <c r="R467" s="250"/>
      <c r="S467" s="250"/>
      <c r="T467" s="251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2" t="s">
        <v>164</v>
      </c>
      <c r="AU467" s="252" t="s">
        <v>162</v>
      </c>
      <c r="AV467" s="14" t="s">
        <v>162</v>
      </c>
      <c r="AW467" s="14" t="s">
        <v>35</v>
      </c>
      <c r="AX467" s="14" t="s">
        <v>80</v>
      </c>
      <c r="AY467" s="252" t="s">
        <v>152</v>
      </c>
    </row>
    <row r="468" s="13" customFormat="1">
      <c r="A468" s="13"/>
      <c r="B468" s="231"/>
      <c r="C468" s="232"/>
      <c r="D468" s="233" t="s">
        <v>164</v>
      </c>
      <c r="E468" s="234" t="s">
        <v>1</v>
      </c>
      <c r="F468" s="235" t="s">
        <v>570</v>
      </c>
      <c r="G468" s="232"/>
      <c r="H468" s="234" t="s">
        <v>1</v>
      </c>
      <c r="I468" s="236"/>
      <c r="J468" s="232"/>
      <c r="K468" s="232"/>
      <c r="L468" s="237"/>
      <c r="M468" s="238"/>
      <c r="N468" s="239"/>
      <c r="O468" s="239"/>
      <c r="P468" s="239"/>
      <c r="Q468" s="239"/>
      <c r="R468" s="239"/>
      <c r="S468" s="239"/>
      <c r="T468" s="240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1" t="s">
        <v>164</v>
      </c>
      <c r="AU468" s="241" t="s">
        <v>162</v>
      </c>
      <c r="AV468" s="13" t="s">
        <v>88</v>
      </c>
      <c r="AW468" s="13" t="s">
        <v>35</v>
      </c>
      <c r="AX468" s="13" t="s">
        <v>80</v>
      </c>
      <c r="AY468" s="241" t="s">
        <v>152</v>
      </c>
    </row>
    <row r="469" s="14" customFormat="1">
      <c r="A469" s="14"/>
      <c r="B469" s="242"/>
      <c r="C469" s="243"/>
      <c r="D469" s="233" t="s">
        <v>164</v>
      </c>
      <c r="E469" s="244" t="s">
        <v>1</v>
      </c>
      <c r="F469" s="245" t="s">
        <v>470</v>
      </c>
      <c r="G469" s="243"/>
      <c r="H469" s="246">
        <v>-1.5760000000000001</v>
      </c>
      <c r="I469" s="247"/>
      <c r="J469" s="243"/>
      <c r="K469" s="243"/>
      <c r="L469" s="248"/>
      <c r="M469" s="249"/>
      <c r="N469" s="250"/>
      <c r="O469" s="250"/>
      <c r="P469" s="250"/>
      <c r="Q469" s="250"/>
      <c r="R469" s="250"/>
      <c r="S469" s="250"/>
      <c r="T469" s="251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2" t="s">
        <v>164</v>
      </c>
      <c r="AU469" s="252" t="s">
        <v>162</v>
      </c>
      <c r="AV469" s="14" t="s">
        <v>162</v>
      </c>
      <c r="AW469" s="14" t="s">
        <v>35</v>
      </c>
      <c r="AX469" s="14" t="s">
        <v>80</v>
      </c>
      <c r="AY469" s="252" t="s">
        <v>152</v>
      </c>
    </row>
    <row r="470" s="13" customFormat="1">
      <c r="A470" s="13"/>
      <c r="B470" s="231"/>
      <c r="C470" s="232"/>
      <c r="D470" s="233" t="s">
        <v>164</v>
      </c>
      <c r="E470" s="234" t="s">
        <v>1</v>
      </c>
      <c r="F470" s="235" t="s">
        <v>571</v>
      </c>
      <c r="G470" s="232"/>
      <c r="H470" s="234" t="s">
        <v>1</v>
      </c>
      <c r="I470" s="236"/>
      <c r="J470" s="232"/>
      <c r="K470" s="232"/>
      <c r="L470" s="237"/>
      <c r="M470" s="238"/>
      <c r="N470" s="239"/>
      <c r="O470" s="239"/>
      <c r="P470" s="239"/>
      <c r="Q470" s="239"/>
      <c r="R470" s="239"/>
      <c r="S470" s="239"/>
      <c r="T470" s="240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1" t="s">
        <v>164</v>
      </c>
      <c r="AU470" s="241" t="s">
        <v>162</v>
      </c>
      <c r="AV470" s="13" t="s">
        <v>88</v>
      </c>
      <c r="AW470" s="13" t="s">
        <v>35</v>
      </c>
      <c r="AX470" s="13" t="s">
        <v>80</v>
      </c>
      <c r="AY470" s="241" t="s">
        <v>152</v>
      </c>
    </row>
    <row r="471" s="14" customFormat="1">
      <c r="A471" s="14"/>
      <c r="B471" s="242"/>
      <c r="C471" s="243"/>
      <c r="D471" s="233" t="s">
        <v>164</v>
      </c>
      <c r="E471" s="244" t="s">
        <v>1</v>
      </c>
      <c r="F471" s="245" t="s">
        <v>572</v>
      </c>
      <c r="G471" s="243"/>
      <c r="H471" s="246">
        <v>24.125</v>
      </c>
      <c r="I471" s="247"/>
      <c r="J471" s="243"/>
      <c r="K471" s="243"/>
      <c r="L471" s="248"/>
      <c r="M471" s="249"/>
      <c r="N471" s="250"/>
      <c r="O471" s="250"/>
      <c r="P471" s="250"/>
      <c r="Q471" s="250"/>
      <c r="R471" s="250"/>
      <c r="S471" s="250"/>
      <c r="T471" s="251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2" t="s">
        <v>164</v>
      </c>
      <c r="AU471" s="252" t="s">
        <v>162</v>
      </c>
      <c r="AV471" s="14" t="s">
        <v>162</v>
      </c>
      <c r="AW471" s="14" t="s">
        <v>35</v>
      </c>
      <c r="AX471" s="14" t="s">
        <v>80</v>
      </c>
      <c r="AY471" s="252" t="s">
        <v>152</v>
      </c>
    </row>
    <row r="472" s="13" customFormat="1">
      <c r="A472" s="13"/>
      <c r="B472" s="231"/>
      <c r="C472" s="232"/>
      <c r="D472" s="233" t="s">
        <v>164</v>
      </c>
      <c r="E472" s="234" t="s">
        <v>1</v>
      </c>
      <c r="F472" s="235" t="s">
        <v>573</v>
      </c>
      <c r="G472" s="232"/>
      <c r="H472" s="234" t="s">
        <v>1</v>
      </c>
      <c r="I472" s="236"/>
      <c r="J472" s="232"/>
      <c r="K472" s="232"/>
      <c r="L472" s="237"/>
      <c r="M472" s="238"/>
      <c r="N472" s="239"/>
      <c r="O472" s="239"/>
      <c r="P472" s="239"/>
      <c r="Q472" s="239"/>
      <c r="R472" s="239"/>
      <c r="S472" s="239"/>
      <c r="T472" s="240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1" t="s">
        <v>164</v>
      </c>
      <c r="AU472" s="241" t="s">
        <v>162</v>
      </c>
      <c r="AV472" s="13" t="s">
        <v>88</v>
      </c>
      <c r="AW472" s="13" t="s">
        <v>35</v>
      </c>
      <c r="AX472" s="13" t="s">
        <v>80</v>
      </c>
      <c r="AY472" s="241" t="s">
        <v>152</v>
      </c>
    </row>
    <row r="473" s="14" customFormat="1">
      <c r="A473" s="14"/>
      <c r="B473" s="242"/>
      <c r="C473" s="243"/>
      <c r="D473" s="233" t="s">
        <v>164</v>
      </c>
      <c r="E473" s="244" t="s">
        <v>1</v>
      </c>
      <c r="F473" s="245" t="s">
        <v>574</v>
      </c>
      <c r="G473" s="243"/>
      <c r="H473" s="246">
        <v>10.875</v>
      </c>
      <c r="I473" s="247"/>
      <c r="J473" s="243"/>
      <c r="K473" s="243"/>
      <c r="L473" s="248"/>
      <c r="M473" s="249"/>
      <c r="N473" s="250"/>
      <c r="O473" s="250"/>
      <c r="P473" s="250"/>
      <c r="Q473" s="250"/>
      <c r="R473" s="250"/>
      <c r="S473" s="250"/>
      <c r="T473" s="251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2" t="s">
        <v>164</v>
      </c>
      <c r="AU473" s="252" t="s">
        <v>162</v>
      </c>
      <c r="AV473" s="14" t="s">
        <v>162</v>
      </c>
      <c r="AW473" s="14" t="s">
        <v>35</v>
      </c>
      <c r="AX473" s="14" t="s">
        <v>80</v>
      </c>
      <c r="AY473" s="252" t="s">
        <v>152</v>
      </c>
    </row>
    <row r="474" s="13" customFormat="1">
      <c r="A474" s="13"/>
      <c r="B474" s="231"/>
      <c r="C474" s="232"/>
      <c r="D474" s="233" t="s">
        <v>164</v>
      </c>
      <c r="E474" s="234" t="s">
        <v>1</v>
      </c>
      <c r="F474" s="235" t="s">
        <v>570</v>
      </c>
      <c r="G474" s="232"/>
      <c r="H474" s="234" t="s">
        <v>1</v>
      </c>
      <c r="I474" s="236"/>
      <c r="J474" s="232"/>
      <c r="K474" s="232"/>
      <c r="L474" s="237"/>
      <c r="M474" s="238"/>
      <c r="N474" s="239"/>
      <c r="O474" s="239"/>
      <c r="P474" s="239"/>
      <c r="Q474" s="239"/>
      <c r="R474" s="239"/>
      <c r="S474" s="239"/>
      <c r="T474" s="240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1" t="s">
        <v>164</v>
      </c>
      <c r="AU474" s="241" t="s">
        <v>162</v>
      </c>
      <c r="AV474" s="13" t="s">
        <v>88</v>
      </c>
      <c r="AW474" s="13" t="s">
        <v>35</v>
      </c>
      <c r="AX474" s="13" t="s">
        <v>80</v>
      </c>
      <c r="AY474" s="241" t="s">
        <v>152</v>
      </c>
    </row>
    <row r="475" s="14" customFormat="1">
      <c r="A475" s="14"/>
      <c r="B475" s="242"/>
      <c r="C475" s="243"/>
      <c r="D475" s="233" t="s">
        <v>164</v>
      </c>
      <c r="E475" s="244" t="s">
        <v>1</v>
      </c>
      <c r="F475" s="245" t="s">
        <v>470</v>
      </c>
      <c r="G475" s="243"/>
      <c r="H475" s="246">
        <v>-1.5760000000000001</v>
      </c>
      <c r="I475" s="247"/>
      <c r="J475" s="243"/>
      <c r="K475" s="243"/>
      <c r="L475" s="248"/>
      <c r="M475" s="249"/>
      <c r="N475" s="250"/>
      <c r="O475" s="250"/>
      <c r="P475" s="250"/>
      <c r="Q475" s="250"/>
      <c r="R475" s="250"/>
      <c r="S475" s="250"/>
      <c r="T475" s="251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2" t="s">
        <v>164</v>
      </c>
      <c r="AU475" s="252" t="s">
        <v>162</v>
      </c>
      <c r="AV475" s="14" t="s">
        <v>162</v>
      </c>
      <c r="AW475" s="14" t="s">
        <v>35</v>
      </c>
      <c r="AX475" s="14" t="s">
        <v>80</v>
      </c>
      <c r="AY475" s="252" t="s">
        <v>152</v>
      </c>
    </row>
    <row r="476" s="13" customFormat="1">
      <c r="A476" s="13"/>
      <c r="B476" s="231"/>
      <c r="C476" s="232"/>
      <c r="D476" s="233" t="s">
        <v>164</v>
      </c>
      <c r="E476" s="234" t="s">
        <v>1</v>
      </c>
      <c r="F476" s="235" t="s">
        <v>575</v>
      </c>
      <c r="G476" s="232"/>
      <c r="H476" s="234" t="s">
        <v>1</v>
      </c>
      <c r="I476" s="236"/>
      <c r="J476" s="232"/>
      <c r="K476" s="232"/>
      <c r="L476" s="237"/>
      <c r="M476" s="238"/>
      <c r="N476" s="239"/>
      <c r="O476" s="239"/>
      <c r="P476" s="239"/>
      <c r="Q476" s="239"/>
      <c r="R476" s="239"/>
      <c r="S476" s="239"/>
      <c r="T476" s="24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1" t="s">
        <v>164</v>
      </c>
      <c r="AU476" s="241" t="s">
        <v>162</v>
      </c>
      <c r="AV476" s="13" t="s">
        <v>88</v>
      </c>
      <c r="AW476" s="13" t="s">
        <v>35</v>
      </c>
      <c r="AX476" s="13" t="s">
        <v>80</v>
      </c>
      <c r="AY476" s="241" t="s">
        <v>152</v>
      </c>
    </row>
    <row r="477" s="14" customFormat="1">
      <c r="A477" s="14"/>
      <c r="B477" s="242"/>
      <c r="C477" s="243"/>
      <c r="D477" s="233" t="s">
        <v>164</v>
      </c>
      <c r="E477" s="244" t="s">
        <v>1</v>
      </c>
      <c r="F477" s="245" t="s">
        <v>576</v>
      </c>
      <c r="G477" s="243"/>
      <c r="H477" s="246">
        <v>49.600000000000001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2" t="s">
        <v>164</v>
      </c>
      <c r="AU477" s="252" t="s">
        <v>162</v>
      </c>
      <c r="AV477" s="14" t="s">
        <v>162</v>
      </c>
      <c r="AW477" s="14" t="s">
        <v>35</v>
      </c>
      <c r="AX477" s="14" t="s">
        <v>80</v>
      </c>
      <c r="AY477" s="252" t="s">
        <v>152</v>
      </c>
    </row>
    <row r="478" s="13" customFormat="1">
      <c r="A478" s="13"/>
      <c r="B478" s="231"/>
      <c r="C478" s="232"/>
      <c r="D478" s="233" t="s">
        <v>164</v>
      </c>
      <c r="E478" s="234" t="s">
        <v>1</v>
      </c>
      <c r="F478" s="235" t="s">
        <v>570</v>
      </c>
      <c r="G478" s="232"/>
      <c r="H478" s="234" t="s">
        <v>1</v>
      </c>
      <c r="I478" s="236"/>
      <c r="J478" s="232"/>
      <c r="K478" s="232"/>
      <c r="L478" s="237"/>
      <c r="M478" s="238"/>
      <c r="N478" s="239"/>
      <c r="O478" s="239"/>
      <c r="P478" s="239"/>
      <c r="Q478" s="239"/>
      <c r="R478" s="239"/>
      <c r="S478" s="239"/>
      <c r="T478" s="240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1" t="s">
        <v>164</v>
      </c>
      <c r="AU478" s="241" t="s">
        <v>162</v>
      </c>
      <c r="AV478" s="13" t="s">
        <v>88</v>
      </c>
      <c r="AW478" s="13" t="s">
        <v>35</v>
      </c>
      <c r="AX478" s="13" t="s">
        <v>80</v>
      </c>
      <c r="AY478" s="241" t="s">
        <v>152</v>
      </c>
    </row>
    <row r="479" s="14" customFormat="1">
      <c r="A479" s="14"/>
      <c r="B479" s="242"/>
      <c r="C479" s="243"/>
      <c r="D479" s="233" t="s">
        <v>164</v>
      </c>
      <c r="E479" s="244" t="s">
        <v>1</v>
      </c>
      <c r="F479" s="245" t="s">
        <v>470</v>
      </c>
      <c r="G479" s="243"/>
      <c r="H479" s="246">
        <v>-1.5760000000000001</v>
      </c>
      <c r="I479" s="247"/>
      <c r="J479" s="243"/>
      <c r="K479" s="243"/>
      <c r="L479" s="248"/>
      <c r="M479" s="249"/>
      <c r="N479" s="250"/>
      <c r="O479" s="250"/>
      <c r="P479" s="250"/>
      <c r="Q479" s="250"/>
      <c r="R479" s="250"/>
      <c r="S479" s="250"/>
      <c r="T479" s="251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2" t="s">
        <v>164</v>
      </c>
      <c r="AU479" s="252" t="s">
        <v>162</v>
      </c>
      <c r="AV479" s="14" t="s">
        <v>162</v>
      </c>
      <c r="AW479" s="14" t="s">
        <v>35</v>
      </c>
      <c r="AX479" s="14" t="s">
        <v>80</v>
      </c>
      <c r="AY479" s="252" t="s">
        <v>152</v>
      </c>
    </row>
    <row r="480" s="13" customFormat="1">
      <c r="A480" s="13"/>
      <c r="B480" s="231"/>
      <c r="C480" s="232"/>
      <c r="D480" s="233" t="s">
        <v>164</v>
      </c>
      <c r="E480" s="234" t="s">
        <v>1</v>
      </c>
      <c r="F480" s="235" t="s">
        <v>577</v>
      </c>
      <c r="G480" s="232"/>
      <c r="H480" s="234" t="s">
        <v>1</v>
      </c>
      <c r="I480" s="236"/>
      <c r="J480" s="232"/>
      <c r="K480" s="232"/>
      <c r="L480" s="237"/>
      <c r="M480" s="238"/>
      <c r="N480" s="239"/>
      <c r="O480" s="239"/>
      <c r="P480" s="239"/>
      <c r="Q480" s="239"/>
      <c r="R480" s="239"/>
      <c r="S480" s="239"/>
      <c r="T480" s="240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1" t="s">
        <v>164</v>
      </c>
      <c r="AU480" s="241" t="s">
        <v>162</v>
      </c>
      <c r="AV480" s="13" t="s">
        <v>88</v>
      </c>
      <c r="AW480" s="13" t="s">
        <v>35</v>
      </c>
      <c r="AX480" s="13" t="s">
        <v>80</v>
      </c>
      <c r="AY480" s="241" t="s">
        <v>152</v>
      </c>
    </row>
    <row r="481" s="14" customFormat="1">
      <c r="A481" s="14"/>
      <c r="B481" s="242"/>
      <c r="C481" s="243"/>
      <c r="D481" s="233" t="s">
        <v>164</v>
      </c>
      <c r="E481" s="244" t="s">
        <v>1</v>
      </c>
      <c r="F481" s="245" t="s">
        <v>578</v>
      </c>
      <c r="G481" s="243"/>
      <c r="H481" s="246">
        <v>28.649999999999999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2" t="s">
        <v>164</v>
      </c>
      <c r="AU481" s="252" t="s">
        <v>162</v>
      </c>
      <c r="AV481" s="14" t="s">
        <v>162</v>
      </c>
      <c r="AW481" s="14" t="s">
        <v>35</v>
      </c>
      <c r="AX481" s="14" t="s">
        <v>80</v>
      </c>
      <c r="AY481" s="252" t="s">
        <v>152</v>
      </c>
    </row>
    <row r="482" s="13" customFormat="1">
      <c r="A482" s="13"/>
      <c r="B482" s="231"/>
      <c r="C482" s="232"/>
      <c r="D482" s="233" t="s">
        <v>164</v>
      </c>
      <c r="E482" s="234" t="s">
        <v>1</v>
      </c>
      <c r="F482" s="235" t="s">
        <v>570</v>
      </c>
      <c r="G482" s="232"/>
      <c r="H482" s="234" t="s">
        <v>1</v>
      </c>
      <c r="I482" s="236"/>
      <c r="J482" s="232"/>
      <c r="K482" s="232"/>
      <c r="L482" s="237"/>
      <c r="M482" s="238"/>
      <c r="N482" s="239"/>
      <c r="O482" s="239"/>
      <c r="P482" s="239"/>
      <c r="Q482" s="239"/>
      <c r="R482" s="239"/>
      <c r="S482" s="239"/>
      <c r="T482" s="240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1" t="s">
        <v>164</v>
      </c>
      <c r="AU482" s="241" t="s">
        <v>162</v>
      </c>
      <c r="AV482" s="13" t="s">
        <v>88</v>
      </c>
      <c r="AW482" s="13" t="s">
        <v>35</v>
      </c>
      <c r="AX482" s="13" t="s">
        <v>80</v>
      </c>
      <c r="AY482" s="241" t="s">
        <v>152</v>
      </c>
    </row>
    <row r="483" s="14" customFormat="1">
      <c r="A483" s="14"/>
      <c r="B483" s="242"/>
      <c r="C483" s="243"/>
      <c r="D483" s="233" t="s">
        <v>164</v>
      </c>
      <c r="E483" s="244" t="s">
        <v>1</v>
      </c>
      <c r="F483" s="245" t="s">
        <v>470</v>
      </c>
      <c r="G483" s="243"/>
      <c r="H483" s="246">
        <v>-1.5760000000000001</v>
      </c>
      <c r="I483" s="247"/>
      <c r="J483" s="243"/>
      <c r="K483" s="243"/>
      <c r="L483" s="248"/>
      <c r="M483" s="249"/>
      <c r="N483" s="250"/>
      <c r="O483" s="250"/>
      <c r="P483" s="250"/>
      <c r="Q483" s="250"/>
      <c r="R483" s="250"/>
      <c r="S483" s="250"/>
      <c r="T483" s="251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2" t="s">
        <v>164</v>
      </c>
      <c r="AU483" s="252" t="s">
        <v>162</v>
      </c>
      <c r="AV483" s="14" t="s">
        <v>162</v>
      </c>
      <c r="AW483" s="14" t="s">
        <v>35</v>
      </c>
      <c r="AX483" s="14" t="s">
        <v>80</v>
      </c>
      <c r="AY483" s="252" t="s">
        <v>152</v>
      </c>
    </row>
    <row r="484" s="13" customFormat="1">
      <c r="A484" s="13"/>
      <c r="B484" s="231"/>
      <c r="C484" s="232"/>
      <c r="D484" s="233" t="s">
        <v>164</v>
      </c>
      <c r="E484" s="234" t="s">
        <v>1</v>
      </c>
      <c r="F484" s="235" t="s">
        <v>579</v>
      </c>
      <c r="G484" s="232"/>
      <c r="H484" s="234" t="s">
        <v>1</v>
      </c>
      <c r="I484" s="236"/>
      <c r="J484" s="232"/>
      <c r="K484" s="232"/>
      <c r="L484" s="237"/>
      <c r="M484" s="238"/>
      <c r="N484" s="239"/>
      <c r="O484" s="239"/>
      <c r="P484" s="239"/>
      <c r="Q484" s="239"/>
      <c r="R484" s="239"/>
      <c r="S484" s="239"/>
      <c r="T484" s="240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1" t="s">
        <v>164</v>
      </c>
      <c r="AU484" s="241" t="s">
        <v>162</v>
      </c>
      <c r="AV484" s="13" t="s">
        <v>88</v>
      </c>
      <c r="AW484" s="13" t="s">
        <v>35</v>
      </c>
      <c r="AX484" s="13" t="s">
        <v>80</v>
      </c>
      <c r="AY484" s="241" t="s">
        <v>152</v>
      </c>
    </row>
    <row r="485" s="14" customFormat="1">
      <c r="A485" s="14"/>
      <c r="B485" s="242"/>
      <c r="C485" s="243"/>
      <c r="D485" s="233" t="s">
        <v>164</v>
      </c>
      <c r="E485" s="244" t="s">
        <v>1</v>
      </c>
      <c r="F485" s="245" t="s">
        <v>580</v>
      </c>
      <c r="G485" s="243"/>
      <c r="H485" s="246">
        <v>9.0250000000000004</v>
      </c>
      <c r="I485" s="247"/>
      <c r="J485" s="243"/>
      <c r="K485" s="243"/>
      <c r="L485" s="248"/>
      <c r="M485" s="249"/>
      <c r="N485" s="250"/>
      <c r="O485" s="250"/>
      <c r="P485" s="250"/>
      <c r="Q485" s="250"/>
      <c r="R485" s="250"/>
      <c r="S485" s="250"/>
      <c r="T485" s="251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2" t="s">
        <v>164</v>
      </c>
      <c r="AU485" s="252" t="s">
        <v>162</v>
      </c>
      <c r="AV485" s="14" t="s">
        <v>162</v>
      </c>
      <c r="AW485" s="14" t="s">
        <v>35</v>
      </c>
      <c r="AX485" s="14" t="s">
        <v>80</v>
      </c>
      <c r="AY485" s="252" t="s">
        <v>152</v>
      </c>
    </row>
    <row r="486" s="15" customFormat="1">
      <c r="A486" s="15"/>
      <c r="B486" s="253"/>
      <c r="C486" s="254"/>
      <c r="D486" s="233" t="s">
        <v>164</v>
      </c>
      <c r="E486" s="255" t="s">
        <v>1</v>
      </c>
      <c r="F486" s="256" t="s">
        <v>167</v>
      </c>
      <c r="G486" s="254"/>
      <c r="H486" s="257">
        <v>130.09600000000003</v>
      </c>
      <c r="I486" s="258"/>
      <c r="J486" s="254"/>
      <c r="K486" s="254"/>
      <c r="L486" s="259"/>
      <c r="M486" s="260"/>
      <c r="N486" s="261"/>
      <c r="O486" s="261"/>
      <c r="P486" s="261"/>
      <c r="Q486" s="261"/>
      <c r="R486" s="261"/>
      <c r="S486" s="261"/>
      <c r="T486" s="262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63" t="s">
        <v>164</v>
      </c>
      <c r="AU486" s="263" t="s">
        <v>162</v>
      </c>
      <c r="AV486" s="15" t="s">
        <v>161</v>
      </c>
      <c r="AW486" s="15" t="s">
        <v>35</v>
      </c>
      <c r="AX486" s="15" t="s">
        <v>88</v>
      </c>
      <c r="AY486" s="263" t="s">
        <v>152</v>
      </c>
    </row>
    <row r="487" s="2" customFormat="1" ht="24.15" customHeight="1">
      <c r="A487" s="38"/>
      <c r="B487" s="39"/>
      <c r="C487" s="218" t="s">
        <v>581</v>
      </c>
      <c r="D487" s="218" t="s">
        <v>156</v>
      </c>
      <c r="E487" s="219" t="s">
        <v>582</v>
      </c>
      <c r="F487" s="220" t="s">
        <v>583</v>
      </c>
      <c r="G487" s="221" t="s">
        <v>159</v>
      </c>
      <c r="H487" s="222">
        <v>48.293999999999997</v>
      </c>
      <c r="I487" s="223"/>
      <c r="J487" s="224">
        <f>ROUND(I487*H487,2)</f>
        <v>0</v>
      </c>
      <c r="K487" s="220" t="s">
        <v>160</v>
      </c>
      <c r="L487" s="44"/>
      <c r="M487" s="225" t="s">
        <v>1</v>
      </c>
      <c r="N487" s="226" t="s">
        <v>46</v>
      </c>
      <c r="O487" s="91"/>
      <c r="P487" s="227">
        <f>O487*H487</f>
        <v>0</v>
      </c>
      <c r="Q487" s="227">
        <v>0.017950000000000001</v>
      </c>
      <c r="R487" s="227">
        <f>Q487*H487</f>
        <v>0.86687729999999996</v>
      </c>
      <c r="S487" s="227">
        <v>0</v>
      </c>
      <c r="T487" s="228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29" t="s">
        <v>254</v>
      </c>
      <c r="AT487" s="229" t="s">
        <v>156</v>
      </c>
      <c r="AU487" s="229" t="s">
        <v>162</v>
      </c>
      <c r="AY487" s="17" t="s">
        <v>152</v>
      </c>
      <c r="BE487" s="230">
        <f>IF(N487="základní",J487,0)</f>
        <v>0</v>
      </c>
      <c r="BF487" s="230">
        <f>IF(N487="snížená",J487,0)</f>
        <v>0</v>
      </c>
      <c r="BG487" s="230">
        <f>IF(N487="zákl. přenesená",J487,0)</f>
        <v>0</v>
      </c>
      <c r="BH487" s="230">
        <f>IF(N487="sníž. přenesená",J487,0)</f>
        <v>0</v>
      </c>
      <c r="BI487" s="230">
        <f>IF(N487="nulová",J487,0)</f>
        <v>0</v>
      </c>
      <c r="BJ487" s="17" t="s">
        <v>162</v>
      </c>
      <c r="BK487" s="230">
        <f>ROUND(I487*H487,2)</f>
        <v>0</v>
      </c>
      <c r="BL487" s="17" t="s">
        <v>254</v>
      </c>
      <c r="BM487" s="229" t="s">
        <v>584</v>
      </c>
    </row>
    <row r="488" s="13" customFormat="1">
      <c r="A488" s="13"/>
      <c r="B488" s="231"/>
      <c r="C488" s="232"/>
      <c r="D488" s="233" t="s">
        <v>164</v>
      </c>
      <c r="E488" s="234" t="s">
        <v>1</v>
      </c>
      <c r="F488" s="235" t="s">
        <v>585</v>
      </c>
      <c r="G488" s="232"/>
      <c r="H488" s="234" t="s">
        <v>1</v>
      </c>
      <c r="I488" s="236"/>
      <c r="J488" s="232"/>
      <c r="K488" s="232"/>
      <c r="L488" s="237"/>
      <c r="M488" s="238"/>
      <c r="N488" s="239"/>
      <c r="O488" s="239"/>
      <c r="P488" s="239"/>
      <c r="Q488" s="239"/>
      <c r="R488" s="239"/>
      <c r="S488" s="239"/>
      <c r="T488" s="240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1" t="s">
        <v>164</v>
      </c>
      <c r="AU488" s="241" t="s">
        <v>162</v>
      </c>
      <c r="AV488" s="13" t="s">
        <v>88</v>
      </c>
      <c r="AW488" s="13" t="s">
        <v>35</v>
      </c>
      <c r="AX488" s="13" t="s">
        <v>80</v>
      </c>
      <c r="AY488" s="241" t="s">
        <v>152</v>
      </c>
    </row>
    <row r="489" s="14" customFormat="1">
      <c r="A489" s="14"/>
      <c r="B489" s="242"/>
      <c r="C489" s="243"/>
      <c r="D489" s="233" t="s">
        <v>164</v>
      </c>
      <c r="E489" s="244" t="s">
        <v>1</v>
      </c>
      <c r="F489" s="245" t="s">
        <v>586</v>
      </c>
      <c r="G489" s="243"/>
      <c r="H489" s="246">
        <v>48.293999999999997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2" t="s">
        <v>164</v>
      </c>
      <c r="AU489" s="252" t="s">
        <v>162</v>
      </c>
      <c r="AV489" s="14" t="s">
        <v>162</v>
      </c>
      <c r="AW489" s="14" t="s">
        <v>35</v>
      </c>
      <c r="AX489" s="14" t="s">
        <v>80</v>
      </c>
      <c r="AY489" s="252" t="s">
        <v>152</v>
      </c>
    </row>
    <row r="490" s="15" customFormat="1">
      <c r="A490" s="15"/>
      <c r="B490" s="253"/>
      <c r="C490" s="254"/>
      <c r="D490" s="233" t="s">
        <v>164</v>
      </c>
      <c r="E490" s="255" t="s">
        <v>1</v>
      </c>
      <c r="F490" s="256" t="s">
        <v>167</v>
      </c>
      <c r="G490" s="254"/>
      <c r="H490" s="257">
        <v>48.293999999999997</v>
      </c>
      <c r="I490" s="258"/>
      <c r="J490" s="254"/>
      <c r="K490" s="254"/>
      <c r="L490" s="259"/>
      <c r="M490" s="260"/>
      <c r="N490" s="261"/>
      <c r="O490" s="261"/>
      <c r="P490" s="261"/>
      <c r="Q490" s="261"/>
      <c r="R490" s="261"/>
      <c r="S490" s="261"/>
      <c r="T490" s="262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T490" s="263" t="s">
        <v>164</v>
      </c>
      <c r="AU490" s="263" t="s">
        <v>162</v>
      </c>
      <c r="AV490" s="15" t="s">
        <v>161</v>
      </c>
      <c r="AW490" s="15" t="s">
        <v>35</v>
      </c>
      <c r="AX490" s="15" t="s">
        <v>88</v>
      </c>
      <c r="AY490" s="263" t="s">
        <v>152</v>
      </c>
    </row>
    <row r="491" s="2" customFormat="1" ht="37.8" customHeight="1">
      <c r="A491" s="38"/>
      <c r="B491" s="39"/>
      <c r="C491" s="218" t="s">
        <v>587</v>
      </c>
      <c r="D491" s="218" t="s">
        <v>156</v>
      </c>
      <c r="E491" s="219" t="s">
        <v>588</v>
      </c>
      <c r="F491" s="220" t="s">
        <v>589</v>
      </c>
      <c r="G491" s="221" t="s">
        <v>159</v>
      </c>
      <c r="H491" s="222">
        <v>268.899</v>
      </c>
      <c r="I491" s="223"/>
      <c r="J491" s="224">
        <f>ROUND(I491*H491,2)</f>
        <v>0</v>
      </c>
      <c r="K491" s="220" t="s">
        <v>160</v>
      </c>
      <c r="L491" s="44"/>
      <c r="M491" s="225" t="s">
        <v>1</v>
      </c>
      <c r="N491" s="226" t="s">
        <v>46</v>
      </c>
      <c r="O491" s="91"/>
      <c r="P491" s="227">
        <f>O491*H491</f>
        <v>0</v>
      </c>
      <c r="Q491" s="227">
        <v>0.026499999999999999</v>
      </c>
      <c r="R491" s="227">
        <f>Q491*H491</f>
        <v>7.1258235000000001</v>
      </c>
      <c r="S491" s="227">
        <v>0</v>
      </c>
      <c r="T491" s="228">
        <f>S491*H491</f>
        <v>0</v>
      </c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R491" s="229" t="s">
        <v>254</v>
      </c>
      <c r="AT491" s="229" t="s">
        <v>156</v>
      </c>
      <c r="AU491" s="229" t="s">
        <v>162</v>
      </c>
      <c r="AY491" s="17" t="s">
        <v>152</v>
      </c>
      <c r="BE491" s="230">
        <f>IF(N491="základní",J491,0)</f>
        <v>0</v>
      </c>
      <c r="BF491" s="230">
        <f>IF(N491="snížená",J491,0)</f>
        <v>0</v>
      </c>
      <c r="BG491" s="230">
        <f>IF(N491="zákl. přenesená",J491,0)</f>
        <v>0</v>
      </c>
      <c r="BH491" s="230">
        <f>IF(N491="sníž. přenesená",J491,0)</f>
        <v>0</v>
      </c>
      <c r="BI491" s="230">
        <f>IF(N491="nulová",J491,0)</f>
        <v>0</v>
      </c>
      <c r="BJ491" s="17" t="s">
        <v>162</v>
      </c>
      <c r="BK491" s="230">
        <f>ROUND(I491*H491,2)</f>
        <v>0</v>
      </c>
      <c r="BL491" s="17" t="s">
        <v>254</v>
      </c>
      <c r="BM491" s="229" t="s">
        <v>590</v>
      </c>
    </row>
    <row r="492" s="13" customFormat="1">
      <c r="A492" s="13"/>
      <c r="B492" s="231"/>
      <c r="C492" s="232"/>
      <c r="D492" s="233" t="s">
        <v>164</v>
      </c>
      <c r="E492" s="234" t="s">
        <v>1</v>
      </c>
      <c r="F492" s="235" t="s">
        <v>591</v>
      </c>
      <c r="G492" s="232"/>
      <c r="H492" s="234" t="s">
        <v>1</v>
      </c>
      <c r="I492" s="236"/>
      <c r="J492" s="232"/>
      <c r="K492" s="232"/>
      <c r="L492" s="237"/>
      <c r="M492" s="238"/>
      <c r="N492" s="239"/>
      <c r="O492" s="239"/>
      <c r="P492" s="239"/>
      <c r="Q492" s="239"/>
      <c r="R492" s="239"/>
      <c r="S492" s="239"/>
      <c r="T492" s="240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1" t="s">
        <v>164</v>
      </c>
      <c r="AU492" s="241" t="s">
        <v>162</v>
      </c>
      <c r="AV492" s="13" t="s">
        <v>88</v>
      </c>
      <c r="AW492" s="13" t="s">
        <v>35</v>
      </c>
      <c r="AX492" s="13" t="s">
        <v>80</v>
      </c>
      <c r="AY492" s="241" t="s">
        <v>152</v>
      </c>
    </row>
    <row r="493" s="13" customFormat="1">
      <c r="A493" s="13"/>
      <c r="B493" s="231"/>
      <c r="C493" s="232"/>
      <c r="D493" s="233" t="s">
        <v>164</v>
      </c>
      <c r="E493" s="234" t="s">
        <v>1</v>
      </c>
      <c r="F493" s="235" t="s">
        <v>592</v>
      </c>
      <c r="G493" s="232"/>
      <c r="H493" s="234" t="s">
        <v>1</v>
      </c>
      <c r="I493" s="236"/>
      <c r="J493" s="232"/>
      <c r="K493" s="232"/>
      <c r="L493" s="237"/>
      <c r="M493" s="238"/>
      <c r="N493" s="239"/>
      <c r="O493" s="239"/>
      <c r="P493" s="239"/>
      <c r="Q493" s="239"/>
      <c r="R493" s="239"/>
      <c r="S493" s="239"/>
      <c r="T493" s="240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1" t="s">
        <v>164</v>
      </c>
      <c r="AU493" s="241" t="s">
        <v>162</v>
      </c>
      <c r="AV493" s="13" t="s">
        <v>88</v>
      </c>
      <c r="AW493" s="13" t="s">
        <v>35</v>
      </c>
      <c r="AX493" s="13" t="s">
        <v>80</v>
      </c>
      <c r="AY493" s="241" t="s">
        <v>152</v>
      </c>
    </row>
    <row r="494" s="14" customFormat="1">
      <c r="A494" s="14"/>
      <c r="B494" s="242"/>
      <c r="C494" s="243"/>
      <c r="D494" s="233" t="s">
        <v>164</v>
      </c>
      <c r="E494" s="244" t="s">
        <v>1</v>
      </c>
      <c r="F494" s="245" t="s">
        <v>593</v>
      </c>
      <c r="G494" s="243"/>
      <c r="H494" s="246">
        <v>136.5</v>
      </c>
      <c r="I494" s="247"/>
      <c r="J494" s="243"/>
      <c r="K494" s="243"/>
      <c r="L494" s="248"/>
      <c r="M494" s="249"/>
      <c r="N494" s="250"/>
      <c r="O494" s="250"/>
      <c r="P494" s="250"/>
      <c r="Q494" s="250"/>
      <c r="R494" s="250"/>
      <c r="S494" s="250"/>
      <c r="T494" s="251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2" t="s">
        <v>164</v>
      </c>
      <c r="AU494" s="252" t="s">
        <v>162</v>
      </c>
      <c r="AV494" s="14" t="s">
        <v>162</v>
      </c>
      <c r="AW494" s="14" t="s">
        <v>35</v>
      </c>
      <c r="AX494" s="14" t="s">
        <v>80</v>
      </c>
      <c r="AY494" s="252" t="s">
        <v>152</v>
      </c>
    </row>
    <row r="495" s="13" customFormat="1">
      <c r="A495" s="13"/>
      <c r="B495" s="231"/>
      <c r="C495" s="232"/>
      <c r="D495" s="233" t="s">
        <v>164</v>
      </c>
      <c r="E495" s="234" t="s">
        <v>1</v>
      </c>
      <c r="F495" s="235" t="s">
        <v>594</v>
      </c>
      <c r="G495" s="232"/>
      <c r="H495" s="234" t="s">
        <v>1</v>
      </c>
      <c r="I495" s="236"/>
      <c r="J495" s="232"/>
      <c r="K495" s="232"/>
      <c r="L495" s="237"/>
      <c r="M495" s="238"/>
      <c r="N495" s="239"/>
      <c r="O495" s="239"/>
      <c r="P495" s="239"/>
      <c r="Q495" s="239"/>
      <c r="R495" s="239"/>
      <c r="S495" s="239"/>
      <c r="T495" s="240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1" t="s">
        <v>164</v>
      </c>
      <c r="AU495" s="241" t="s">
        <v>162</v>
      </c>
      <c r="AV495" s="13" t="s">
        <v>88</v>
      </c>
      <c r="AW495" s="13" t="s">
        <v>35</v>
      </c>
      <c r="AX495" s="13" t="s">
        <v>80</v>
      </c>
      <c r="AY495" s="241" t="s">
        <v>152</v>
      </c>
    </row>
    <row r="496" s="14" customFormat="1">
      <c r="A496" s="14"/>
      <c r="B496" s="242"/>
      <c r="C496" s="243"/>
      <c r="D496" s="233" t="s">
        <v>164</v>
      </c>
      <c r="E496" s="244" t="s">
        <v>1</v>
      </c>
      <c r="F496" s="245" t="s">
        <v>595</v>
      </c>
      <c r="G496" s="243"/>
      <c r="H496" s="246">
        <v>145.59999999999999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2" t="s">
        <v>164</v>
      </c>
      <c r="AU496" s="252" t="s">
        <v>162</v>
      </c>
      <c r="AV496" s="14" t="s">
        <v>162</v>
      </c>
      <c r="AW496" s="14" t="s">
        <v>35</v>
      </c>
      <c r="AX496" s="14" t="s">
        <v>80</v>
      </c>
      <c r="AY496" s="252" t="s">
        <v>152</v>
      </c>
    </row>
    <row r="497" s="13" customFormat="1">
      <c r="A497" s="13"/>
      <c r="B497" s="231"/>
      <c r="C497" s="232"/>
      <c r="D497" s="233" t="s">
        <v>164</v>
      </c>
      <c r="E497" s="234" t="s">
        <v>1</v>
      </c>
      <c r="F497" s="235" t="s">
        <v>596</v>
      </c>
      <c r="G497" s="232"/>
      <c r="H497" s="234" t="s">
        <v>1</v>
      </c>
      <c r="I497" s="236"/>
      <c r="J497" s="232"/>
      <c r="K497" s="232"/>
      <c r="L497" s="237"/>
      <c r="M497" s="238"/>
      <c r="N497" s="239"/>
      <c r="O497" s="239"/>
      <c r="P497" s="239"/>
      <c r="Q497" s="239"/>
      <c r="R497" s="239"/>
      <c r="S497" s="239"/>
      <c r="T497" s="240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1" t="s">
        <v>164</v>
      </c>
      <c r="AU497" s="241" t="s">
        <v>162</v>
      </c>
      <c r="AV497" s="13" t="s">
        <v>88</v>
      </c>
      <c r="AW497" s="13" t="s">
        <v>35</v>
      </c>
      <c r="AX497" s="13" t="s">
        <v>80</v>
      </c>
      <c r="AY497" s="241" t="s">
        <v>152</v>
      </c>
    </row>
    <row r="498" s="14" customFormat="1">
      <c r="A498" s="14"/>
      <c r="B498" s="242"/>
      <c r="C498" s="243"/>
      <c r="D498" s="233" t="s">
        <v>164</v>
      </c>
      <c r="E498" s="244" t="s">
        <v>1</v>
      </c>
      <c r="F498" s="245" t="s">
        <v>597</v>
      </c>
      <c r="G498" s="243"/>
      <c r="H498" s="246">
        <v>-11.045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2" t="s">
        <v>164</v>
      </c>
      <c r="AU498" s="252" t="s">
        <v>162</v>
      </c>
      <c r="AV498" s="14" t="s">
        <v>162</v>
      </c>
      <c r="AW498" s="14" t="s">
        <v>35</v>
      </c>
      <c r="AX498" s="14" t="s">
        <v>80</v>
      </c>
      <c r="AY498" s="252" t="s">
        <v>152</v>
      </c>
    </row>
    <row r="499" s="14" customFormat="1">
      <c r="A499" s="14"/>
      <c r="B499" s="242"/>
      <c r="C499" s="243"/>
      <c r="D499" s="233" t="s">
        <v>164</v>
      </c>
      <c r="E499" s="244" t="s">
        <v>1</v>
      </c>
      <c r="F499" s="245" t="s">
        <v>598</v>
      </c>
      <c r="G499" s="243"/>
      <c r="H499" s="246">
        <v>-2.1560000000000001</v>
      </c>
      <c r="I499" s="247"/>
      <c r="J499" s="243"/>
      <c r="K499" s="243"/>
      <c r="L499" s="248"/>
      <c r="M499" s="249"/>
      <c r="N499" s="250"/>
      <c r="O499" s="250"/>
      <c r="P499" s="250"/>
      <c r="Q499" s="250"/>
      <c r="R499" s="250"/>
      <c r="S499" s="250"/>
      <c r="T499" s="251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2" t="s">
        <v>164</v>
      </c>
      <c r="AU499" s="252" t="s">
        <v>162</v>
      </c>
      <c r="AV499" s="14" t="s">
        <v>162</v>
      </c>
      <c r="AW499" s="14" t="s">
        <v>35</v>
      </c>
      <c r="AX499" s="14" t="s">
        <v>80</v>
      </c>
      <c r="AY499" s="252" t="s">
        <v>152</v>
      </c>
    </row>
    <row r="500" s="15" customFormat="1">
      <c r="A500" s="15"/>
      <c r="B500" s="253"/>
      <c r="C500" s="254"/>
      <c r="D500" s="233" t="s">
        <v>164</v>
      </c>
      <c r="E500" s="255" t="s">
        <v>1</v>
      </c>
      <c r="F500" s="256" t="s">
        <v>167</v>
      </c>
      <c r="G500" s="254"/>
      <c r="H500" s="257">
        <v>268.899</v>
      </c>
      <c r="I500" s="258"/>
      <c r="J500" s="254"/>
      <c r="K500" s="254"/>
      <c r="L500" s="259"/>
      <c r="M500" s="260"/>
      <c r="N500" s="261"/>
      <c r="O500" s="261"/>
      <c r="P500" s="261"/>
      <c r="Q500" s="261"/>
      <c r="R500" s="261"/>
      <c r="S500" s="261"/>
      <c r="T500" s="262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63" t="s">
        <v>164</v>
      </c>
      <c r="AU500" s="263" t="s">
        <v>162</v>
      </c>
      <c r="AV500" s="15" t="s">
        <v>161</v>
      </c>
      <c r="AW500" s="15" t="s">
        <v>35</v>
      </c>
      <c r="AX500" s="15" t="s">
        <v>88</v>
      </c>
      <c r="AY500" s="263" t="s">
        <v>152</v>
      </c>
    </row>
    <row r="501" s="2" customFormat="1" ht="14.4" customHeight="1">
      <c r="A501" s="38"/>
      <c r="B501" s="39"/>
      <c r="C501" s="218" t="s">
        <v>599</v>
      </c>
      <c r="D501" s="218" t="s">
        <v>156</v>
      </c>
      <c r="E501" s="219" t="s">
        <v>600</v>
      </c>
      <c r="F501" s="220" t="s">
        <v>601</v>
      </c>
      <c r="G501" s="221" t="s">
        <v>237</v>
      </c>
      <c r="H501" s="222">
        <v>16.600000000000001</v>
      </c>
      <c r="I501" s="223"/>
      <c r="J501" s="224">
        <f>ROUND(I501*H501,2)</f>
        <v>0</v>
      </c>
      <c r="K501" s="220" t="s">
        <v>160</v>
      </c>
      <c r="L501" s="44"/>
      <c r="M501" s="225" t="s">
        <v>1</v>
      </c>
      <c r="N501" s="226" t="s">
        <v>46</v>
      </c>
      <c r="O501" s="91"/>
      <c r="P501" s="227">
        <f>O501*H501</f>
        <v>0</v>
      </c>
      <c r="Q501" s="227">
        <v>0.0051500000000000001</v>
      </c>
      <c r="R501" s="227">
        <f>Q501*H501</f>
        <v>0.08549000000000001</v>
      </c>
      <c r="S501" s="227">
        <v>0</v>
      </c>
      <c r="T501" s="228">
        <f>S501*H501</f>
        <v>0</v>
      </c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R501" s="229" t="s">
        <v>254</v>
      </c>
      <c r="AT501" s="229" t="s">
        <v>156</v>
      </c>
      <c r="AU501" s="229" t="s">
        <v>162</v>
      </c>
      <c r="AY501" s="17" t="s">
        <v>152</v>
      </c>
      <c r="BE501" s="230">
        <f>IF(N501="základní",J501,0)</f>
        <v>0</v>
      </c>
      <c r="BF501" s="230">
        <f>IF(N501="snížená",J501,0)</f>
        <v>0</v>
      </c>
      <c r="BG501" s="230">
        <f>IF(N501="zákl. přenesená",J501,0)</f>
        <v>0</v>
      </c>
      <c r="BH501" s="230">
        <f>IF(N501="sníž. přenesená",J501,0)</f>
        <v>0</v>
      </c>
      <c r="BI501" s="230">
        <f>IF(N501="nulová",J501,0)</f>
        <v>0</v>
      </c>
      <c r="BJ501" s="17" t="s">
        <v>162</v>
      </c>
      <c r="BK501" s="230">
        <f>ROUND(I501*H501,2)</f>
        <v>0</v>
      </c>
      <c r="BL501" s="17" t="s">
        <v>254</v>
      </c>
      <c r="BM501" s="229" t="s">
        <v>602</v>
      </c>
    </row>
    <row r="502" s="13" customFormat="1">
      <c r="A502" s="13"/>
      <c r="B502" s="231"/>
      <c r="C502" s="232"/>
      <c r="D502" s="233" t="s">
        <v>164</v>
      </c>
      <c r="E502" s="234" t="s">
        <v>1</v>
      </c>
      <c r="F502" s="235" t="s">
        <v>603</v>
      </c>
      <c r="G502" s="232"/>
      <c r="H502" s="234" t="s">
        <v>1</v>
      </c>
      <c r="I502" s="236"/>
      <c r="J502" s="232"/>
      <c r="K502" s="232"/>
      <c r="L502" s="237"/>
      <c r="M502" s="238"/>
      <c r="N502" s="239"/>
      <c r="O502" s="239"/>
      <c r="P502" s="239"/>
      <c r="Q502" s="239"/>
      <c r="R502" s="239"/>
      <c r="S502" s="239"/>
      <c r="T502" s="240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1" t="s">
        <v>164</v>
      </c>
      <c r="AU502" s="241" t="s">
        <v>162</v>
      </c>
      <c r="AV502" s="13" t="s">
        <v>88</v>
      </c>
      <c r="AW502" s="13" t="s">
        <v>35</v>
      </c>
      <c r="AX502" s="13" t="s">
        <v>80</v>
      </c>
      <c r="AY502" s="241" t="s">
        <v>152</v>
      </c>
    </row>
    <row r="503" s="14" customFormat="1">
      <c r="A503" s="14"/>
      <c r="B503" s="242"/>
      <c r="C503" s="243"/>
      <c r="D503" s="233" t="s">
        <v>164</v>
      </c>
      <c r="E503" s="244" t="s">
        <v>1</v>
      </c>
      <c r="F503" s="245" t="s">
        <v>604</v>
      </c>
      <c r="G503" s="243"/>
      <c r="H503" s="246">
        <v>4</v>
      </c>
      <c r="I503" s="247"/>
      <c r="J503" s="243"/>
      <c r="K503" s="243"/>
      <c r="L503" s="248"/>
      <c r="M503" s="249"/>
      <c r="N503" s="250"/>
      <c r="O503" s="250"/>
      <c r="P503" s="250"/>
      <c r="Q503" s="250"/>
      <c r="R503" s="250"/>
      <c r="S503" s="250"/>
      <c r="T503" s="251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2" t="s">
        <v>164</v>
      </c>
      <c r="AU503" s="252" t="s">
        <v>162</v>
      </c>
      <c r="AV503" s="14" t="s">
        <v>162</v>
      </c>
      <c r="AW503" s="14" t="s">
        <v>35</v>
      </c>
      <c r="AX503" s="14" t="s">
        <v>80</v>
      </c>
      <c r="AY503" s="252" t="s">
        <v>152</v>
      </c>
    </row>
    <row r="504" s="13" customFormat="1">
      <c r="A504" s="13"/>
      <c r="B504" s="231"/>
      <c r="C504" s="232"/>
      <c r="D504" s="233" t="s">
        <v>164</v>
      </c>
      <c r="E504" s="234" t="s">
        <v>1</v>
      </c>
      <c r="F504" s="235" t="s">
        <v>605</v>
      </c>
      <c r="G504" s="232"/>
      <c r="H504" s="234" t="s">
        <v>1</v>
      </c>
      <c r="I504" s="236"/>
      <c r="J504" s="232"/>
      <c r="K504" s="232"/>
      <c r="L504" s="237"/>
      <c r="M504" s="238"/>
      <c r="N504" s="239"/>
      <c r="O504" s="239"/>
      <c r="P504" s="239"/>
      <c r="Q504" s="239"/>
      <c r="R504" s="239"/>
      <c r="S504" s="239"/>
      <c r="T504" s="240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1" t="s">
        <v>164</v>
      </c>
      <c r="AU504" s="241" t="s">
        <v>162</v>
      </c>
      <c r="AV504" s="13" t="s">
        <v>88</v>
      </c>
      <c r="AW504" s="13" t="s">
        <v>35</v>
      </c>
      <c r="AX504" s="13" t="s">
        <v>80</v>
      </c>
      <c r="AY504" s="241" t="s">
        <v>152</v>
      </c>
    </row>
    <row r="505" s="14" customFormat="1">
      <c r="A505" s="14"/>
      <c r="B505" s="242"/>
      <c r="C505" s="243"/>
      <c r="D505" s="233" t="s">
        <v>164</v>
      </c>
      <c r="E505" s="244" t="s">
        <v>1</v>
      </c>
      <c r="F505" s="245" t="s">
        <v>606</v>
      </c>
      <c r="G505" s="243"/>
      <c r="H505" s="246">
        <v>12.6</v>
      </c>
      <c r="I505" s="247"/>
      <c r="J505" s="243"/>
      <c r="K505" s="243"/>
      <c r="L505" s="248"/>
      <c r="M505" s="249"/>
      <c r="N505" s="250"/>
      <c r="O505" s="250"/>
      <c r="P505" s="250"/>
      <c r="Q505" s="250"/>
      <c r="R505" s="250"/>
      <c r="S505" s="250"/>
      <c r="T505" s="251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2" t="s">
        <v>164</v>
      </c>
      <c r="AU505" s="252" t="s">
        <v>162</v>
      </c>
      <c r="AV505" s="14" t="s">
        <v>162</v>
      </c>
      <c r="AW505" s="14" t="s">
        <v>35</v>
      </c>
      <c r="AX505" s="14" t="s">
        <v>80</v>
      </c>
      <c r="AY505" s="252" t="s">
        <v>152</v>
      </c>
    </row>
    <row r="506" s="15" customFormat="1">
      <c r="A506" s="15"/>
      <c r="B506" s="253"/>
      <c r="C506" s="254"/>
      <c r="D506" s="233" t="s">
        <v>164</v>
      </c>
      <c r="E506" s="255" t="s">
        <v>1</v>
      </c>
      <c r="F506" s="256" t="s">
        <v>167</v>
      </c>
      <c r="G506" s="254"/>
      <c r="H506" s="257">
        <v>16.600000000000001</v>
      </c>
      <c r="I506" s="258"/>
      <c r="J506" s="254"/>
      <c r="K506" s="254"/>
      <c r="L506" s="259"/>
      <c r="M506" s="260"/>
      <c r="N506" s="261"/>
      <c r="O506" s="261"/>
      <c r="P506" s="261"/>
      <c r="Q506" s="261"/>
      <c r="R506" s="261"/>
      <c r="S506" s="261"/>
      <c r="T506" s="262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3" t="s">
        <v>164</v>
      </c>
      <c r="AU506" s="263" t="s">
        <v>162</v>
      </c>
      <c r="AV506" s="15" t="s">
        <v>161</v>
      </c>
      <c r="AW506" s="15" t="s">
        <v>35</v>
      </c>
      <c r="AX506" s="15" t="s">
        <v>88</v>
      </c>
      <c r="AY506" s="263" t="s">
        <v>152</v>
      </c>
    </row>
    <row r="507" s="2" customFormat="1" ht="14.4" customHeight="1">
      <c r="A507" s="38"/>
      <c r="B507" s="39"/>
      <c r="C507" s="218" t="s">
        <v>607</v>
      </c>
      <c r="D507" s="218" t="s">
        <v>156</v>
      </c>
      <c r="E507" s="219" t="s">
        <v>608</v>
      </c>
      <c r="F507" s="220" t="s">
        <v>609</v>
      </c>
      <c r="G507" s="221" t="s">
        <v>249</v>
      </c>
      <c r="H507" s="222">
        <v>19</v>
      </c>
      <c r="I507" s="223"/>
      <c r="J507" s="224">
        <f>ROUND(I507*H507,2)</f>
        <v>0</v>
      </c>
      <c r="K507" s="220" t="s">
        <v>160</v>
      </c>
      <c r="L507" s="44"/>
      <c r="M507" s="225" t="s">
        <v>1</v>
      </c>
      <c r="N507" s="226" t="s">
        <v>46</v>
      </c>
      <c r="O507" s="91"/>
      <c r="P507" s="227">
        <f>O507*H507</f>
        <v>0</v>
      </c>
      <c r="Q507" s="227">
        <v>0.00022000000000000001</v>
      </c>
      <c r="R507" s="227">
        <f>Q507*H507</f>
        <v>0.0041800000000000006</v>
      </c>
      <c r="S507" s="227">
        <v>0</v>
      </c>
      <c r="T507" s="228">
        <f>S507*H507</f>
        <v>0</v>
      </c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R507" s="229" t="s">
        <v>254</v>
      </c>
      <c r="AT507" s="229" t="s">
        <v>156</v>
      </c>
      <c r="AU507" s="229" t="s">
        <v>162</v>
      </c>
      <c r="AY507" s="17" t="s">
        <v>152</v>
      </c>
      <c r="BE507" s="230">
        <f>IF(N507="základní",J507,0)</f>
        <v>0</v>
      </c>
      <c r="BF507" s="230">
        <f>IF(N507="snížená",J507,0)</f>
        <v>0</v>
      </c>
      <c r="BG507" s="230">
        <f>IF(N507="zákl. přenesená",J507,0)</f>
        <v>0</v>
      </c>
      <c r="BH507" s="230">
        <f>IF(N507="sníž. přenesená",J507,0)</f>
        <v>0</v>
      </c>
      <c r="BI507" s="230">
        <f>IF(N507="nulová",J507,0)</f>
        <v>0</v>
      </c>
      <c r="BJ507" s="17" t="s">
        <v>162</v>
      </c>
      <c r="BK507" s="230">
        <f>ROUND(I507*H507,2)</f>
        <v>0</v>
      </c>
      <c r="BL507" s="17" t="s">
        <v>254</v>
      </c>
      <c r="BM507" s="229" t="s">
        <v>610</v>
      </c>
    </row>
    <row r="508" s="13" customFormat="1">
      <c r="A508" s="13"/>
      <c r="B508" s="231"/>
      <c r="C508" s="232"/>
      <c r="D508" s="233" t="s">
        <v>164</v>
      </c>
      <c r="E508" s="234" t="s">
        <v>1</v>
      </c>
      <c r="F508" s="235" t="s">
        <v>394</v>
      </c>
      <c r="G508" s="232"/>
      <c r="H508" s="234" t="s">
        <v>1</v>
      </c>
      <c r="I508" s="236"/>
      <c r="J508" s="232"/>
      <c r="K508" s="232"/>
      <c r="L508" s="237"/>
      <c r="M508" s="238"/>
      <c r="N508" s="239"/>
      <c r="O508" s="239"/>
      <c r="P508" s="239"/>
      <c r="Q508" s="239"/>
      <c r="R508" s="239"/>
      <c r="S508" s="239"/>
      <c r="T508" s="240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1" t="s">
        <v>164</v>
      </c>
      <c r="AU508" s="241" t="s">
        <v>162</v>
      </c>
      <c r="AV508" s="13" t="s">
        <v>88</v>
      </c>
      <c r="AW508" s="13" t="s">
        <v>35</v>
      </c>
      <c r="AX508" s="13" t="s">
        <v>80</v>
      </c>
      <c r="AY508" s="241" t="s">
        <v>152</v>
      </c>
    </row>
    <row r="509" s="14" customFormat="1">
      <c r="A509" s="14"/>
      <c r="B509" s="242"/>
      <c r="C509" s="243"/>
      <c r="D509" s="233" t="s">
        <v>164</v>
      </c>
      <c r="E509" s="244" t="s">
        <v>1</v>
      </c>
      <c r="F509" s="245" t="s">
        <v>161</v>
      </c>
      <c r="G509" s="243"/>
      <c r="H509" s="246">
        <v>4</v>
      </c>
      <c r="I509" s="247"/>
      <c r="J509" s="243"/>
      <c r="K509" s="243"/>
      <c r="L509" s="248"/>
      <c r="M509" s="249"/>
      <c r="N509" s="250"/>
      <c r="O509" s="250"/>
      <c r="P509" s="250"/>
      <c r="Q509" s="250"/>
      <c r="R509" s="250"/>
      <c r="S509" s="250"/>
      <c r="T509" s="251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2" t="s">
        <v>164</v>
      </c>
      <c r="AU509" s="252" t="s">
        <v>162</v>
      </c>
      <c r="AV509" s="14" t="s">
        <v>162</v>
      </c>
      <c r="AW509" s="14" t="s">
        <v>35</v>
      </c>
      <c r="AX509" s="14" t="s">
        <v>80</v>
      </c>
      <c r="AY509" s="252" t="s">
        <v>152</v>
      </c>
    </row>
    <row r="510" s="13" customFormat="1">
      <c r="A510" s="13"/>
      <c r="B510" s="231"/>
      <c r="C510" s="232"/>
      <c r="D510" s="233" t="s">
        <v>164</v>
      </c>
      <c r="E510" s="234" t="s">
        <v>1</v>
      </c>
      <c r="F510" s="235" t="s">
        <v>396</v>
      </c>
      <c r="G510" s="232"/>
      <c r="H510" s="234" t="s">
        <v>1</v>
      </c>
      <c r="I510" s="236"/>
      <c r="J510" s="232"/>
      <c r="K510" s="232"/>
      <c r="L510" s="237"/>
      <c r="M510" s="238"/>
      <c r="N510" s="239"/>
      <c r="O510" s="239"/>
      <c r="P510" s="239"/>
      <c r="Q510" s="239"/>
      <c r="R510" s="239"/>
      <c r="S510" s="239"/>
      <c r="T510" s="240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1" t="s">
        <v>164</v>
      </c>
      <c r="AU510" s="241" t="s">
        <v>162</v>
      </c>
      <c r="AV510" s="13" t="s">
        <v>88</v>
      </c>
      <c r="AW510" s="13" t="s">
        <v>35</v>
      </c>
      <c r="AX510" s="13" t="s">
        <v>80</v>
      </c>
      <c r="AY510" s="241" t="s">
        <v>152</v>
      </c>
    </row>
    <row r="511" s="14" customFormat="1">
      <c r="A511" s="14"/>
      <c r="B511" s="242"/>
      <c r="C511" s="243"/>
      <c r="D511" s="233" t="s">
        <v>164</v>
      </c>
      <c r="E511" s="244" t="s">
        <v>1</v>
      </c>
      <c r="F511" s="245" t="s">
        <v>186</v>
      </c>
      <c r="G511" s="243"/>
      <c r="H511" s="246">
        <v>5</v>
      </c>
      <c r="I511" s="247"/>
      <c r="J511" s="243"/>
      <c r="K511" s="243"/>
      <c r="L511" s="248"/>
      <c r="M511" s="249"/>
      <c r="N511" s="250"/>
      <c r="O511" s="250"/>
      <c r="P511" s="250"/>
      <c r="Q511" s="250"/>
      <c r="R511" s="250"/>
      <c r="S511" s="250"/>
      <c r="T511" s="251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2" t="s">
        <v>164</v>
      </c>
      <c r="AU511" s="252" t="s">
        <v>162</v>
      </c>
      <c r="AV511" s="14" t="s">
        <v>162</v>
      </c>
      <c r="AW511" s="14" t="s">
        <v>35</v>
      </c>
      <c r="AX511" s="14" t="s">
        <v>80</v>
      </c>
      <c r="AY511" s="252" t="s">
        <v>152</v>
      </c>
    </row>
    <row r="512" s="13" customFormat="1">
      <c r="A512" s="13"/>
      <c r="B512" s="231"/>
      <c r="C512" s="232"/>
      <c r="D512" s="233" t="s">
        <v>164</v>
      </c>
      <c r="E512" s="234" t="s">
        <v>1</v>
      </c>
      <c r="F512" s="235" t="s">
        <v>398</v>
      </c>
      <c r="G512" s="232"/>
      <c r="H512" s="234" t="s">
        <v>1</v>
      </c>
      <c r="I512" s="236"/>
      <c r="J512" s="232"/>
      <c r="K512" s="232"/>
      <c r="L512" s="237"/>
      <c r="M512" s="238"/>
      <c r="N512" s="239"/>
      <c r="O512" s="239"/>
      <c r="P512" s="239"/>
      <c r="Q512" s="239"/>
      <c r="R512" s="239"/>
      <c r="S512" s="239"/>
      <c r="T512" s="240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1" t="s">
        <v>164</v>
      </c>
      <c r="AU512" s="241" t="s">
        <v>162</v>
      </c>
      <c r="AV512" s="13" t="s">
        <v>88</v>
      </c>
      <c r="AW512" s="13" t="s">
        <v>35</v>
      </c>
      <c r="AX512" s="13" t="s">
        <v>80</v>
      </c>
      <c r="AY512" s="241" t="s">
        <v>152</v>
      </c>
    </row>
    <row r="513" s="14" customFormat="1">
      <c r="A513" s="14"/>
      <c r="B513" s="242"/>
      <c r="C513" s="243"/>
      <c r="D513" s="233" t="s">
        <v>164</v>
      </c>
      <c r="E513" s="244" t="s">
        <v>1</v>
      </c>
      <c r="F513" s="245" t="s">
        <v>186</v>
      </c>
      <c r="G513" s="243"/>
      <c r="H513" s="246">
        <v>5</v>
      </c>
      <c r="I513" s="247"/>
      <c r="J513" s="243"/>
      <c r="K513" s="243"/>
      <c r="L513" s="248"/>
      <c r="M513" s="249"/>
      <c r="N513" s="250"/>
      <c r="O513" s="250"/>
      <c r="P513" s="250"/>
      <c r="Q513" s="250"/>
      <c r="R513" s="250"/>
      <c r="S513" s="250"/>
      <c r="T513" s="251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2" t="s">
        <v>164</v>
      </c>
      <c r="AU513" s="252" t="s">
        <v>162</v>
      </c>
      <c r="AV513" s="14" t="s">
        <v>162</v>
      </c>
      <c r="AW513" s="14" t="s">
        <v>35</v>
      </c>
      <c r="AX513" s="14" t="s">
        <v>80</v>
      </c>
      <c r="AY513" s="252" t="s">
        <v>152</v>
      </c>
    </row>
    <row r="514" s="13" customFormat="1">
      <c r="A514" s="13"/>
      <c r="B514" s="231"/>
      <c r="C514" s="232"/>
      <c r="D514" s="233" t="s">
        <v>164</v>
      </c>
      <c r="E514" s="234" t="s">
        <v>1</v>
      </c>
      <c r="F514" s="235" t="s">
        <v>400</v>
      </c>
      <c r="G514" s="232"/>
      <c r="H514" s="234" t="s">
        <v>1</v>
      </c>
      <c r="I514" s="236"/>
      <c r="J514" s="232"/>
      <c r="K514" s="232"/>
      <c r="L514" s="237"/>
      <c r="M514" s="238"/>
      <c r="N514" s="239"/>
      <c r="O514" s="239"/>
      <c r="P514" s="239"/>
      <c r="Q514" s="239"/>
      <c r="R514" s="239"/>
      <c r="S514" s="239"/>
      <c r="T514" s="240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1" t="s">
        <v>164</v>
      </c>
      <c r="AU514" s="241" t="s">
        <v>162</v>
      </c>
      <c r="AV514" s="13" t="s">
        <v>88</v>
      </c>
      <c r="AW514" s="13" t="s">
        <v>35</v>
      </c>
      <c r="AX514" s="13" t="s">
        <v>80</v>
      </c>
      <c r="AY514" s="241" t="s">
        <v>152</v>
      </c>
    </row>
    <row r="515" s="14" customFormat="1">
      <c r="A515" s="14"/>
      <c r="B515" s="242"/>
      <c r="C515" s="243"/>
      <c r="D515" s="233" t="s">
        <v>164</v>
      </c>
      <c r="E515" s="244" t="s">
        <v>1</v>
      </c>
      <c r="F515" s="245" t="s">
        <v>161</v>
      </c>
      <c r="G515" s="243"/>
      <c r="H515" s="246">
        <v>4</v>
      </c>
      <c r="I515" s="247"/>
      <c r="J515" s="243"/>
      <c r="K515" s="243"/>
      <c r="L515" s="248"/>
      <c r="M515" s="249"/>
      <c r="N515" s="250"/>
      <c r="O515" s="250"/>
      <c r="P515" s="250"/>
      <c r="Q515" s="250"/>
      <c r="R515" s="250"/>
      <c r="S515" s="250"/>
      <c r="T515" s="251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2" t="s">
        <v>164</v>
      </c>
      <c r="AU515" s="252" t="s">
        <v>162</v>
      </c>
      <c r="AV515" s="14" t="s">
        <v>162</v>
      </c>
      <c r="AW515" s="14" t="s">
        <v>35</v>
      </c>
      <c r="AX515" s="14" t="s">
        <v>80</v>
      </c>
      <c r="AY515" s="252" t="s">
        <v>152</v>
      </c>
    </row>
    <row r="516" s="13" customFormat="1">
      <c r="A516" s="13"/>
      <c r="B516" s="231"/>
      <c r="C516" s="232"/>
      <c r="D516" s="233" t="s">
        <v>164</v>
      </c>
      <c r="E516" s="234" t="s">
        <v>1</v>
      </c>
      <c r="F516" s="235" t="s">
        <v>611</v>
      </c>
      <c r="G516" s="232"/>
      <c r="H516" s="234" t="s">
        <v>1</v>
      </c>
      <c r="I516" s="236"/>
      <c r="J516" s="232"/>
      <c r="K516" s="232"/>
      <c r="L516" s="237"/>
      <c r="M516" s="238"/>
      <c r="N516" s="239"/>
      <c r="O516" s="239"/>
      <c r="P516" s="239"/>
      <c r="Q516" s="239"/>
      <c r="R516" s="239"/>
      <c r="S516" s="239"/>
      <c r="T516" s="240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1" t="s">
        <v>164</v>
      </c>
      <c r="AU516" s="241" t="s">
        <v>162</v>
      </c>
      <c r="AV516" s="13" t="s">
        <v>88</v>
      </c>
      <c r="AW516" s="13" t="s">
        <v>35</v>
      </c>
      <c r="AX516" s="13" t="s">
        <v>80</v>
      </c>
      <c r="AY516" s="241" t="s">
        <v>152</v>
      </c>
    </row>
    <row r="517" s="14" customFormat="1">
      <c r="A517" s="14"/>
      <c r="B517" s="242"/>
      <c r="C517" s="243"/>
      <c r="D517" s="233" t="s">
        <v>164</v>
      </c>
      <c r="E517" s="244" t="s">
        <v>1</v>
      </c>
      <c r="F517" s="245" t="s">
        <v>88</v>
      </c>
      <c r="G517" s="243"/>
      <c r="H517" s="246">
        <v>1</v>
      </c>
      <c r="I517" s="247"/>
      <c r="J517" s="243"/>
      <c r="K517" s="243"/>
      <c r="L517" s="248"/>
      <c r="M517" s="249"/>
      <c r="N517" s="250"/>
      <c r="O517" s="250"/>
      <c r="P517" s="250"/>
      <c r="Q517" s="250"/>
      <c r="R517" s="250"/>
      <c r="S517" s="250"/>
      <c r="T517" s="251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2" t="s">
        <v>164</v>
      </c>
      <c r="AU517" s="252" t="s">
        <v>162</v>
      </c>
      <c r="AV517" s="14" t="s">
        <v>162</v>
      </c>
      <c r="AW517" s="14" t="s">
        <v>35</v>
      </c>
      <c r="AX517" s="14" t="s">
        <v>80</v>
      </c>
      <c r="AY517" s="252" t="s">
        <v>152</v>
      </c>
    </row>
    <row r="518" s="15" customFormat="1">
      <c r="A518" s="15"/>
      <c r="B518" s="253"/>
      <c r="C518" s="254"/>
      <c r="D518" s="233" t="s">
        <v>164</v>
      </c>
      <c r="E518" s="255" t="s">
        <v>1</v>
      </c>
      <c r="F518" s="256" t="s">
        <v>167</v>
      </c>
      <c r="G518" s="254"/>
      <c r="H518" s="257">
        <v>19</v>
      </c>
      <c r="I518" s="258"/>
      <c r="J518" s="254"/>
      <c r="K518" s="254"/>
      <c r="L518" s="259"/>
      <c r="M518" s="260"/>
      <c r="N518" s="261"/>
      <c r="O518" s="261"/>
      <c r="P518" s="261"/>
      <c r="Q518" s="261"/>
      <c r="R518" s="261"/>
      <c r="S518" s="261"/>
      <c r="T518" s="262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3" t="s">
        <v>164</v>
      </c>
      <c r="AU518" s="263" t="s">
        <v>162</v>
      </c>
      <c r="AV518" s="15" t="s">
        <v>161</v>
      </c>
      <c r="AW518" s="15" t="s">
        <v>35</v>
      </c>
      <c r="AX518" s="15" t="s">
        <v>88</v>
      </c>
      <c r="AY518" s="263" t="s">
        <v>152</v>
      </c>
    </row>
    <row r="519" s="2" customFormat="1" ht="14.4" customHeight="1">
      <c r="A519" s="38"/>
      <c r="B519" s="39"/>
      <c r="C519" s="264" t="s">
        <v>612</v>
      </c>
      <c r="D519" s="264" t="s">
        <v>180</v>
      </c>
      <c r="E519" s="265" t="s">
        <v>613</v>
      </c>
      <c r="F519" s="266" t="s">
        <v>614</v>
      </c>
      <c r="G519" s="267" t="s">
        <v>249</v>
      </c>
      <c r="H519" s="268">
        <v>15</v>
      </c>
      <c r="I519" s="269"/>
      <c r="J519" s="270">
        <f>ROUND(I519*H519,2)</f>
        <v>0</v>
      </c>
      <c r="K519" s="266" t="s">
        <v>160</v>
      </c>
      <c r="L519" s="271"/>
      <c r="M519" s="272" t="s">
        <v>1</v>
      </c>
      <c r="N519" s="273" t="s">
        <v>46</v>
      </c>
      <c r="O519" s="91"/>
      <c r="P519" s="227">
        <f>O519*H519</f>
        <v>0</v>
      </c>
      <c r="Q519" s="227">
        <v>0.025420000000000002</v>
      </c>
      <c r="R519" s="227">
        <f>Q519*H519</f>
        <v>0.38130000000000003</v>
      </c>
      <c r="S519" s="227">
        <v>0</v>
      </c>
      <c r="T519" s="228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229" t="s">
        <v>348</v>
      </c>
      <c r="AT519" s="229" t="s">
        <v>180</v>
      </c>
      <c r="AU519" s="229" t="s">
        <v>162</v>
      </c>
      <c r="AY519" s="17" t="s">
        <v>152</v>
      </c>
      <c r="BE519" s="230">
        <f>IF(N519="základní",J519,0)</f>
        <v>0</v>
      </c>
      <c r="BF519" s="230">
        <f>IF(N519="snížená",J519,0)</f>
        <v>0</v>
      </c>
      <c r="BG519" s="230">
        <f>IF(N519="zákl. přenesená",J519,0)</f>
        <v>0</v>
      </c>
      <c r="BH519" s="230">
        <f>IF(N519="sníž. přenesená",J519,0)</f>
        <v>0</v>
      </c>
      <c r="BI519" s="230">
        <f>IF(N519="nulová",J519,0)</f>
        <v>0</v>
      </c>
      <c r="BJ519" s="17" t="s">
        <v>162</v>
      </c>
      <c r="BK519" s="230">
        <f>ROUND(I519*H519,2)</f>
        <v>0</v>
      </c>
      <c r="BL519" s="17" t="s">
        <v>254</v>
      </c>
      <c r="BM519" s="229" t="s">
        <v>615</v>
      </c>
    </row>
    <row r="520" s="13" customFormat="1">
      <c r="A520" s="13"/>
      <c r="B520" s="231"/>
      <c r="C520" s="232"/>
      <c r="D520" s="233" t="s">
        <v>164</v>
      </c>
      <c r="E520" s="234" t="s">
        <v>1</v>
      </c>
      <c r="F520" s="235" t="s">
        <v>394</v>
      </c>
      <c r="G520" s="232"/>
      <c r="H520" s="234" t="s">
        <v>1</v>
      </c>
      <c r="I520" s="236"/>
      <c r="J520" s="232"/>
      <c r="K520" s="232"/>
      <c r="L520" s="237"/>
      <c r="M520" s="238"/>
      <c r="N520" s="239"/>
      <c r="O520" s="239"/>
      <c r="P520" s="239"/>
      <c r="Q520" s="239"/>
      <c r="R520" s="239"/>
      <c r="S520" s="239"/>
      <c r="T520" s="240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1" t="s">
        <v>164</v>
      </c>
      <c r="AU520" s="241" t="s">
        <v>162</v>
      </c>
      <c r="AV520" s="13" t="s">
        <v>88</v>
      </c>
      <c r="AW520" s="13" t="s">
        <v>35</v>
      </c>
      <c r="AX520" s="13" t="s">
        <v>80</v>
      </c>
      <c r="AY520" s="241" t="s">
        <v>152</v>
      </c>
    </row>
    <row r="521" s="14" customFormat="1">
      <c r="A521" s="14"/>
      <c r="B521" s="242"/>
      <c r="C521" s="243"/>
      <c r="D521" s="233" t="s">
        <v>164</v>
      </c>
      <c r="E521" s="244" t="s">
        <v>1</v>
      </c>
      <c r="F521" s="245" t="s">
        <v>154</v>
      </c>
      <c r="G521" s="243"/>
      <c r="H521" s="246">
        <v>3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2" t="s">
        <v>164</v>
      </c>
      <c r="AU521" s="252" t="s">
        <v>162</v>
      </c>
      <c r="AV521" s="14" t="s">
        <v>162</v>
      </c>
      <c r="AW521" s="14" t="s">
        <v>35</v>
      </c>
      <c r="AX521" s="14" t="s">
        <v>80</v>
      </c>
      <c r="AY521" s="252" t="s">
        <v>152</v>
      </c>
    </row>
    <row r="522" s="13" customFormat="1">
      <c r="A522" s="13"/>
      <c r="B522" s="231"/>
      <c r="C522" s="232"/>
      <c r="D522" s="233" t="s">
        <v>164</v>
      </c>
      <c r="E522" s="234" t="s">
        <v>1</v>
      </c>
      <c r="F522" s="235" t="s">
        <v>396</v>
      </c>
      <c r="G522" s="232"/>
      <c r="H522" s="234" t="s">
        <v>1</v>
      </c>
      <c r="I522" s="236"/>
      <c r="J522" s="232"/>
      <c r="K522" s="232"/>
      <c r="L522" s="237"/>
      <c r="M522" s="238"/>
      <c r="N522" s="239"/>
      <c r="O522" s="239"/>
      <c r="P522" s="239"/>
      <c r="Q522" s="239"/>
      <c r="R522" s="239"/>
      <c r="S522" s="239"/>
      <c r="T522" s="240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1" t="s">
        <v>164</v>
      </c>
      <c r="AU522" s="241" t="s">
        <v>162</v>
      </c>
      <c r="AV522" s="13" t="s">
        <v>88</v>
      </c>
      <c r="AW522" s="13" t="s">
        <v>35</v>
      </c>
      <c r="AX522" s="13" t="s">
        <v>80</v>
      </c>
      <c r="AY522" s="241" t="s">
        <v>152</v>
      </c>
    </row>
    <row r="523" s="14" customFormat="1">
      <c r="A523" s="14"/>
      <c r="B523" s="242"/>
      <c r="C523" s="243"/>
      <c r="D523" s="233" t="s">
        <v>164</v>
      </c>
      <c r="E523" s="244" t="s">
        <v>1</v>
      </c>
      <c r="F523" s="245" t="s">
        <v>161</v>
      </c>
      <c r="G523" s="243"/>
      <c r="H523" s="246">
        <v>4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2" t="s">
        <v>164</v>
      </c>
      <c r="AU523" s="252" t="s">
        <v>162</v>
      </c>
      <c r="AV523" s="14" t="s">
        <v>162</v>
      </c>
      <c r="AW523" s="14" t="s">
        <v>35</v>
      </c>
      <c r="AX523" s="14" t="s">
        <v>80</v>
      </c>
      <c r="AY523" s="252" t="s">
        <v>152</v>
      </c>
    </row>
    <row r="524" s="13" customFormat="1">
      <c r="A524" s="13"/>
      <c r="B524" s="231"/>
      <c r="C524" s="232"/>
      <c r="D524" s="233" t="s">
        <v>164</v>
      </c>
      <c r="E524" s="234" t="s">
        <v>1</v>
      </c>
      <c r="F524" s="235" t="s">
        <v>398</v>
      </c>
      <c r="G524" s="232"/>
      <c r="H524" s="234" t="s">
        <v>1</v>
      </c>
      <c r="I524" s="236"/>
      <c r="J524" s="232"/>
      <c r="K524" s="232"/>
      <c r="L524" s="237"/>
      <c r="M524" s="238"/>
      <c r="N524" s="239"/>
      <c r="O524" s="239"/>
      <c r="P524" s="239"/>
      <c r="Q524" s="239"/>
      <c r="R524" s="239"/>
      <c r="S524" s="239"/>
      <c r="T524" s="240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1" t="s">
        <v>164</v>
      </c>
      <c r="AU524" s="241" t="s">
        <v>162</v>
      </c>
      <c r="AV524" s="13" t="s">
        <v>88</v>
      </c>
      <c r="AW524" s="13" t="s">
        <v>35</v>
      </c>
      <c r="AX524" s="13" t="s">
        <v>80</v>
      </c>
      <c r="AY524" s="241" t="s">
        <v>152</v>
      </c>
    </row>
    <row r="525" s="14" customFormat="1">
      <c r="A525" s="14"/>
      <c r="B525" s="242"/>
      <c r="C525" s="243"/>
      <c r="D525" s="233" t="s">
        <v>164</v>
      </c>
      <c r="E525" s="244" t="s">
        <v>1</v>
      </c>
      <c r="F525" s="245" t="s">
        <v>161</v>
      </c>
      <c r="G525" s="243"/>
      <c r="H525" s="246">
        <v>4</v>
      </c>
      <c r="I525" s="247"/>
      <c r="J525" s="243"/>
      <c r="K525" s="243"/>
      <c r="L525" s="248"/>
      <c r="M525" s="249"/>
      <c r="N525" s="250"/>
      <c r="O525" s="250"/>
      <c r="P525" s="250"/>
      <c r="Q525" s="250"/>
      <c r="R525" s="250"/>
      <c r="S525" s="250"/>
      <c r="T525" s="251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2" t="s">
        <v>164</v>
      </c>
      <c r="AU525" s="252" t="s">
        <v>162</v>
      </c>
      <c r="AV525" s="14" t="s">
        <v>162</v>
      </c>
      <c r="AW525" s="14" t="s">
        <v>35</v>
      </c>
      <c r="AX525" s="14" t="s">
        <v>80</v>
      </c>
      <c r="AY525" s="252" t="s">
        <v>152</v>
      </c>
    </row>
    <row r="526" s="13" customFormat="1">
      <c r="A526" s="13"/>
      <c r="B526" s="231"/>
      <c r="C526" s="232"/>
      <c r="D526" s="233" t="s">
        <v>164</v>
      </c>
      <c r="E526" s="234" t="s">
        <v>1</v>
      </c>
      <c r="F526" s="235" t="s">
        <v>400</v>
      </c>
      <c r="G526" s="232"/>
      <c r="H526" s="234" t="s">
        <v>1</v>
      </c>
      <c r="I526" s="236"/>
      <c r="J526" s="232"/>
      <c r="K526" s="232"/>
      <c r="L526" s="237"/>
      <c r="M526" s="238"/>
      <c r="N526" s="239"/>
      <c r="O526" s="239"/>
      <c r="P526" s="239"/>
      <c r="Q526" s="239"/>
      <c r="R526" s="239"/>
      <c r="S526" s="239"/>
      <c r="T526" s="240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1" t="s">
        <v>164</v>
      </c>
      <c r="AU526" s="241" t="s">
        <v>162</v>
      </c>
      <c r="AV526" s="13" t="s">
        <v>88</v>
      </c>
      <c r="AW526" s="13" t="s">
        <v>35</v>
      </c>
      <c r="AX526" s="13" t="s">
        <v>80</v>
      </c>
      <c r="AY526" s="241" t="s">
        <v>152</v>
      </c>
    </row>
    <row r="527" s="14" customFormat="1">
      <c r="A527" s="14"/>
      <c r="B527" s="242"/>
      <c r="C527" s="243"/>
      <c r="D527" s="233" t="s">
        <v>164</v>
      </c>
      <c r="E527" s="244" t="s">
        <v>1</v>
      </c>
      <c r="F527" s="245" t="s">
        <v>154</v>
      </c>
      <c r="G527" s="243"/>
      <c r="H527" s="246">
        <v>3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2" t="s">
        <v>164</v>
      </c>
      <c r="AU527" s="252" t="s">
        <v>162</v>
      </c>
      <c r="AV527" s="14" t="s">
        <v>162</v>
      </c>
      <c r="AW527" s="14" t="s">
        <v>35</v>
      </c>
      <c r="AX527" s="14" t="s">
        <v>80</v>
      </c>
      <c r="AY527" s="252" t="s">
        <v>152</v>
      </c>
    </row>
    <row r="528" s="13" customFormat="1">
      <c r="A528" s="13"/>
      <c r="B528" s="231"/>
      <c r="C528" s="232"/>
      <c r="D528" s="233" t="s">
        <v>164</v>
      </c>
      <c r="E528" s="234" t="s">
        <v>1</v>
      </c>
      <c r="F528" s="235" t="s">
        <v>611</v>
      </c>
      <c r="G528" s="232"/>
      <c r="H528" s="234" t="s">
        <v>1</v>
      </c>
      <c r="I528" s="236"/>
      <c r="J528" s="232"/>
      <c r="K528" s="232"/>
      <c r="L528" s="237"/>
      <c r="M528" s="238"/>
      <c r="N528" s="239"/>
      <c r="O528" s="239"/>
      <c r="P528" s="239"/>
      <c r="Q528" s="239"/>
      <c r="R528" s="239"/>
      <c r="S528" s="239"/>
      <c r="T528" s="240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1" t="s">
        <v>164</v>
      </c>
      <c r="AU528" s="241" t="s">
        <v>162</v>
      </c>
      <c r="AV528" s="13" t="s">
        <v>88</v>
      </c>
      <c r="AW528" s="13" t="s">
        <v>35</v>
      </c>
      <c r="AX528" s="13" t="s">
        <v>80</v>
      </c>
      <c r="AY528" s="241" t="s">
        <v>152</v>
      </c>
    </row>
    <row r="529" s="14" customFormat="1">
      <c r="A529" s="14"/>
      <c r="B529" s="242"/>
      <c r="C529" s="243"/>
      <c r="D529" s="233" t="s">
        <v>164</v>
      </c>
      <c r="E529" s="244" t="s">
        <v>1</v>
      </c>
      <c r="F529" s="245" t="s">
        <v>88</v>
      </c>
      <c r="G529" s="243"/>
      <c r="H529" s="246">
        <v>1</v>
      </c>
      <c r="I529" s="247"/>
      <c r="J529" s="243"/>
      <c r="K529" s="243"/>
      <c r="L529" s="248"/>
      <c r="M529" s="249"/>
      <c r="N529" s="250"/>
      <c r="O529" s="250"/>
      <c r="P529" s="250"/>
      <c r="Q529" s="250"/>
      <c r="R529" s="250"/>
      <c r="S529" s="250"/>
      <c r="T529" s="251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2" t="s">
        <v>164</v>
      </c>
      <c r="AU529" s="252" t="s">
        <v>162</v>
      </c>
      <c r="AV529" s="14" t="s">
        <v>162</v>
      </c>
      <c r="AW529" s="14" t="s">
        <v>35</v>
      </c>
      <c r="AX529" s="14" t="s">
        <v>80</v>
      </c>
      <c r="AY529" s="252" t="s">
        <v>152</v>
      </c>
    </row>
    <row r="530" s="15" customFormat="1">
      <c r="A530" s="15"/>
      <c r="B530" s="253"/>
      <c r="C530" s="254"/>
      <c r="D530" s="233" t="s">
        <v>164</v>
      </c>
      <c r="E530" s="255" t="s">
        <v>1</v>
      </c>
      <c r="F530" s="256" t="s">
        <v>167</v>
      </c>
      <c r="G530" s="254"/>
      <c r="H530" s="257">
        <v>15</v>
      </c>
      <c r="I530" s="258"/>
      <c r="J530" s="254"/>
      <c r="K530" s="254"/>
      <c r="L530" s="259"/>
      <c r="M530" s="260"/>
      <c r="N530" s="261"/>
      <c r="O530" s="261"/>
      <c r="P530" s="261"/>
      <c r="Q530" s="261"/>
      <c r="R530" s="261"/>
      <c r="S530" s="261"/>
      <c r="T530" s="262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63" t="s">
        <v>164</v>
      </c>
      <c r="AU530" s="263" t="s">
        <v>162</v>
      </c>
      <c r="AV530" s="15" t="s">
        <v>161</v>
      </c>
      <c r="AW530" s="15" t="s">
        <v>35</v>
      </c>
      <c r="AX530" s="15" t="s">
        <v>88</v>
      </c>
      <c r="AY530" s="263" t="s">
        <v>152</v>
      </c>
    </row>
    <row r="531" s="2" customFormat="1" ht="14.4" customHeight="1">
      <c r="A531" s="38"/>
      <c r="B531" s="39"/>
      <c r="C531" s="264" t="s">
        <v>616</v>
      </c>
      <c r="D531" s="264" t="s">
        <v>180</v>
      </c>
      <c r="E531" s="265" t="s">
        <v>617</v>
      </c>
      <c r="F531" s="266" t="s">
        <v>618</v>
      </c>
      <c r="G531" s="267" t="s">
        <v>249</v>
      </c>
      <c r="H531" s="268">
        <v>4</v>
      </c>
      <c r="I531" s="269"/>
      <c r="J531" s="270">
        <f>ROUND(I531*H531,2)</f>
        <v>0</v>
      </c>
      <c r="K531" s="266" t="s">
        <v>160</v>
      </c>
      <c r="L531" s="271"/>
      <c r="M531" s="272" t="s">
        <v>1</v>
      </c>
      <c r="N531" s="273" t="s">
        <v>46</v>
      </c>
      <c r="O531" s="91"/>
      <c r="P531" s="227">
        <f>O531*H531</f>
        <v>0</v>
      </c>
      <c r="Q531" s="227">
        <v>0.023470000000000001</v>
      </c>
      <c r="R531" s="227">
        <f>Q531*H531</f>
        <v>0.093880000000000005</v>
      </c>
      <c r="S531" s="227">
        <v>0</v>
      </c>
      <c r="T531" s="228">
        <f>S531*H531</f>
        <v>0</v>
      </c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R531" s="229" t="s">
        <v>348</v>
      </c>
      <c r="AT531" s="229" t="s">
        <v>180</v>
      </c>
      <c r="AU531" s="229" t="s">
        <v>162</v>
      </c>
      <c r="AY531" s="17" t="s">
        <v>152</v>
      </c>
      <c r="BE531" s="230">
        <f>IF(N531="základní",J531,0)</f>
        <v>0</v>
      </c>
      <c r="BF531" s="230">
        <f>IF(N531="snížená",J531,0)</f>
        <v>0</v>
      </c>
      <c r="BG531" s="230">
        <f>IF(N531="zákl. přenesená",J531,0)</f>
        <v>0</v>
      </c>
      <c r="BH531" s="230">
        <f>IF(N531="sníž. přenesená",J531,0)</f>
        <v>0</v>
      </c>
      <c r="BI531" s="230">
        <f>IF(N531="nulová",J531,0)</f>
        <v>0</v>
      </c>
      <c r="BJ531" s="17" t="s">
        <v>162</v>
      </c>
      <c r="BK531" s="230">
        <f>ROUND(I531*H531,2)</f>
        <v>0</v>
      </c>
      <c r="BL531" s="17" t="s">
        <v>254</v>
      </c>
      <c r="BM531" s="229" t="s">
        <v>619</v>
      </c>
    </row>
    <row r="532" s="13" customFormat="1">
      <c r="A532" s="13"/>
      <c r="B532" s="231"/>
      <c r="C532" s="232"/>
      <c r="D532" s="233" t="s">
        <v>164</v>
      </c>
      <c r="E532" s="234" t="s">
        <v>1</v>
      </c>
      <c r="F532" s="235" t="s">
        <v>394</v>
      </c>
      <c r="G532" s="232"/>
      <c r="H532" s="234" t="s">
        <v>1</v>
      </c>
      <c r="I532" s="236"/>
      <c r="J532" s="232"/>
      <c r="K532" s="232"/>
      <c r="L532" s="237"/>
      <c r="M532" s="238"/>
      <c r="N532" s="239"/>
      <c r="O532" s="239"/>
      <c r="P532" s="239"/>
      <c r="Q532" s="239"/>
      <c r="R532" s="239"/>
      <c r="S532" s="239"/>
      <c r="T532" s="240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1" t="s">
        <v>164</v>
      </c>
      <c r="AU532" s="241" t="s">
        <v>162</v>
      </c>
      <c r="AV532" s="13" t="s">
        <v>88</v>
      </c>
      <c r="AW532" s="13" t="s">
        <v>35</v>
      </c>
      <c r="AX532" s="13" t="s">
        <v>80</v>
      </c>
      <c r="AY532" s="241" t="s">
        <v>152</v>
      </c>
    </row>
    <row r="533" s="14" customFormat="1">
      <c r="A533" s="14"/>
      <c r="B533" s="242"/>
      <c r="C533" s="243"/>
      <c r="D533" s="233" t="s">
        <v>164</v>
      </c>
      <c r="E533" s="244" t="s">
        <v>1</v>
      </c>
      <c r="F533" s="245" t="s">
        <v>88</v>
      </c>
      <c r="G533" s="243"/>
      <c r="H533" s="246">
        <v>1</v>
      </c>
      <c r="I533" s="247"/>
      <c r="J533" s="243"/>
      <c r="K533" s="243"/>
      <c r="L533" s="248"/>
      <c r="M533" s="249"/>
      <c r="N533" s="250"/>
      <c r="O533" s="250"/>
      <c r="P533" s="250"/>
      <c r="Q533" s="250"/>
      <c r="R533" s="250"/>
      <c r="S533" s="250"/>
      <c r="T533" s="251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2" t="s">
        <v>164</v>
      </c>
      <c r="AU533" s="252" t="s">
        <v>162</v>
      </c>
      <c r="AV533" s="14" t="s">
        <v>162</v>
      </c>
      <c r="AW533" s="14" t="s">
        <v>35</v>
      </c>
      <c r="AX533" s="14" t="s">
        <v>80</v>
      </c>
      <c r="AY533" s="252" t="s">
        <v>152</v>
      </c>
    </row>
    <row r="534" s="13" customFormat="1">
      <c r="A534" s="13"/>
      <c r="B534" s="231"/>
      <c r="C534" s="232"/>
      <c r="D534" s="233" t="s">
        <v>164</v>
      </c>
      <c r="E534" s="234" t="s">
        <v>1</v>
      </c>
      <c r="F534" s="235" t="s">
        <v>396</v>
      </c>
      <c r="G534" s="232"/>
      <c r="H534" s="234" t="s">
        <v>1</v>
      </c>
      <c r="I534" s="236"/>
      <c r="J534" s="232"/>
      <c r="K534" s="232"/>
      <c r="L534" s="237"/>
      <c r="M534" s="238"/>
      <c r="N534" s="239"/>
      <c r="O534" s="239"/>
      <c r="P534" s="239"/>
      <c r="Q534" s="239"/>
      <c r="R534" s="239"/>
      <c r="S534" s="239"/>
      <c r="T534" s="240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1" t="s">
        <v>164</v>
      </c>
      <c r="AU534" s="241" t="s">
        <v>162</v>
      </c>
      <c r="AV534" s="13" t="s">
        <v>88</v>
      </c>
      <c r="AW534" s="13" t="s">
        <v>35</v>
      </c>
      <c r="AX534" s="13" t="s">
        <v>80</v>
      </c>
      <c r="AY534" s="241" t="s">
        <v>152</v>
      </c>
    </row>
    <row r="535" s="14" customFormat="1">
      <c r="A535" s="14"/>
      <c r="B535" s="242"/>
      <c r="C535" s="243"/>
      <c r="D535" s="233" t="s">
        <v>164</v>
      </c>
      <c r="E535" s="244" t="s">
        <v>1</v>
      </c>
      <c r="F535" s="245" t="s">
        <v>88</v>
      </c>
      <c r="G535" s="243"/>
      <c r="H535" s="246">
        <v>1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2" t="s">
        <v>164</v>
      </c>
      <c r="AU535" s="252" t="s">
        <v>162</v>
      </c>
      <c r="AV535" s="14" t="s">
        <v>162</v>
      </c>
      <c r="AW535" s="14" t="s">
        <v>35</v>
      </c>
      <c r="AX535" s="14" t="s">
        <v>80</v>
      </c>
      <c r="AY535" s="252" t="s">
        <v>152</v>
      </c>
    </row>
    <row r="536" s="13" customFormat="1">
      <c r="A536" s="13"/>
      <c r="B536" s="231"/>
      <c r="C536" s="232"/>
      <c r="D536" s="233" t="s">
        <v>164</v>
      </c>
      <c r="E536" s="234" t="s">
        <v>1</v>
      </c>
      <c r="F536" s="235" t="s">
        <v>398</v>
      </c>
      <c r="G536" s="232"/>
      <c r="H536" s="234" t="s">
        <v>1</v>
      </c>
      <c r="I536" s="236"/>
      <c r="J536" s="232"/>
      <c r="K536" s="232"/>
      <c r="L536" s="237"/>
      <c r="M536" s="238"/>
      <c r="N536" s="239"/>
      <c r="O536" s="239"/>
      <c r="P536" s="239"/>
      <c r="Q536" s="239"/>
      <c r="R536" s="239"/>
      <c r="S536" s="239"/>
      <c r="T536" s="240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1" t="s">
        <v>164</v>
      </c>
      <c r="AU536" s="241" t="s">
        <v>162</v>
      </c>
      <c r="AV536" s="13" t="s">
        <v>88</v>
      </c>
      <c r="AW536" s="13" t="s">
        <v>35</v>
      </c>
      <c r="AX536" s="13" t="s">
        <v>80</v>
      </c>
      <c r="AY536" s="241" t="s">
        <v>152</v>
      </c>
    </row>
    <row r="537" s="14" customFormat="1">
      <c r="A537" s="14"/>
      <c r="B537" s="242"/>
      <c r="C537" s="243"/>
      <c r="D537" s="233" t="s">
        <v>164</v>
      </c>
      <c r="E537" s="244" t="s">
        <v>1</v>
      </c>
      <c r="F537" s="245" t="s">
        <v>88</v>
      </c>
      <c r="G537" s="243"/>
      <c r="H537" s="246">
        <v>1</v>
      </c>
      <c r="I537" s="247"/>
      <c r="J537" s="243"/>
      <c r="K537" s="243"/>
      <c r="L537" s="248"/>
      <c r="M537" s="249"/>
      <c r="N537" s="250"/>
      <c r="O537" s="250"/>
      <c r="P537" s="250"/>
      <c r="Q537" s="250"/>
      <c r="R537" s="250"/>
      <c r="S537" s="250"/>
      <c r="T537" s="251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2" t="s">
        <v>164</v>
      </c>
      <c r="AU537" s="252" t="s">
        <v>162</v>
      </c>
      <c r="AV537" s="14" t="s">
        <v>162</v>
      </c>
      <c r="AW537" s="14" t="s">
        <v>35</v>
      </c>
      <c r="AX537" s="14" t="s">
        <v>80</v>
      </c>
      <c r="AY537" s="252" t="s">
        <v>152</v>
      </c>
    </row>
    <row r="538" s="13" customFormat="1">
      <c r="A538" s="13"/>
      <c r="B538" s="231"/>
      <c r="C538" s="232"/>
      <c r="D538" s="233" t="s">
        <v>164</v>
      </c>
      <c r="E538" s="234" t="s">
        <v>1</v>
      </c>
      <c r="F538" s="235" t="s">
        <v>400</v>
      </c>
      <c r="G538" s="232"/>
      <c r="H538" s="234" t="s">
        <v>1</v>
      </c>
      <c r="I538" s="236"/>
      <c r="J538" s="232"/>
      <c r="K538" s="232"/>
      <c r="L538" s="237"/>
      <c r="M538" s="238"/>
      <c r="N538" s="239"/>
      <c r="O538" s="239"/>
      <c r="P538" s="239"/>
      <c r="Q538" s="239"/>
      <c r="R538" s="239"/>
      <c r="S538" s="239"/>
      <c r="T538" s="240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1" t="s">
        <v>164</v>
      </c>
      <c r="AU538" s="241" t="s">
        <v>162</v>
      </c>
      <c r="AV538" s="13" t="s">
        <v>88</v>
      </c>
      <c r="AW538" s="13" t="s">
        <v>35</v>
      </c>
      <c r="AX538" s="13" t="s">
        <v>80</v>
      </c>
      <c r="AY538" s="241" t="s">
        <v>152</v>
      </c>
    </row>
    <row r="539" s="14" customFormat="1">
      <c r="A539" s="14"/>
      <c r="B539" s="242"/>
      <c r="C539" s="243"/>
      <c r="D539" s="233" t="s">
        <v>164</v>
      </c>
      <c r="E539" s="244" t="s">
        <v>1</v>
      </c>
      <c r="F539" s="245" t="s">
        <v>88</v>
      </c>
      <c r="G539" s="243"/>
      <c r="H539" s="246">
        <v>1</v>
      </c>
      <c r="I539" s="247"/>
      <c r="J539" s="243"/>
      <c r="K539" s="243"/>
      <c r="L539" s="248"/>
      <c r="M539" s="249"/>
      <c r="N539" s="250"/>
      <c r="O539" s="250"/>
      <c r="P539" s="250"/>
      <c r="Q539" s="250"/>
      <c r="R539" s="250"/>
      <c r="S539" s="250"/>
      <c r="T539" s="251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2" t="s">
        <v>164</v>
      </c>
      <c r="AU539" s="252" t="s">
        <v>162</v>
      </c>
      <c r="AV539" s="14" t="s">
        <v>162</v>
      </c>
      <c r="AW539" s="14" t="s">
        <v>35</v>
      </c>
      <c r="AX539" s="14" t="s">
        <v>80</v>
      </c>
      <c r="AY539" s="252" t="s">
        <v>152</v>
      </c>
    </row>
    <row r="540" s="15" customFormat="1">
      <c r="A540" s="15"/>
      <c r="B540" s="253"/>
      <c r="C540" s="254"/>
      <c r="D540" s="233" t="s">
        <v>164</v>
      </c>
      <c r="E540" s="255" t="s">
        <v>1</v>
      </c>
      <c r="F540" s="256" t="s">
        <v>167</v>
      </c>
      <c r="G540" s="254"/>
      <c r="H540" s="257">
        <v>4</v>
      </c>
      <c r="I540" s="258"/>
      <c r="J540" s="254"/>
      <c r="K540" s="254"/>
      <c r="L540" s="259"/>
      <c r="M540" s="260"/>
      <c r="N540" s="261"/>
      <c r="O540" s="261"/>
      <c r="P540" s="261"/>
      <c r="Q540" s="261"/>
      <c r="R540" s="261"/>
      <c r="S540" s="261"/>
      <c r="T540" s="262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63" t="s">
        <v>164</v>
      </c>
      <c r="AU540" s="263" t="s">
        <v>162</v>
      </c>
      <c r="AV540" s="15" t="s">
        <v>161</v>
      </c>
      <c r="AW540" s="15" t="s">
        <v>35</v>
      </c>
      <c r="AX540" s="15" t="s">
        <v>88</v>
      </c>
      <c r="AY540" s="263" t="s">
        <v>152</v>
      </c>
    </row>
    <row r="541" s="2" customFormat="1" ht="24.15" customHeight="1">
      <c r="A541" s="38"/>
      <c r="B541" s="39"/>
      <c r="C541" s="218" t="s">
        <v>620</v>
      </c>
      <c r="D541" s="218" t="s">
        <v>156</v>
      </c>
      <c r="E541" s="219" t="s">
        <v>621</v>
      </c>
      <c r="F541" s="220" t="s">
        <v>622</v>
      </c>
      <c r="G541" s="221" t="s">
        <v>176</v>
      </c>
      <c r="H541" s="222">
        <v>17.792000000000002</v>
      </c>
      <c r="I541" s="223"/>
      <c r="J541" s="224">
        <f>ROUND(I541*H541,2)</f>
        <v>0</v>
      </c>
      <c r="K541" s="220" t="s">
        <v>160</v>
      </c>
      <c r="L541" s="44"/>
      <c r="M541" s="225" t="s">
        <v>1</v>
      </c>
      <c r="N541" s="226" t="s">
        <v>46</v>
      </c>
      <c r="O541" s="91"/>
      <c r="P541" s="227">
        <f>O541*H541</f>
        <v>0</v>
      </c>
      <c r="Q541" s="227">
        <v>0</v>
      </c>
      <c r="R541" s="227">
        <f>Q541*H541</f>
        <v>0</v>
      </c>
      <c r="S541" s="227">
        <v>0</v>
      </c>
      <c r="T541" s="228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29" t="s">
        <v>254</v>
      </c>
      <c r="AT541" s="229" t="s">
        <v>156</v>
      </c>
      <c r="AU541" s="229" t="s">
        <v>162</v>
      </c>
      <c r="AY541" s="17" t="s">
        <v>152</v>
      </c>
      <c r="BE541" s="230">
        <f>IF(N541="základní",J541,0)</f>
        <v>0</v>
      </c>
      <c r="BF541" s="230">
        <f>IF(N541="snížená",J541,0)</f>
        <v>0</v>
      </c>
      <c r="BG541" s="230">
        <f>IF(N541="zákl. přenesená",J541,0)</f>
        <v>0</v>
      </c>
      <c r="BH541" s="230">
        <f>IF(N541="sníž. přenesená",J541,0)</f>
        <v>0</v>
      </c>
      <c r="BI541" s="230">
        <f>IF(N541="nulová",J541,0)</f>
        <v>0</v>
      </c>
      <c r="BJ541" s="17" t="s">
        <v>162</v>
      </c>
      <c r="BK541" s="230">
        <f>ROUND(I541*H541,2)</f>
        <v>0</v>
      </c>
      <c r="BL541" s="17" t="s">
        <v>254</v>
      </c>
      <c r="BM541" s="229" t="s">
        <v>623</v>
      </c>
    </row>
    <row r="542" s="12" customFormat="1" ht="22.8" customHeight="1">
      <c r="A542" s="12"/>
      <c r="B542" s="202"/>
      <c r="C542" s="203"/>
      <c r="D542" s="204" t="s">
        <v>79</v>
      </c>
      <c r="E542" s="216" t="s">
        <v>624</v>
      </c>
      <c r="F542" s="216" t="s">
        <v>625</v>
      </c>
      <c r="G542" s="203"/>
      <c r="H542" s="203"/>
      <c r="I542" s="206"/>
      <c r="J542" s="217">
        <f>BK542</f>
        <v>0</v>
      </c>
      <c r="K542" s="203"/>
      <c r="L542" s="208"/>
      <c r="M542" s="209"/>
      <c r="N542" s="210"/>
      <c r="O542" s="210"/>
      <c r="P542" s="211">
        <f>SUM(P543:P550)</f>
        <v>0</v>
      </c>
      <c r="Q542" s="210"/>
      <c r="R542" s="211">
        <f>SUM(R543:R550)</f>
        <v>0.037699999999999997</v>
      </c>
      <c r="S542" s="210"/>
      <c r="T542" s="212">
        <f>SUM(T543:T550)</f>
        <v>0</v>
      </c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R542" s="213" t="s">
        <v>162</v>
      </c>
      <c r="AT542" s="214" t="s">
        <v>79</v>
      </c>
      <c r="AU542" s="214" t="s">
        <v>88</v>
      </c>
      <c r="AY542" s="213" t="s">
        <v>152</v>
      </c>
      <c r="BK542" s="215">
        <f>SUM(BK543:BK550)</f>
        <v>0</v>
      </c>
    </row>
    <row r="543" s="2" customFormat="1" ht="24.15" customHeight="1">
      <c r="A543" s="38"/>
      <c r="B543" s="39"/>
      <c r="C543" s="218" t="s">
        <v>626</v>
      </c>
      <c r="D543" s="218" t="s">
        <v>156</v>
      </c>
      <c r="E543" s="219" t="s">
        <v>627</v>
      </c>
      <c r="F543" s="220" t="s">
        <v>628</v>
      </c>
      <c r="G543" s="221" t="s">
        <v>159</v>
      </c>
      <c r="H543" s="222">
        <v>3.9969999999999999</v>
      </c>
      <c r="I543" s="223"/>
      <c r="J543" s="224">
        <f>ROUND(I543*H543,2)</f>
        <v>0</v>
      </c>
      <c r="K543" s="220" t="s">
        <v>160</v>
      </c>
      <c r="L543" s="44"/>
      <c r="M543" s="225" t="s">
        <v>1</v>
      </c>
      <c r="N543" s="226" t="s">
        <v>46</v>
      </c>
      <c r="O543" s="91"/>
      <c r="P543" s="227">
        <f>O543*H543</f>
        <v>0</v>
      </c>
      <c r="Q543" s="227">
        <v>0</v>
      </c>
      <c r="R543" s="227">
        <f>Q543*H543</f>
        <v>0</v>
      </c>
      <c r="S543" s="227">
        <v>0</v>
      </c>
      <c r="T543" s="228">
        <f>S543*H543</f>
        <v>0</v>
      </c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R543" s="229" t="s">
        <v>254</v>
      </c>
      <c r="AT543" s="229" t="s">
        <v>156</v>
      </c>
      <c r="AU543" s="229" t="s">
        <v>162</v>
      </c>
      <c r="AY543" s="17" t="s">
        <v>152</v>
      </c>
      <c r="BE543" s="230">
        <f>IF(N543="základní",J543,0)</f>
        <v>0</v>
      </c>
      <c r="BF543" s="230">
        <f>IF(N543="snížená",J543,0)</f>
        <v>0</v>
      </c>
      <c r="BG543" s="230">
        <f>IF(N543="zákl. přenesená",J543,0)</f>
        <v>0</v>
      </c>
      <c r="BH543" s="230">
        <f>IF(N543="sníž. přenesená",J543,0)</f>
        <v>0</v>
      </c>
      <c r="BI543" s="230">
        <f>IF(N543="nulová",J543,0)</f>
        <v>0</v>
      </c>
      <c r="BJ543" s="17" t="s">
        <v>162</v>
      </c>
      <c r="BK543" s="230">
        <f>ROUND(I543*H543,2)</f>
        <v>0</v>
      </c>
      <c r="BL543" s="17" t="s">
        <v>254</v>
      </c>
      <c r="BM543" s="229" t="s">
        <v>629</v>
      </c>
    </row>
    <row r="544" s="13" customFormat="1">
      <c r="A544" s="13"/>
      <c r="B544" s="231"/>
      <c r="C544" s="232"/>
      <c r="D544" s="233" t="s">
        <v>164</v>
      </c>
      <c r="E544" s="234" t="s">
        <v>1</v>
      </c>
      <c r="F544" s="235" t="s">
        <v>630</v>
      </c>
      <c r="G544" s="232"/>
      <c r="H544" s="234" t="s">
        <v>1</v>
      </c>
      <c r="I544" s="236"/>
      <c r="J544" s="232"/>
      <c r="K544" s="232"/>
      <c r="L544" s="237"/>
      <c r="M544" s="238"/>
      <c r="N544" s="239"/>
      <c r="O544" s="239"/>
      <c r="P544" s="239"/>
      <c r="Q544" s="239"/>
      <c r="R544" s="239"/>
      <c r="S544" s="239"/>
      <c r="T544" s="240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1" t="s">
        <v>164</v>
      </c>
      <c r="AU544" s="241" t="s">
        <v>162</v>
      </c>
      <c r="AV544" s="13" t="s">
        <v>88</v>
      </c>
      <c r="AW544" s="13" t="s">
        <v>35</v>
      </c>
      <c r="AX544" s="13" t="s">
        <v>80</v>
      </c>
      <c r="AY544" s="241" t="s">
        <v>152</v>
      </c>
    </row>
    <row r="545" s="14" customFormat="1">
      <c r="A545" s="14"/>
      <c r="B545" s="242"/>
      <c r="C545" s="243"/>
      <c r="D545" s="233" t="s">
        <v>164</v>
      </c>
      <c r="E545" s="244" t="s">
        <v>1</v>
      </c>
      <c r="F545" s="245" t="s">
        <v>440</v>
      </c>
      <c r="G545" s="243"/>
      <c r="H545" s="246">
        <v>1.841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2" t="s">
        <v>164</v>
      </c>
      <c r="AU545" s="252" t="s">
        <v>162</v>
      </c>
      <c r="AV545" s="14" t="s">
        <v>162</v>
      </c>
      <c r="AW545" s="14" t="s">
        <v>35</v>
      </c>
      <c r="AX545" s="14" t="s">
        <v>80</v>
      </c>
      <c r="AY545" s="252" t="s">
        <v>152</v>
      </c>
    </row>
    <row r="546" s="14" customFormat="1">
      <c r="A546" s="14"/>
      <c r="B546" s="242"/>
      <c r="C546" s="243"/>
      <c r="D546" s="233" t="s">
        <v>164</v>
      </c>
      <c r="E546" s="244" t="s">
        <v>1</v>
      </c>
      <c r="F546" s="245" t="s">
        <v>441</v>
      </c>
      <c r="G546" s="243"/>
      <c r="H546" s="246">
        <v>2.1560000000000001</v>
      </c>
      <c r="I546" s="247"/>
      <c r="J546" s="243"/>
      <c r="K546" s="243"/>
      <c r="L546" s="248"/>
      <c r="M546" s="249"/>
      <c r="N546" s="250"/>
      <c r="O546" s="250"/>
      <c r="P546" s="250"/>
      <c r="Q546" s="250"/>
      <c r="R546" s="250"/>
      <c r="S546" s="250"/>
      <c r="T546" s="251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2" t="s">
        <v>164</v>
      </c>
      <c r="AU546" s="252" t="s">
        <v>162</v>
      </c>
      <c r="AV546" s="14" t="s">
        <v>162</v>
      </c>
      <c r="AW546" s="14" t="s">
        <v>35</v>
      </c>
      <c r="AX546" s="14" t="s">
        <v>80</v>
      </c>
      <c r="AY546" s="252" t="s">
        <v>152</v>
      </c>
    </row>
    <row r="547" s="15" customFormat="1">
      <c r="A547" s="15"/>
      <c r="B547" s="253"/>
      <c r="C547" s="254"/>
      <c r="D547" s="233" t="s">
        <v>164</v>
      </c>
      <c r="E547" s="255" t="s">
        <v>1</v>
      </c>
      <c r="F547" s="256" t="s">
        <v>167</v>
      </c>
      <c r="G547" s="254"/>
      <c r="H547" s="257">
        <v>3.9969999999999999</v>
      </c>
      <c r="I547" s="258"/>
      <c r="J547" s="254"/>
      <c r="K547" s="254"/>
      <c r="L547" s="259"/>
      <c r="M547" s="260"/>
      <c r="N547" s="261"/>
      <c r="O547" s="261"/>
      <c r="P547" s="261"/>
      <c r="Q547" s="261"/>
      <c r="R547" s="261"/>
      <c r="S547" s="261"/>
      <c r="T547" s="262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3" t="s">
        <v>164</v>
      </c>
      <c r="AU547" s="263" t="s">
        <v>162</v>
      </c>
      <c r="AV547" s="15" t="s">
        <v>161</v>
      </c>
      <c r="AW547" s="15" t="s">
        <v>35</v>
      </c>
      <c r="AX547" s="15" t="s">
        <v>88</v>
      </c>
      <c r="AY547" s="263" t="s">
        <v>152</v>
      </c>
    </row>
    <row r="548" s="2" customFormat="1" ht="24.15" customHeight="1">
      <c r="A548" s="38"/>
      <c r="B548" s="39"/>
      <c r="C548" s="264" t="s">
        <v>631</v>
      </c>
      <c r="D548" s="264" t="s">
        <v>180</v>
      </c>
      <c r="E548" s="265" t="s">
        <v>632</v>
      </c>
      <c r="F548" s="266" t="s">
        <v>633</v>
      </c>
      <c r="G548" s="267" t="s">
        <v>249</v>
      </c>
      <c r="H548" s="268">
        <v>4</v>
      </c>
      <c r="I548" s="269"/>
      <c r="J548" s="270">
        <f>ROUND(I548*H548,2)</f>
        <v>0</v>
      </c>
      <c r="K548" s="266" t="s">
        <v>160</v>
      </c>
      <c r="L548" s="271"/>
      <c r="M548" s="272" t="s">
        <v>1</v>
      </c>
      <c r="N548" s="273" t="s">
        <v>46</v>
      </c>
      <c r="O548" s="91"/>
      <c r="P548" s="227">
        <f>O548*H548</f>
        <v>0</v>
      </c>
      <c r="Q548" s="227">
        <v>0.0058700000000000002</v>
      </c>
      <c r="R548" s="227">
        <f>Q548*H548</f>
        <v>0.023480000000000001</v>
      </c>
      <c r="S548" s="227">
        <v>0</v>
      </c>
      <c r="T548" s="228">
        <f>S548*H548</f>
        <v>0</v>
      </c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R548" s="229" t="s">
        <v>348</v>
      </c>
      <c r="AT548" s="229" t="s">
        <v>180</v>
      </c>
      <c r="AU548" s="229" t="s">
        <v>162</v>
      </c>
      <c r="AY548" s="17" t="s">
        <v>152</v>
      </c>
      <c r="BE548" s="230">
        <f>IF(N548="základní",J548,0)</f>
        <v>0</v>
      </c>
      <c r="BF548" s="230">
        <f>IF(N548="snížená",J548,0)</f>
        <v>0</v>
      </c>
      <c r="BG548" s="230">
        <f>IF(N548="zákl. přenesená",J548,0)</f>
        <v>0</v>
      </c>
      <c r="BH548" s="230">
        <f>IF(N548="sníž. přenesená",J548,0)</f>
        <v>0</v>
      </c>
      <c r="BI548" s="230">
        <f>IF(N548="nulová",J548,0)</f>
        <v>0</v>
      </c>
      <c r="BJ548" s="17" t="s">
        <v>162</v>
      </c>
      <c r="BK548" s="230">
        <f>ROUND(I548*H548,2)</f>
        <v>0</v>
      </c>
      <c r="BL548" s="17" t="s">
        <v>254</v>
      </c>
      <c r="BM548" s="229" t="s">
        <v>634</v>
      </c>
    </row>
    <row r="549" s="2" customFormat="1" ht="24.15" customHeight="1">
      <c r="A549" s="38"/>
      <c r="B549" s="39"/>
      <c r="C549" s="264" t="s">
        <v>635</v>
      </c>
      <c r="D549" s="264" t="s">
        <v>180</v>
      </c>
      <c r="E549" s="265" t="s">
        <v>636</v>
      </c>
      <c r="F549" s="266" t="s">
        <v>637</v>
      </c>
      <c r="G549" s="267" t="s">
        <v>249</v>
      </c>
      <c r="H549" s="268">
        <v>2</v>
      </c>
      <c r="I549" s="269"/>
      <c r="J549" s="270">
        <f>ROUND(I549*H549,2)</f>
        <v>0</v>
      </c>
      <c r="K549" s="266" t="s">
        <v>160</v>
      </c>
      <c r="L549" s="271"/>
      <c r="M549" s="272" t="s">
        <v>1</v>
      </c>
      <c r="N549" s="273" t="s">
        <v>46</v>
      </c>
      <c r="O549" s="91"/>
      <c r="P549" s="227">
        <f>O549*H549</f>
        <v>0</v>
      </c>
      <c r="Q549" s="227">
        <v>0.00711</v>
      </c>
      <c r="R549" s="227">
        <f>Q549*H549</f>
        <v>0.01422</v>
      </c>
      <c r="S549" s="227">
        <v>0</v>
      </c>
      <c r="T549" s="228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29" t="s">
        <v>348</v>
      </c>
      <c r="AT549" s="229" t="s">
        <v>180</v>
      </c>
      <c r="AU549" s="229" t="s">
        <v>162</v>
      </c>
      <c r="AY549" s="17" t="s">
        <v>152</v>
      </c>
      <c r="BE549" s="230">
        <f>IF(N549="základní",J549,0)</f>
        <v>0</v>
      </c>
      <c r="BF549" s="230">
        <f>IF(N549="snížená",J549,0)</f>
        <v>0</v>
      </c>
      <c r="BG549" s="230">
        <f>IF(N549="zákl. přenesená",J549,0)</f>
        <v>0</v>
      </c>
      <c r="BH549" s="230">
        <f>IF(N549="sníž. přenesená",J549,0)</f>
        <v>0</v>
      </c>
      <c r="BI549" s="230">
        <f>IF(N549="nulová",J549,0)</f>
        <v>0</v>
      </c>
      <c r="BJ549" s="17" t="s">
        <v>162</v>
      </c>
      <c r="BK549" s="230">
        <f>ROUND(I549*H549,2)</f>
        <v>0</v>
      </c>
      <c r="BL549" s="17" t="s">
        <v>254</v>
      </c>
      <c r="BM549" s="229" t="s">
        <v>638</v>
      </c>
    </row>
    <row r="550" s="2" customFormat="1" ht="24.15" customHeight="1">
      <c r="A550" s="38"/>
      <c r="B550" s="39"/>
      <c r="C550" s="218" t="s">
        <v>639</v>
      </c>
      <c r="D550" s="218" t="s">
        <v>156</v>
      </c>
      <c r="E550" s="219" t="s">
        <v>640</v>
      </c>
      <c r="F550" s="220" t="s">
        <v>641</v>
      </c>
      <c r="G550" s="221" t="s">
        <v>176</v>
      </c>
      <c r="H550" s="222">
        <v>0.037999999999999999</v>
      </c>
      <c r="I550" s="223"/>
      <c r="J550" s="224">
        <f>ROUND(I550*H550,2)</f>
        <v>0</v>
      </c>
      <c r="K550" s="220" t="s">
        <v>160</v>
      </c>
      <c r="L550" s="44"/>
      <c r="M550" s="225" t="s">
        <v>1</v>
      </c>
      <c r="N550" s="226" t="s">
        <v>46</v>
      </c>
      <c r="O550" s="91"/>
      <c r="P550" s="227">
        <f>O550*H550</f>
        <v>0</v>
      </c>
      <c r="Q550" s="227">
        <v>0</v>
      </c>
      <c r="R550" s="227">
        <f>Q550*H550</f>
        <v>0</v>
      </c>
      <c r="S550" s="227">
        <v>0</v>
      </c>
      <c r="T550" s="228">
        <f>S550*H550</f>
        <v>0</v>
      </c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R550" s="229" t="s">
        <v>254</v>
      </c>
      <c r="AT550" s="229" t="s">
        <v>156</v>
      </c>
      <c r="AU550" s="229" t="s">
        <v>162</v>
      </c>
      <c r="AY550" s="17" t="s">
        <v>152</v>
      </c>
      <c r="BE550" s="230">
        <f>IF(N550="základní",J550,0)</f>
        <v>0</v>
      </c>
      <c r="BF550" s="230">
        <f>IF(N550="snížená",J550,0)</f>
        <v>0</v>
      </c>
      <c r="BG550" s="230">
        <f>IF(N550="zákl. přenesená",J550,0)</f>
        <v>0</v>
      </c>
      <c r="BH550" s="230">
        <f>IF(N550="sníž. přenesená",J550,0)</f>
        <v>0</v>
      </c>
      <c r="BI550" s="230">
        <f>IF(N550="nulová",J550,0)</f>
        <v>0</v>
      </c>
      <c r="BJ550" s="17" t="s">
        <v>162</v>
      </c>
      <c r="BK550" s="230">
        <f>ROUND(I550*H550,2)</f>
        <v>0</v>
      </c>
      <c r="BL550" s="17" t="s">
        <v>254</v>
      </c>
      <c r="BM550" s="229" t="s">
        <v>642</v>
      </c>
    </row>
    <row r="551" s="12" customFormat="1" ht="22.8" customHeight="1">
      <c r="A551" s="12"/>
      <c r="B551" s="202"/>
      <c r="C551" s="203"/>
      <c r="D551" s="204" t="s">
        <v>79</v>
      </c>
      <c r="E551" s="216" t="s">
        <v>643</v>
      </c>
      <c r="F551" s="216" t="s">
        <v>644</v>
      </c>
      <c r="G551" s="203"/>
      <c r="H551" s="203"/>
      <c r="I551" s="206"/>
      <c r="J551" s="217">
        <f>BK551</f>
        <v>0</v>
      </c>
      <c r="K551" s="203"/>
      <c r="L551" s="208"/>
      <c r="M551" s="209"/>
      <c r="N551" s="210"/>
      <c r="O551" s="210"/>
      <c r="P551" s="211">
        <f>SUM(P552:P572)</f>
        <v>0</v>
      </c>
      <c r="Q551" s="210"/>
      <c r="R551" s="211">
        <f>SUM(R552:R572)</f>
        <v>0.049794240000000004</v>
      </c>
      <c r="S551" s="210"/>
      <c r="T551" s="212">
        <f>SUM(T552:T572)</f>
        <v>0</v>
      </c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R551" s="213" t="s">
        <v>162</v>
      </c>
      <c r="AT551" s="214" t="s">
        <v>79</v>
      </c>
      <c r="AU551" s="214" t="s">
        <v>88</v>
      </c>
      <c r="AY551" s="213" t="s">
        <v>152</v>
      </c>
      <c r="BK551" s="215">
        <f>SUM(BK552:BK572)</f>
        <v>0</v>
      </c>
    </row>
    <row r="552" s="2" customFormat="1" ht="37.8" customHeight="1">
      <c r="A552" s="38"/>
      <c r="B552" s="39"/>
      <c r="C552" s="218" t="s">
        <v>645</v>
      </c>
      <c r="D552" s="218" t="s">
        <v>156</v>
      </c>
      <c r="E552" s="219" t="s">
        <v>646</v>
      </c>
      <c r="F552" s="220" t="s">
        <v>647</v>
      </c>
      <c r="G552" s="221" t="s">
        <v>159</v>
      </c>
      <c r="H552" s="222">
        <v>268.899</v>
      </c>
      <c r="I552" s="223"/>
      <c r="J552" s="224">
        <f>ROUND(I552*H552,2)</f>
        <v>0</v>
      </c>
      <c r="K552" s="220" t="s">
        <v>160</v>
      </c>
      <c r="L552" s="44"/>
      <c r="M552" s="225" t="s">
        <v>1</v>
      </c>
      <c r="N552" s="226" t="s">
        <v>46</v>
      </c>
      <c r="O552" s="91"/>
      <c r="P552" s="227">
        <f>O552*H552</f>
        <v>0</v>
      </c>
      <c r="Q552" s="227">
        <v>0</v>
      </c>
      <c r="R552" s="227">
        <f>Q552*H552</f>
        <v>0</v>
      </c>
      <c r="S552" s="227">
        <v>0</v>
      </c>
      <c r="T552" s="228">
        <f>S552*H552</f>
        <v>0</v>
      </c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R552" s="229" t="s">
        <v>254</v>
      </c>
      <c r="AT552" s="229" t="s">
        <v>156</v>
      </c>
      <c r="AU552" s="229" t="s">
        <v>162</v>
      </c>
      <c r="AY552" s="17" t="s">
        <v>152</v>
      </c>
      <c r="BE552" s="230">
        <f>IF(N552="základní",J552,0)</f>
        <v>0</v>
      </c>
      <c r="BF552" s="230">
        <f>IF(N552="snížená",J552,0)</f>
        <v>0</v>
      </c>
      <c r="BG552" s="230">
        <f>IF(N552="zákl. přenesená",J552,0)</f>
        <v>0</v>
      </c>
      <c r="BH552" s="230">
        <f>IF(N552="sníž. přenesená",J552,0)</f>
        <v>0</v>
      </c>
      <c r="BI552" s="230">
        <f>IF(N552="nulová",J552,0)</f>
        <v>0</v>
      </c>
      <c r="BJ552" s="17" t="s">
        <v>162</v>
      </c>
      <c r="BK552" s="230">
        <f>ROUND(I552*H552,2)</f>
        <v>0</v>
      </c>
      <c r="BL552" s="17" t="s">
        <v>254</v>
      </c>
      <c r="BM552" s="229" t="s">
        <v>648</v>
      </c>
    </row>
    <row r="553" s="13" customFormat="1">
      <c r="A553" s="13"/>
      <c r="B553" s="231"/>
      <c r="C553" s="232"/>
      <c r="D553" s="233" t="s">
        <v>164</v>
      </c>
      <c r="E553" s="234" t="s">
        <v>1</v>
      </c>
      <c r="F553" s="235" t="s">
        <v>591</v>
      </c>
      <c r="G553" s="232"/>
      <c r="H553" s="234" t="s">
        <v>1</v>
      </c>
      <c r="I553" s="236"/>
      <c r="J553" s="232"/>
      <c r="K553" s="232"/>
      <c r="L553" s="237"/>
      <c r="M553" s="238"/>
      <c r="N553" s="239"/>
      <c r="O553" s="239"/>
      <c r="P553" s="239"/>
      <c r="Q553" s="239"/>
      <c r="R553" s="239"/>
      <c r="S553" s="239"/>
      <c r="T553" s="240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1" t="s">
        <v>164</v>
      </c>
      <c r="AU553" s="241" t="s">
        <v>162</v>
      </c>
      <c r="AV553" s="13" t="s">
        <v>88</v>
      </c>
      <c r="AW553" s="13" t="s">
        <v>35</v>
      </c>
      <c r="AX553" s="13" t="s">
        <v>80</v>
      </c>
      <c r="AY553" s="241" t="s">
        <v>152</v>
      </c>
    </row>
    <row r="554" s="13" customFormat="1">
      <c r="A554" s="13"/>
      <c r="B554" s="231"/>
      <c r="C554" s="232"/>
      <c r="D554" s="233" t="s">
        <v>164</v>
      </c>
      <c r="E554" s="234" t="s">
        <v>1</v>
      </c>
      <c r="F554" s="235" t="s">
        <v>592</v>
      </c>
      <c r="G554" s="232"/>
      <c r="H554" s="234" t="s">
        <v>1</v>
      </c>
      <c r="I554" s="236"/>
      <c r="J554" s="232"/>
      <c r="K554" s="232"/>
      <c r="L554" s="237"/>
      <c r="M554" s="238"/>
      <c r="N554" s="239"/>
      <c r="O554" s="239"/>
      <c r="P554" s="239"/>
      <c r="Q554" s="239"/>
      <c r="R554" s="239"/>
      <c r="S554" s="239"/>
      <c r="T554" s="240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1" t="s">
        <v>164</v>
      </c>
      <c r="AU554" s="241" t="s">
        <v>162</v>
      </c>
      <c r="AV554" s="13" t="s">
        <v>88</v>
      </c>
      <c r="AW554" s="13" t="s">
        <v>35</v>
      </c>
      <c r="AX554" s="13" t="s">
        <v>80</v>
      </c>
      <c r="AY554" s="241" t="s">
        <v>152</v>
      </c>
    </row>
    <row r="555" s="14" customFormat="1">
      <c r="A555" s="14"/>
      <c r="B555" s="242"/>
      <c r="C555" s="243"/>
      <c r="D555" s="233" t="s">
        <v>164</v>
      </c>
      <c r="E555" s="244" t="s">
        <v>1</v>
      </c>
      <c r="F555" s="245" t="s">
        <v>593</v>
      </c>
      <c r="G555" s="243"/>
      <c r="H555" s="246">
        <v>136.5</v>
      </c>
      <c r="I555" s="247"/>
      <c r="J555" s="243"/>
      <c r="K555" s="243"/>
      <c r="L555" s="248"/>
      <c r="M555" s="249"/>
      <c r="N555" s="250"/>
      <c r="O555" s="250"/>
      <c r="P555" s="250"/>
      <c r="Q555" s="250"/>
      <c r="R555" s="250"/>
      <c r="S555" s="250"/>
      <c r="T555" s="251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2" t="s">
        <v>164</v>
      </c>
      <c r="AU555" s="252" t="s">
        <v>162</v>
      </c>
      <c r="AV555" s="14" t="s">
        <v>162</v>
      </c>
      <c r="AW555" s="14" t="s">
        <v>35</v>
      </c>
      <c r="AX555" s="14" t="s">
        <v>80</v>
      </c>
      <c r="AY555" s="252" t="s">
        <v>152</v>
      </c>
    </row>
    <row r="556" s="13" customFormat="1">
      <c r="A556" s="13"/>
      <c r="B556" s="231"/>
      <c r="C556" s="232"/>
      <c r="D556" s="233" t="s">
        <v>164</v>
      </c>
      <c r="E556" s="234" t="s">
        <v>1</v>
      </c>
      <c r="F556" s="235" t="s">
        <v>594</v>
      </c>
      <c r="G556" s="232"/>
      <c r="H556" s="234" t="s">
        <v>1</v>
      </c>
      <c r="I556" s="236"/>
      <c r="J556" s="232"/>
      <c r="K556" s="232"/>
      <c r="L556" s="237"/>
      <c r="M556" s="238"/>
      <c r="N556" s="239"/>
      <c r="O556" s="239"/>
      <c r="P556" s="239"/>
      <c r="Q556" s="239"/>
      <c r="R556" s="239"/>
      <c r="S556" s="239"/>
      <c r="T556" s="240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1" t="s">
        <v>164</v>
      </c>
      <c r="AU556" s="241" t="s">
        <v>162</v>
      </c>
      <c r="AV556" s="13" t="s">
        <v>88</v>
      </c>
      <c r="AW556" s="13" t="s">
        <v>35</v>
      </c>
      <c r="AX556" s="13" t="s">
        <v>80</v>
      </c>
      <c r="AY556" s="241" t="s">
        <v>152</v>
      </c>
    </row>
    <row r="557" s="14" customFormat="1">
      <c r="A557" s="14"/>
      <c r="B557" s="242"/>
      <c r="C557" s="243"/>
      <c r="D557" s="233" t="s">
        <v>164</v>
      </c>
      <c r="E557" s="244" t="s">
        <v>1</v>
      </c>
      <c r="F557" s="245" t="s">
        <v>595</v>
      </c>
      <c r="G557" s="243"/>
      <c r="H557" s="246">
        <v>145.59999999999999</v>
      </c>
      <c r="I557" s="247"/>
      <c r="J557" s="243"/>
      <c r="K557" s="243"/>
      <c r="L557" s="248"/>
      <c r="M557" s="249"/>
      <c r="N557" s="250"/>
      <c r="O557" s="250"/>
      <c r="P557" s="250"/>
      <c r="Q557" s="250"/>
      <c r="R557" s="250"/>
      <c r="S557" s="250"/>
      <c r="T557" s="251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2" t="s">
        <v>164</v>
      </c>
      <c r="AU557" s="252" t="s">
        <v>162</v>
      </c>
      <c r="AV557" s="14" t="s">
        <v>162</v>
      </c>
      <c r="AW557" s="14" t="s">
        <v>35</v>
      </c>
      <c r="AX557" s="14" t="s">
        <v>80</v>
      </c>
      <c r="AY557" s="252" t="s">
        <v>152</v>
      </c>
    </row>
    <row r="558" s="13" customFormat="1">
      <c r="A558" s="13"/>
      <c r="B558" s="231"/>
      <c r="C558" s="232"/>
      <c r="D558" s="233" t="s">
        <v>164</v>
      </c>
      <c r="E558" s="234" t="s">
        <v>1</v>
      </c>
      <c r="F558" s="235" t="s">
        <v>596</v>
      </c>
      <c r="G558" s="232"/>
      <c r="H558" s="234" t="s">
        <v>1</v>
      </c>
      <c r="I558" s="236"/>
      <c r="J558" s="232"/>
      <c r="K558" s="232"/>
      <c r="L558" s="237"/>
      <c r="M558" s="238"/>
      <c r="N558" s="239"/>
      <c r="O558" s="239"/>
      <c r="P558" s="239"/>
      <c r="Q558" s="239"/>
      <c r="R558" s="239"/>
      <c r="S558" s="239"/>
      <c r="T558" s="240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1" t="s">
        <v>164</v>
      </c>
      <c r="AU558" s="241" t="s">
        <v>162</v>
      </c>
      <c r="AV558" s="13" t="s">
        <v>88</v>
      </c>
      <c r="AW558" s="13" t="s">
        <v>35</v>
      </c>
      <c r="AX558" s="13" t="s">
        <v>80</v>
      </c>
      <c r="AY558" s="241" t="s">
        <v>152</v>
      </c>
    </row>
    <row r="559" s="14" customFormat="1">
      <c r="A559" s="14"/>
      <c r="B559" s="242"/>
      <c r="C559" s="243"/>
      <c r="D559" s="233" t="s">
        <v>164</v>
      </c>
      <c r="E559" s="244" t="s">
        <v>1</v>
      </c>
      <c r="F559" s="245" t="s">
        <v>597</v>
      </c>
      <c r="G559" s="243"/>
      <c r="H559" s="246">
        <v>-11.045</v>
      </c>
      <c r="I559" s="247"/>
      <c r="J559" s="243"/>
      <c r="K559" s="243"/>
      <c r="L559" s="248"/>
      <c r="M559" s="249"/>
      <c r="N559" s="250"/>
      <c r="O559" s="250"/>
      <c r="P559" s="250"/>
      <c r="Q559" s="250"/>
      <c r="R559" s="250"/>
      <c r="S559" s="250"/>
      <c r="T559" s="251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2" t="s">
        <v>164</v>
      </c>
      <c r="AU559" s="252" t="s">
        <v>162</v>
      </c>
      <c r="AV559" s="14" t="s">
        <v>162</v>
      </c>
      <c r="AW559" s="14" t="s">
        <v>35</v>
      </c>
      <c r="AX559" s="14" t="s">
        <v>80</v>
      </c>
      <c r="AY559" s="252" t="s">
        <v>152</v>
      </c>
    </row>
    <row r="560" s="14" customFormat="1">
      <c r="A560" s="14"/>
      <c r="B560" s="242"/>
      <c r="C560" s="243"/>
      <c r="D560" s="233" t="s">
        <v>164</v>
      </c>
      <c r="E560" s="244" t="s">
        <v>1</v>
      </c>
      <c r="F560" s="245" t="s">
        <v>598</v>
      </c>
      <c r="G560" s="243"/>
      <c r="H560" s="246">
        <v>-2.1560000000000001</v>
      </c>
      <c r="I560" s="247"/>
      <c r="J560" s="243"/>
      <c r="K560" s="243"/>
      <c r="L560" s="248"/>
      <c r="M560" s="249"/>
      <c r="N560" s="250"/>
      <c r="O560" s="250"/>
      <c r="P560" s="250"/>
      <c r="Q560" s="250"/>
      <c r="R560" s="250"/>
      <c r="S560" s="250"/>
      <c r="T560" s="251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2" t="s">
        <v>164</v>
      </c>
      <c r="AU560" s="252" t="s">
        <v>162</v>
      </c>
      <c r="AV560" s="14" t="s">
        <v>162</v>
      </c>
      <c r="AW560" s="14" t="s">
        <v>35</v>
      </c>
      <c r="AX560" s="14" t="s">
        <v>80</v>
      </c>
      <c r="AY560" s="252" t="s">
        <v>152</v>
      </c>
    </row>
    <row r="561" s="15" customFormat="1">
      <c r="A561" s="15"/>
      <c r="B561" s="253"/>
      <c r="C561" s="254"/>
      <c r="D561" s="233" t="s">
        <v>164</v>
      </c>
      <c r="E561" s="255" t="s">
        <v>1</v>
      </c>
      <c r="F561" s="256" t="s">
        <v>167</v>
      </c>
      <c r="G561" s="254"/>
      <c r="H561" s="257">
        <v>268.899</v>
      </c>
      <c r="I561" s="258"/>
      <c r="J561" s="254"/>
      <c r="K561" s="254"/>
      <c r="L561" s="259"/>
      <c r="M561" s="260"/>
      <c r="N561" s="261"/>
      <c r="O561" s="261"/>
      <c r="P561" s="261"/>
      <c r="Q561" s="261"/>
      <c r="R561" s="261"/>
      <c r="S561" s="261"/>
      <c r="T561" s="262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T561" s="263" t="s">
        <v>164</v>
      </c>
      <c r="AU561" s="263" t="s">
        <v>162</v>
      </c>
      <c r="AV561" s="15" t="s">
        <v>161</v>
      </c>
      <c r="AW561" s="15" t="s">
        <v>35</v>
      </c>
      <c r="AX561" s="15" t="s">
        <v>88</v>
      </c>
      <c r="AY561" s="263" t="s">
        <v>152</v>
      </c>
    </row>
    <row r="562" s="2" customFormat="1" ht="24.15" customHeight="1">
      <c r="A562" s="38"/>
      <c r="B562" s="39"/>
      <c r="C562" s="264" t="s">
        <v>649</v>
      </c>
      <c r="D562" s="264" t="s">
        <v>180</v>
      </c>
      <c r="E562" s="265" t="s">
        <v>650</v>
      </c>
      <c r="F562" s="266" t="s">
        <v>651</v>
      </c>
      <c r="G562" s="267" t="s">
        <v>159</v>
      </c>
      <c r="H562" s="268">
        <v>311.214</v>
      </c>
      <c r="I562" s="269"/>
      <c r="J562" s="270">
        <f>ROUND(I562*H562,2)</f>
        <v>0</v>
      </c>
      <c r="K562" s="266" t="s">
        <v>160</v>
      </c>
      <c r="L562" s="271"/>
      <c r="M562" s="272" t="s">
        <v>1</v>
      </c>
      <c r="N562" s="273" t="s">
        <v>46</v>
      </c>
      <c r="O562" s="91"/>
      <c r="P562" s="227">
        <f>O562*H562</f>
        <v>0</v>
      </c>
      <c r="Q562" s="227">
        <v>0.00016000000000000001</v>
      </c>
      <c r="R562" s="227">
        <f>Q562*H562</f>
        <v>0.049794240000000004</v>
      </c>
      <c r="S562" s="227">
        <v>0</v>
      </c>
      <c r="T562" s="228">
        <f>S562*H562</f>
        <v>0</v>
      </c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R562" s="229" t="s">
        <v>348</v>
      </c>
      <c r="AT562" s="229" t="s">
        <v>180</v>
      </c>
      <c r="AU562" s="229" t="s">
        <v>162</v>
      </c>
      <c r="AY562" s="17" t="s">
        <v>152</v>
      </c>
      <c r="BE562" s="230">
        <f>IF(N562="základní",J562,0)</f>
        <v>0</v>
      </c>
      <c r="BF562" s="230">
        <f>IF(N562="snížená",J562,0)</f>
        <v>0</v>
      </c>
      <c r="BG562" s="230">
        <f>IF(N562="zákl. přenesená",J562,0)</f>
        <v>0</v>
      </c>
      <c r="BH562" s="230">
        <f>IF(N562="sníž. přenesená",J562,0)</f>
        <v>0</v>
      </c>
      <c r="BI562" s="230">
        <f>IF(N562="nulová",J562,0)</f>
        <v>0</v>
      </c>
      <c r="BJ562" s="17" t="s">
        <v>162</v>
      </c>
      <c r="BK562" s="230">
        <f>ROUND(I562*H562,2)</f>
        <v>0</v>
      </c>
      <c r="BL562" s="17" t="s">
        <v>254</v>
      </c>
      <c r="BM562" s="229" t="s">
        <v>652</v>
      </c>
    </row>
    <row r="563" s="13" customFormat="1">
      <c r="A563" s="13"/>
      <c r="B563" s="231"/>
      <c r="C563" s="232"/>
      <c r="D563" s="233" t="s">
        <v>164</v>
      </c>
      <c r="E563" s="234" t="s">
        <v>1</v>
      </c>
      <c r="F563" s="235" t="s">
        <v>591</v>
      </c>
      <c r="G563" s="232"/>
      <c r="H563" s="234" t="s">
        <v>1</v>
      </c>
      <c r="I563" s="236"/>
      <c r="J563" s="232"/>
      <c r="K563" s="232"/>
      <c r="L563" s="237"/>
      <c r="M563" s="238"/>
      <c r="N563" s="239"/>
      <c r="O563" s="239"/>
      <c r="P563" s="239"/>
      <c r="Q563" s="239"/>
      <c r="R563" s="239"/>
      <c r="S563" s="239"/>
      <c r="T563" s="240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1" t="s">
        <v>164</v>
      </c>
      <c r="AU563" s="241" t="s">
        <v>162</v>
      </c>
      <c r="AV563" s="13" t="s">
        <v>88</v>
      </c>
      <c r="AW563" s="13" t="s">
        <v>35</v>
      </c>
      <c r="AX563" s="13" t="s">
        <v>80</v>
      </c>
      <c r="AY563" s="241" t="s">
        <v>152</v>
      </c>
    </row>
    <row r="564" s="13" customFormat="1">
      <c r="A564" s="13"/>
      <c r="B564" s="231"/>
      <c r="C564" s="232"/>
      <c r="D564" s="233" t="s">
        <v>164</v>
      </c>
      <c r="E564" s="234" t="s">
        <v>1</v>
      </c>
      <c r="F564" s="235" t="s">
        <v>592</v>
      </c>
      <c r="G564" s="232"/>
      <c r="H564" s="234" t="s">
        <v>1</v>
      </c>
      <c r="I564" s="236"/>
      <c r="J564" s="232"/>
      <c r="K564" s="232"/>
      <c r="L564" s="237"/>
      <c r="M564" s="238"/>
      <c r="N564" s="239"/>
      <c r="O564" s="239"/>
      <c r="P564" s="239"/>
      <c r="Q564" s="239"/>
      <c r="R564" s="239"/>
      <c r="S564" s="239"/>
      <c r="T564" s="240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1" t="s">
        <v>164</v>
      </c>
      <c r="AU564" s="241" t="s">
        <v>162</v>
      </c>
      <c r="AV564" s="13" t="s">
        <v>88</v>
      </c>
      <c r="AW564" s="13" t="s">
        <v>35</v>
      </c>
      <c r="AX564" s="13" t="s">
        <v>80</v>
      </c>
      <c r="AY564" s="241" t="s">
        <v>152</v>
      </c>
    </row>
    <row r="565" s="14" customFormat="1">
      <c r="A565" s="14"/>
      <c r="B565" s="242"/>
      <c r="C565" s="243"/>
      <c r="D565" s="233" t="s">
        <v>164</v>
      </c>
      <c r="E565" s="244" t="s">
        <v>1</v>
      </c>
      <c r="F565" s="245" t="s">
        <v>653</v>
      </c>
      <c r="G565" s="243"/>
      <c r="H565" s="246">
        <v>156.97499999999999</v>
      </c>
      <c r="I565" s="247"/>
      <c r="J565" s="243"/>
      <c r="K565" s="243"/>
      <c r="L565" s="248"/>
      <c r="M565" s="249"/>
      <c r="N565" s="250"/>
      <c r="O565" s="250"/>
      <c r="P565" s="250"/>
      <c r="Q565" s="250"/>
      <c r="R565" s="250"/>
      <c r="S565" s="250"/>
      <c r="T565" s="251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2" t="s">
        <v>164</v>
      </c>
      <c r="AU565" s="252" t="s">
        <v>162</v>
      </c>
      <c r="AV565" s="14" t="s">
        <v>162</v>
      </c>
      <c r="AW565" s="14" t="s">
        <v>35</v>
      </c>
      <c r="AX565" s="14" t="s">
        <v>80</v>
      </c>
      <c r="AY565" s="252" t="s">
        <v>152</v>
      </c>
    </row>
    <row r="566" s="13" customFormat="1">
      <c r="A566" s="13"/>
      <c r="B566" s="231"/>
      <c r="C566" s="232"/>
      <c r="D566" s="233" t="s">
        <v>164</v>
      </c>
      <c r="E566" s="234" t="s">
        <v>1</v>
      </c>
      <c r="F566" s="235" t="s">
        <v>594</v>
      </c>
      <c r="G566" s="232"/>
      <c r="H566" s="234" t="s">
        <v>1</v>
      </c>
      <c r="I566" s="236"/>
      <c r="J566" s="232"/>
      <c r="K566" s="232"/>
      <c r="L566" s="237"/>
      <c r="M566" s="238"/>
      <c r="N566" s="239"/>
      <c r="O566" s="239"/>
      <c r="P566" s="239"/>
      <c r="Q566" s="239"/>
      <c r="R566" s="239"/>
      <c r="S566" s="239"/>
      <c r="T566" s="240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1" t="s">
        <v>164</v>
      </c>
      <c r="AU566" s="241" t="s">
        <v>162</v>
      </c>
      <c r="AV566" s="13" t="s">
        <v>88</v>
      </c>
      <c r="AW566" s="13" t="s">
        <v>35</v>
      </c>
      <c r="AX566" s="13" t="s">
        <v>80</v>
      </c>
      <c r="AY566" s="241" t="s">
        <v>152</v>
      </c>
    </row>
    <row r="567" s="14" customFormat="1">
      <c r="A567" s="14"/>
      <c r="B567" s="242"/>
      <c r="C567" s="243"/>
      <c r="D567" s="233" t="s">
        <v>164</v>
      </c>
      <c r="E567" s="244" t="s">
        <v>1</v>
      </c>
      <c r="F567" s="245" t="s">
        <v>654</v>
      </c>
      <c r="G567" s="243"/>
      <c r="H567" s="246">
        <v>167.44</v>
      </c>
      <c r="I567" s="247"/>
      <c r="J567" s="243"/>
      <c r="K567" s="243"/>
      <c r="L567" s="248"/>
      <c r="M567" s="249"/>
      <c r="N567" s="250"/>
      <c r="O567" s="250"/>
      <c r="P567" s="250"/>
      <c r="Q567" s="250"/>
      <c r="R567" s="250"/>
      <c r="S567" s="250"/>
      <c r="T567" s="251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2" t="s">
        <v>164</v>
      </c>
      <c r="AU567" s="252" t="s">
        <v>162</v>
      </c>
      <c r="AV567" s="14" t="s">
        <v>162</v>
      </c>
      <c r="AW567" s="14" t="s">
        <v>35</v>
      </c>
      <c r="AX567" s="14" t="s">
        <v>80</v>
      </c>
      <c r="AY567" s="252" t="s">
        <v>152</v>
      </c>
    </row>
    <row r="568" s="13" customFormat="1">
      <c r="A568" s="13"/>
      <c r="B568" s="231"/>
      <c r="C568" s="232"/>
      <c r="D568" s="233" t="s">
        <v>164</v>
      </c>
      <c r="E568" s="234" t="s">
        <v>1</v>
      </c>
      <c r="F568" s="235" t="s">
        <v>596</v>
      </c>
      <c r="G568" s="232"/>
      <c r="H568" s="234" t="s">
        <v>1</v>
      </c>
      <c r="I568" s="236"/>
      <c r="J568" s="232"/>
      <c r="K568" s="232"/>
      <c r="L568" s="237"/>
      <c r="M568" s="238"/>
      <c r="N568" s="239"/>
      <c r="O568" s="239"/>
      <c r="P568" s="239"/>
      <c r="Q568" s="239"/>
      <c r="R568" s="239"/>
      <c r="S568" s="239"/>
      <c r="T568" s="240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1" t="s">
        <v>164</v>
      </c>
      <c r="AU568" s="241" t="s">
        <v>162</v>
      </c>
      <c r="AV568" s="13" t="s">
        <v>88</v>
      </c>
      <c r="AW568" s="13" t="s">
        <v>35</v>
      </c>
      <c r="AX568" s="13" t="s">
        <v>80</v>
      </c>
      <c r="AY568" s="241" t="s">
        <v>152</v>
      </c>
    </row>
    <row r="569" s="14" customFormat="1">
      <c r="A569" s="14"/>
      <c r="B569" s="242"/>
      <c r="C569" s="243"/>
      <c r="D569" s="233" t="s">
        <v>164</v>
      </c>
      <c r="E569" s="244" t="s">
        <v>1</v>
      </c>
      <c r="F569" s="245" t="s">
        <v>597</v>
      </c>
      <c r="G569" s="243"/>
      <c r="H569" s="246">
        <v>-11.045</v>
      </c>
      <c r="I569" s="247"/>
      <c r="J569" s="243"/>
      <c r="K569" s="243"/>
      <c r="L569" s="248"/>
      <c r="M569" s="249"/>
      <c r="N569" s="250"/>
      <c r="O569" s="250"/>
      <c r="P569" s="250"/>
      <c r="Q569" s="250"/>
      <c r="R569" s="250"/>
      <c r="S569" s="250"/>
      <c r="T569" s="251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2" t="s">
        <v>164</v>
      </c>
      <c r="AU569" s="252" t="s">
        <v>162</v>
      </c>
      <c r="AV569" s="14" t="s">
        <v>162</v>
      </c>
      <c r="AW569" s="14" t="s">
        <v>35</v>
      </c>
      <c r="AX569" s="14" t="s">
        <v>80</v>
      </c>
      <c r="AY569" s="252" t="s">
        <v>152</v>
      </c>
    </row>
    <row r="570" s="14" customFormat="1">
      <c r="A570" s="14"/>
      <c r="B570" s="242"/>
      <c r="C570" s="243"/>
      <c r="D570" s="233" t="s">
        <v>164</v>
      </c>
      <c r="E570" s="244" t="s">
        <v>1</v>
      </c>
      <c r="F570" s="245" t="s">
        <v>598</v>
      </c>
      <c r="G570" s="243"/>
      <c r="H570" s="246">
        <v>-2.1560000000000001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2" t="s">
        <v>164</v>
      </c>
      <c r="AU570" s="252" t="s">
        <v>162</v>
      </c>
      <c r="AV570" s="14" t="s">
        <v>162</v>
      </c>
      <c r="AW570" s="14" t="s">
        <v>35</v>
      </c>
      <c r="AX570" s="14" t="s">
        <v>80</v>
      </c>
      <c r="AY570" s="252" t="s">
        <v>152</v>
      </c>
    </row>
    <row r="571" s="15" customFormat="1">
      <c r="A571" s="15"/>
      <c r="B571" s="253"/>
      <c r="C571" s="254"/>
      <c r="D571" s="233" t="s">
        <v>164</v>
      </c>
      <c r="E571" s="255" t="s">
        <v>1</v>
      </c>
      <c r="F571" s="256" t="s">
        <v>167</v>
      </c>
      <c r="G571" s="254"/>
      <c r="H571" s="257">
        <v>311.21399999999994</v>
      </c>
      <c r="I571" s="258"/>
      <c r="J571" s="254"/>
      <c r="K571" s="254"/>
      <c r="L571" s="259"/>
      <c r="M571" s="260"/>
      <c r="N571" s="261"/>
      <c r="O571" s="261"/>
      <c r="P571" s="261"/>
      <c r="Q571" s="261"/>
      <c r="R571" s="261"/>
      <c r="S571" s="261"/>
      <c r="T571" s="262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3" t="s">
        <v>164</v>
      </c>
      <c r="AU571" s="263" t="s">
        <v>162</v>
      </c>
      <c r="AV571" s="15" t="s">
        <v>161</v>
      </c>
      <c r="AW571" s="15" t="s">
        <v>35</v>
      </c>
      <c r="AX571" s="15" t="s">
        <v>88</v>
      </c>
      <c r="AY571" s="263" t="s">
        <v>152</v>
      </c>
    </row>
    <row r="572" s="2" customFormat="1" ht="24.15" customHeight="1">
      <c r="A572" s="38"/>
      <c r="B572" s="39"/>
      <c r="C572" s="218" t="s">
        <v>655</v>
      </c>
      <c r="D572" s="218" t="s">
        <v>156</v>
      </c>
      <c r="E572" s="219" t="s">
        <v>656</v>
      </c>
      <c r="F572" s="220" t="s">
        <v>657</v>
      </c>
      <c r="G572" s="221" t="s">
        <v>176</v>
      </c>
      <c r="H572" s="222">
        <v>0.050000000000000003</v>
      </c>
      <c r="I572" s="223"/>
      <c r="J572" s="224">
        <f>ROUND(I572*H572,2)</f>
        <v>0</v>
      </c>
      <c r="K572" s="220" t="s">
        <v>160</v>
      </c>
      <c r="L572" s="44"/>
      <c r="M572" s="225" t="s">
        <v>1</v>
      </c>
      <c r="N572" s="226" t="s">
        <v>46</v>
      </c>
      <c r="O572" s="91"/>
      <c r="P572" s="227">
        <f>O572*H572</f>
        <v>0</v>
      </c>
      <c r="Q572" s="227">
        <v>0</v>
      </c>
      <c r="R572" s="227">
        <f>Q572*H572</f>
        <v>0</v>
      </c>
      <c r="S572" s="227">
        <v>0</v>
      </c>
      <c r="T572" s="228">
        <f>S572*H572</f>
        <v>0</v>
      </c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R572" s="229" t="s">
        <v>254</v>
      </c>
      <c r="AT572" s="229" t="s">
        <v>156</v>
      </c>
      <c r="AU572" s="229" t="s">
        <v>162</v>
      </c>
      <c r="AY572" s="17" t="s">
        <v>152</v>
      </c>
      <c r="BE572" s="230">
        <f>IF(N572="základní",J572,0)</f>
        <v>0</v>
      </c>
      <c r="BF572" s="230">
        <f>IF(N572="snížená",J572,0)</f>
        <v>0</v>
      </c>
      <c r="BG572" s="230">
        <f>IF(N572="zákl. přenesená",J572,0)</f>
        <v>0</v>
      </c>
      <c r="BH572" s="230">
        <f>IF(N572="sníž. přenesená",J572,0)</f>
        <v>0</v>
      </c>
      <c r="BI572" s="230">
        <f>IF(N572="nulová",J572,0)</f>
        <v>0</v>
      </c>
      <c r="BJ572" s="17" t="s">
        <v>162</v>
      </c>
      <c r="BK572" s="230">
        <f>ROUND(I572*H572,2)</f>
        <v>0</v>
      </c>
      <c r="BL572" s="17" t="s">
        <v>254</v>
      </c>
      <c r="BM572" s="229" t="s">
        <v>658</v>
      </c>
    </row>
    <row r="573" s="12" customFormat="1" ht="22.8" customHeight="1">
      <c r="A573" s="12"/>
      <c r="B573" s="202"/>
      <c r="C573" s="203"/>
      <c r="D573" s="204" t="s">
        <v>79</v>
      </c>
      <c r="E573" s="216" t="s">
        <v>659</v>
      </c>
      <c r="F573" s="216" t="s">
        <v>660</v>
      </c>
      <c r="G573" s="203"/>
      <c r="H573" s="203"/>
      <c r="I573" s="206"/>
      <c r="J573" s="217">
        <f>BK573</f>
        <v>0</v>
      </c>
      <c r="K573" s="203"/>
      <c r="L573" s="208"/>
      <c r="M573" s="209"/>
      <c r="N573" s="210"/>
      <c r="O573" s="210"/>
      <c r="P573" s="211">
        <f>SUM(P574:P653)</f>
        <v>0</v>
      </c>
      <c r="Q573" s="210"/>
      <c r="R573" s="211">
        <f>SUM(R574:R653)</f>
        <v>0.94000119999999998</v>
      </c>
      <c r="S573" s="210"/>
      <c r="T573" s="212">
        <f>SUM(T574:T653)</f>
        <v>0.45450000000000002</v>
      </c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R573" s="213" t="s">
        <v>162</v>
      </c>
      <c r="AT573" s="214" t="s">
        <v>79</v>
      </c>
      <c r="AU573" s="214" t="s">
        <v>88</v>
      </c>
      <c r="AY573" s="213" t="s">
        <v>152</v>
      </c>
      <c r="BK573" s="215">
        <f>SUM(BK574:BK653)</f>
        <v>0</v>
      </c>
    </row>
    <row r="574" s="2" customFormat="1" ht="24.15" customHeight="1">
      <c r="A574" s="38"/>
      <c r="B574" s="39"/>
      <c r="C574" s="218" t="s">
        <v>661</v>
      </c>
      <c r="D574" s="218" t="s">
        <v>156</v>
      </c>
      <c r="E574" s="219" t="s">
        <v>662</v>
      </c>
      <c r="F574" s="220" t="s">
        <v>663</v>
      </c>
      <c r="G574" s="221" t="s">
        <v>237</v>
      </c>
      <c r="H574" s="222">
        <v>14.800000000000001</v>
      </c>
      <c r="I574" s="223"/>
      <c r="J574" s="224">
        <f>ROUND(I574*H574,2)</f>
        <v>0</v>
      </c>
      <c r="K574" s="220" t="s">
        <v>160</v>
      </c>
      <c r="L574" s="44"/>
      <c r="M574" s="225" t="s">
        <v>1</v>
      </c>
      <c r="N574" s="226" t="s">
        <v>46</v>
      </c>
      <c r="O574" s="91"/>
      <c r="P574" s="227">
        <f>O574*H574</f>
        <v>0</v>
      </c>
      <c r="Q574" s="227">
        <v>0</v>
      </c>
      <c r="R574" s="227">
        <f>Q574*H574</f>
        <v>0</v>
      </c>
      <c r="S574" s="227">
        <v>0</v>
      </c>
      <c r="T574" s="228">
        <f>S574*H574</f>
        <v>0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229" t="s">
        <v>254</v>
      </c>
      <c r="AT574" s="229" t="s">
        <v>156</v>
      </c>
      <c r="AU574" s="229" t="s">
        <v>162</v>
      </c>
      <c r="AY574" s="17" t="s">
        <v>152</v>
      </c>
      <c r="BE574" s="230">
        <f>IF(N574="základní",J574,0)</f>
        <v>0</v>
      </c>
      <c r="BF574" s="230">
        <f>IF(N574="snížená",J574,0)</f>
        <v>0</v>
      </c>
      <c r="BG574" s="230">
        <f>IF(N574="zákl. přenesená",J574,0)</f>
        <v>0</v>
      </c>
      <c r="BH574" s="230">
        <f>IF(N574="sníž. přenesená",J574,0)</f>
        <v>0</v>
      </c>
      <c r="BI574" s="230">
        <f>IF(N574="nulová",J574,0)</f>
        <v>0</v>
      </c>
      <c r="BJ574" s="17" t="s">
        <v>162</v>
      </c>
      <c r="BK574" s="230">
        <f>ROUND(I574*H574,2)</f>
        <v>0</v>
      </c>
      <c r="BL574" s="17" t="s">
        <v>254</v>
      </c>
      <c r="BM574" s="229" t="s">
        <v>664</v>
      </c>
    </row>
    <row r="575" s="13" customFormat="1">
      <c r="A575" s="13"/>
      <c r="B575" s="231"/>
      <c r="C575" s="232"/>
      <c r="D575" s="233" t="s">
        <v>164</v>
      </c>
      <c r="E575" s="234" t="s">
        <v>1</v>
      </c>
      <c r="F575" s="235" t="s">
        <v>665</v>
      </c>
      <c r="G575" s="232"/>
      <c r="H575" s="234" t="s">
        <v>1</v>
      </c>
      <c r="I575" s="236"/>
      <c r="J575" s="232"/>
      <c r="K575" s="232"/>
      <c r="L575" s="237"/>
      <c r="M575" s="238"/>
      <c r="N575" s="239"/>
      <c r="O575" s="239"/>
      <c r="P575" s="239"/>
      <c r="Q575" s="239"/>
      <c r="R575" s="239"/>
      <c r="S575" s="239"/>
      <c r="T575" s="240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1" t="s">
        <v>164</v>
      </c>
      <c r="AU575" s="241" t="s">
        <v>162</v>
      </c>
      <c r="AV575" s="13" t="s">
        <v>88</v>
      </c>
      <c r="AW575" s="13" t="s">
        <v>35</v>
      </c>
      <c r="AX575" s="13" t="s">
        <v>80</v>
      </c>
      <c r="AY575" s="241" t="s">
        <v>152</v>
      </c>
    </row>
    <row r="576" s="14" customFormat="1">
      <c r="A576" s="14"/>
      <c r="B576" s="242"/>
      <c r="C576" s="243"/>
      <c r="D576" s="233" t="s">
        <v>164</v>
      </c>
      <c r="E576" s="244" t="s">
        <v>1</v>
      </c>
      <c r="F576" s="245" t="s">
        <v>666</v>
      </c>
      <c r="G576" s="243"/>
      <c r="H576" s="246">
        <v>10.800000000000001</v>
      </c>
      <c r="I576" s="247"/>
      <c r="J576" s="243"/>
      <c r="K576" s="243"/>
      <c r="L576" s="248"/>
      <c r="M576" s="249"/>
      <c r="N576" s="250"/>
      <c r="O576" s="250"/>
      <c r="P576" s="250"/>
      <c r="Q576" s="250"/>
      <c r="R576" s="250"/>
      <c r="S576" s="250"/>
      <c r="T576" s="251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52" t="s">
        <v>164</v>
      </c>
      <c r="AU576" s="252" t="s">
        <v>162</v>
      </c>
      <c r="AV576" s="14" t="s">
        <v>162</v>
      </c>
      <c r="AW576" s="14" t="s">
        <v>35</v>
      </c>
      <c r="AX576" s="14" t="s">
        <v>80</v>
      </c>
      <c r="AY576" s="252" t="s">
        <v>152</v>
      </c>
    </row>
    <row r="577" s="14" customFormat="1">
      <c r="A577" s="14"/>
      <c r="B577" s="242"/>
      <c r="C577" s="243"/>
      <c r="D577" s="233" t="s">
        <v>164</v>
      </c>
      <c r="E577" s="244" t="s">
        <v>1</v>
      </c>
      <c r="F577" s="245" t="s">
        <v>667</v>
      </c>
      <c r="G577" s="243"/>
      <c r="H577" s="246">
        <v>4</v>
      </c>
      <c r="I577" s="247"/>
      <c r="J577" s="243"/>
      <c r="K577" s="243"/>
      <c r="L577" s="248"/>
      <c r="M577" s="249"/>
      <c r="N577" s="250"/>
      <c r="O577" s="250"/>
      <c r="P577" s="250"/>
      <c r="Q577" s="250"/>
      <c r="R577" s="250"/>
      <c r="S577" s="250"/>
      <c r="T577" s="251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2" t="s">
        <v>164</v>
      </c>
      <c r="AU577" s="252" t="s">
        <v>162</v>
      </c>
      <c r="AV577" s="14" t="s">
        <v>162</v>
      </c>
      <c r="AW577" s="14" t="s">
        <v>35</v>
      </c>
      <c r="AX577" s="14" t="s">
        <v>80</v>
      </c>
      <c r="AY577" s="252" t="s">
        <v>152</v>
      </c>
    </row>
    <row r="578" s="15" customFormat="1">
      <c r="A578" s="15"/>
      <c r="B578" s="253"/>
      <c r="C578" s="254"/>
      <c r="D578" s="233" t="s">
        <v>164</v>
      </c>
      <c r="E578" s="255" t="s">
        <v>1</v>
      </c>
      <c r="F578" s="256" t="s">
        <v>167</v>
      </c>
      <c r="G578" s="254"/>
      <c r="H578" s="257">
        <v>14.800000000000001</v>
      </c>
      <c r="I578" s="258"/>
      <c r="J578" s="254"/>
      <c r="K578" s="254"/>
      <c r="L578" s="259"/>
      <c r="M578" s="260"/>
      <c r="N578" s="261"/>
      <c r="O578" s="261"/>
      <c r="P578" s="261"/>
      <c r="Q578" s="261"/>
      <c r="R578" s="261"/>
      <c r="S578" s="261"/>
      <c r="T578" s="262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63" t="s">
        <v>164</v>
      </c>
      <c r="AU578" s="263" t="s">
        <v>162</v>
      </c>
      <c r="AV578" s="15" t="s">
        <v>161</v>
      </c>
      <c r="AW578" s="15" t="s">
        <v>35</v>
      </c>
      <c r="AX578" s="15" t="s">
        <v>88</v>
      </c>
      <c r="AY578" s="263" t="s">
        <v>152</v>
      </c>
    </row>
    <row r="579" s="2" customFormat="1" ht="14.4" customHeight="1">
      <c r="A579" s="38"/>
      <c r="B579" s="39"/>
      <c r="C579" s="264" t="s">
        <v>668</v>
      </c>
      <c r="D579" s="264" t="s">
        <v>180</v>
      </c>
      <c r="E579" s="265" t="s">
        <v>669</v>
      </c>
      <c r="F579" s="266" t="s">
        <v>670</v>
      </c>
      <c r="G579" s="267" t="s">
        <v>237</v>
      </c>
      <c r="H579" s="268">
        <v>16.280000000000001</v>
      </c>
      <c r="I579" s="269"/>
      <c r="J579" s="270">
        <f>ROUND(I579*H579,2)</f>
        <v>0</v>
      </c>
      <c r="K579" s="266" t="s">
        <v>1</v>
      </c>
      <c r="L579" s="271"/>
      <c r="M579" s="272" t="s">
        <v>1</v>
      </c>
      <c r="N579" s="273" t="s">
        <v>46</v>
      </c>
      <c r="O579" s="91"/>
      <c r="P579" s="227">
        <f>O579*H579</f>
        <v>0</v>
      </c>
      <c r="Q579" s="227">
        <v>0</v>
      </c>
      <c r="R579" s="227">
        <f>Q579*H579</f>
        <v>0</v>
      </c>
      <c r="S579" s="227">
        <v>0</v>
      </c>
      <c r="T579" s="228">
        <f>S579*H579</f>
        <v>0</v>
      </c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R579" s="229" t="s">
        <v>348</v>
      </c>
      <c r="AT579" s="229" t="s">
        <v>180</v>
      </c>
      <c r="AU579" s="229" t="s">
        <v>162</v>
      </c>
      <c r="AY579" s="17" t="s">
        <v>152</v>
      </c>
      <c r="BE579" s="230">
        <f>IF(N579="základní",J579,0)</f>
        <v>0</v>
      </c>
      <c r="BF579" s="230">
        <f>IF(N579="snížená",J579,0)</f>
        <v>0</v>
      </c>
      <c r="BG579" s="230">
        <f>IF(N579="zákl. přenesená",J579,0)</f>
        <v>0</v>
      </c>
      <c r="BH579" s="230">
        <f>IF(N579="sníž. přenesená",J579,0)</f>
        <v>0</v>
      </c>
      <c r="BI579" s="230">
        <f>IF(N579="nulová",J579,0)</f>
        <v>0</v>
      </c>
      <c r="BJ579" s="17" t="s">
        <v>162</v>
      </c>
      <c r="BK579" s="230">
        <f>ROUND(I579*H579,2)</f>
        <v>0</v>
      </c>
      <c r="BL579" s="17" t="s">
        <v>254</v>
      </c>
      <c r="BM579" s="229" t="s">
        <v>671</v>
      </c>
    </row>
    <row r="580" s="13" customFormat="1">
      <c r="A580" s="13"/>
      <c r="B580" s="231"/>
      <c r="C580" s="232"/>
      <c r="D580" s="233" t="s">
        <v>164</v>
      </c>
      <c r="E580" s="234" t="s">
        <v>1</v>
      </c>
      <c r="F580" s="235" t="s">
        <v>672</v>
      </c>
      <c r="G580" s="232"/>
      <c r="H580" s="234" t="s">
        <v>1</v>
      </c>
      <c r="I580" s="236"/>
      <c r="J580" s="232"/>
      <c r="K580" s="232"/>
      <c r="L580" s="237"/>
      <c r="M580" s="238"/>
      <c r="N580" s="239"/>
      <c r="O580" s="239"/>
      <c r="P580" s="239"/>
      <c r="Q580" s="239"/>
      <c r="R580" s="239"/>
      <c r="S580" s="239"/>
      <c r="T580" s="240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1" t="s">
        <v>164</v>
      </c>
      <c r="AU580" s="241" t="s">
        <v>162</v>
      </c>
      <c r="AV580" s="13" t="s">
        <v>88</v>
      </c>
      <c r="AW580" s="13" t="s">
        <v>35</v>
      </c>
      <c r="AX580" s="13" t="s">
        <v>80</v>
      </c>
      <c r="AY580" s="241" t="s">
        <v>152</v>
      </c>
    </row>
    <row r="581" s="13" customFormat="1">
      <c r="A581" s="13"/>
      <c r="B581" s="231"/>
      <c r="C581" s="232"/>
      <c r="D581" s="233" t="s">
        <v>164</v>
      </c>
      <c r="E581" s="234" t="s">
        <v>1</v>
      </c>
      <c r="F581" s="235" t="s">
        <v>665</v>
      </c>
      <c r="G581" s="232"/>
      <c r="H581" s="234" t="s">
        <v>1</v>
      </c>
      <c r="I581" s="236"/>
      <c r="J581" s="232"/>
      <c r="K581" s="232"/>
      <c r="L581" s="237"/>
      <c r="M581" s="238"/>
      <c r="N581" s="239"/>
      <c r="O581" s="239"/>
      <c r="P581" s="239"/>
      <c r="Q581" s="239"/>
      <c r="R581" s="239"/>
      <c r="S581" s="239"/>
      <c r="T581" s="240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1" t="s">
        <v>164</v>
      </c>
      <c r="AU581" s="241" t="s">
        <v>162</v>
      </c>
      <c r="AV581" s="13" t="s">
        <v>88</v>
      </c>
      <c r="AW581" s="13" t="s">
        <v>35</v>
      </c>
      <c r="AX581" s="13" t="s">
        <v>80</v>
      </c>
      <c r="AY581" s="241" t="s">
        <v>152</v>
      </c>
    </row>
    <row r="582" s="14" customFormat="1">
      <c r="A582" s="14"/>
      <c r="B582" s="242"/>
      <c r="C582" s="243"/>
      <c r="D582" s="233" t="s">
        <v>164</v>
      </c>
      <c r="E582" s="244" t="s">
        <v>1</v>
      </c>
      <c r="F582" s="245" t="s">
        <v>673</v>
      </c>
      <c r="G582" s="243"/>
      <c r="H582" s="246">
        <v>11.880000000000001</v>
      </c>
      <c r="I582" s="247"/>
      <c r="J582" s="243"/>
      <c r="K582" s="243"/>
      <c r="L582" s="248"/>
      <c r="M582" s="249"/>
      <c r="N582" s="250"/>
      <c r="O582" s="250"/>
      <c r="P582" s="250"/>
      <c r="Q582" s="250"/>
      <c r="R582" s="250"/>
      <c r="S582" s="250"/>
      <c r="T582" s="251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52" t="s">
        <v>164</v>
      </c>
      <c r="AU582" s="252" t="s">
        <v>162</v>
      </c>
      <c r="AV582" s="14" t="s">
        <v>162</v>
      </c>
      <c r="AW582" s="14" t="s">
        <v>35</v>
      </c>
      <c r="AX582" s="14" t="s">
        <v>80</v>
      </c>
      <c r="AY582" s="252" t="s">
        <v>152</v>
      </c>
    </row>
    <row r="583" s="14" customFormat="1">
      <c r="A583" s="14"/>
      <c r="B583" s="242"/>
      <c r="C583" s="243"/>
      <c r="D583" s="233" t="s">
        <v>164</v>
      </c>
      <c r="E583" s="244" t="s">
        <v>1</v>
      </c>
      <c r="F583" s="245" t="s">
        <v>674</v>
      </c>
      <c r="G583" s="243"/>
      <c r="H583" s="246">
        <v>4.4000000000000004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2" t="s">
        <v>164</v>
      </c>
      <c r="AU583" s="252" t="s">
        <v>162</v>
      </c>
      <c r="AV583" s="14" t="s">
        <v>162</v>
      </c>
      <c r="AW583" s="14" t="s">
        <v>35</v>
      </c>
      <c r="AX583" s="14" t="s">
        <v>80</v>
      </c>
      <c r="AY583" s="252" t="s">
        <v>152</v>
      </c>
    </row>
    <row r="584" s="15" customFormat="1">
      <c r="A584" s="15"/>
      <c r="B584" s="253"/>
      <c r="C584" s="254"/>
      <c r="D584" s="233" t="s">
        <v>164</v>
      </c>
      <c r="E584" s="255" t="s">
        <v>1</v>
      </c>
      <c r="F584" s="256" t="s">
        <v>167</v>
      </c>
      <c r="G584" s="254"/>
      <c r="H584" s="257">
        <v>16.280000000000001</v>
      </c>
      <c r="I584" s="258"/>
      <c r="J584" s="254"/>
      <c r="K584" s="254"/>
      <c r="L584" s="259"/>
      <c r="M584" s="260"/>
      <c r="N584" s="261"/>
      <c r="O584" s="261"/>
      <c r="P584" s="261"/>
      <c r="Q584" s="261"/>
      <c r="R584" s="261"/>
      <c r="S584" s="261"/>
      <c r="T584" s="262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63" t="s">
        <v>164</v>
      </c>
      <c r="AU584" s="263" t="s">
        <v>162</v>
      </c>
      <c r="AV584" s="15" t="s">
        <v>161</v>
      </c>
      <c r="AW584" s="15" t="s">
        <v>35</v>
      </c>
      <c r="AX584" s="15" t="s">
        <v>88</v>
      </c>
      <c r="AY584" s="263" t="s">
        <v>152</v>
      </c>
    </row>
    <row r="585" s="2" customFormat="1" ht="37.8" customHeight="1">
      <c r="A585" s="38"/>
      <c r="B585" s="39"/>
      <c r="C585" s="218" t="s">
        <v>675</v>
      </c>
      <c r="D585" s="218" t="s">
        <v>156</v>
      </c>
      <c r="E585" s="219" t="s">
        <v>676</v>
      </c>
      <c r="F585" s="220" t="s">
        <v>677</v>
      </c>
      <c r="G585" s="221" t="s">
        <v>159</v>
      </c>
      <c r="H585" s="222">
        <v>0</v>
      </c>
      <c r="I585" s="223"/>
      <c r="J585" s="224">
        <f>ROUND(I585*H585,2)</f>
        <v>0</v>
      </c>
      <c r="K585" s="220" t="s">
        <v>160</v>
      </c>
      <c r="L585" s="44"/>
      <c r="M585" s="225" t="s">
        <v>1</v>
      </c>
      <c r="N585" s="226" t="s">
        <v>46</v>
      </c>
      <c r="O585" s="91"/>
      <c r="P585" s="227">
        <f>O585*H585</f>
        <v>0</v>
      </c>
      <c r="Q585" s="227">
        <v>0.00025999999999999998</v>
      </c>
      <c r="R585" s="227">
        <f>Q585*H585</f>
        <v>0</v>
      </c>
      <c r="S585" s="227">
        <v>0</v>
      </c>
      <c r="T585" s="228">
        <f>S585*H585</f>
        <v>0</v>
      </c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R585" s="229" t="s">
        <v>254</v>
      </c>
      <c r="AT585" s="229" t="s">
        <v>156</v>
      </c>
      <c r="AU585" s="229" t="s">
        <v>162</v>
      </c>
      <c r="AY585" s="17" t="s">
        <v>152</v>
      </c>
      <c r="BE585" s="230">
        <f>IF(N585="základní",J585,0)</f>
        <v>0</v>
      </c>
      <c r="BF585" s="230">
        <f>IF(N585="snížená",J585,0)</f>
        <v>0</v>
      </c>
      <c r="BG585" s="230">
        <f>IF(N585="zákl. přenesená",J585,0)</f>
        <v>0</v>
      </c>
      <c r="BH585" s="230">
        <f>IF(N585="sníž. přenesená",J585,0)</f>
        <v>0</v>
      </c>
      <c r="BI585" s="230">
        <f>IF(N585="nulová",J585,0)</f>
        <v>0</v>
      </c>
      <c r="BJ585" s="17" t="s">
        <v>162</v>
      </c>
      <c r="BK585" s="230">
        <f>ROUND(I585*H585,2)</f>
        <v>0</v>
      </c>
      <c r="BL585" s="17" t="s">
        <v>254</v>
      </c>
      <c r="BM585" s="229" t="s">
        <v>678</v>
      </c>
    </row>
    <row r="586" s="13" customFormat="1">
      <c r="A586" s="13"/>
      <c r="B586" s="231"/>
      <c r="C586" s="232"/>
      <c r="D586" s="233" t="s">
        <v>164</v>
      </c>
      <c r="E586" s="234" t="s">
        <v>1</v>
      </c>
      <c r="F586" s="235" t="s">
        <v>679</v>
      </c>
      <c r="G586" s="232"/>
      <c r="H586" s="234" t="s">
        <v>1</v>
      </c>
      <c r="I586" s="236"/>
      <c r="J586" s="232"/>
      <c r="K586" s="232"/>
      <c r="L586" s="237"/>
      <c r="M586" s="238"/>
      <c r="N586" s="239"/>
      <c r="O586" s="239"/>
      <c r="P586" s="239"/>
      <c r="Q586" s="239"/>
      <c r="R586" s="239"/>
      <c r="S586" s="239"/>
      <c r="T586" s="240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1" t="s">
        <v>164</v>
      </c>
      <c r="AU586" s="241" t="s">
        <v>162</v>
      </c>
      <c r="AV586" s="13" t="s">
        <v>88</v>
      </c>
      <c r="AW586" s="13" t="s">
        <v>35</v>
      </c>
      <c r="AX586" s="13" t="s">
        <v>80</v>
      </c>
      <c r="AY586" s="241" t="s">
        <v>152</v>
      </c>
    </row>
    <row r="587" s="14" customFormat="1">
      <c r="A587" s="14"/>
      <c r="B587" s="242"/>
      <c r="C587" s="243"/>
      <c r="D587" s="233" t="s">
        <v>164</v>
      </c>
      <c r="E587" s="244" t="s">
        <v>1</v>
      </c>
      <c r="F587" s="245" t="s">
        <v>80</v>
      </c>
      <c r="G587" s="243"/>
      <c r="H587" s="246">
        <v>0</v>
      </c>
      <c r="I587" s="247"/>
      <c r="J587" s="243"/>
      <c r="K587" s="243"/>
      <c r="L587" s="248"/>
      <c r="M587" s="249"/>
      <c r="N587" s="250"/>
      <c r="O587" s="250"/>
      <c r="P587" s="250"/>
      <c r="Q587" s="250"/>
      <c r="R587" s="250"/>
      <c r="S587" s="250"/>
      <c r="T587" s="251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2" t="s">
        <v>164</v>
      </c>
      <c r="AU587" s="252" t="s">
        <v>162</v>
      </c>
      <c r="AV587" s="14" t="s">
        <v>162</v>
      </c>
      <c r="AW587" s="14" t="s">
        <v>35</v>
      </c>
      <c r="AX587" s="14" t="s">
        <v>80</v>
      </c>
      <c r="AY587" s="252" t="s">
        <v>152</v>
      </c>
    </row>
    <row r="588" s="15" customFormat="1">
      <c r="A588" s="15"/>
      <c r="B588" s="253"/>
      <c r="C588" s="254"/>
      <c r="D588" s="233" t="s">
        <v>164</v>
      </c>
      <c r="E588" s="255" t="s">
        <v>1</v>
      </c>
      <c r="F588" s="256" t="s">
        <v>167</v>
      </c>
      <c r="G588" s="254"/>
      <c r="H588" s="257">
        <v>0</v>
      </c>
      <c r="I588" s="258"/>
      <c r="J588" s="254"/>
      <c r="K588" s="254"/>
      <c r="L588" s="259"/>
      <c r="M588" s="260"/>
      <c r="N588" s="261"/>
      <c r="O588" s="261"/>
      <c r="P588" s="261"/>
      <c r="Q588" s="261"/>
      <c r="R588" s="261"/>
      <c r="S588" s="261"/>
      <c r="T588" s="262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3" t="s">
        <v>164</v>
      </c>
      <c r="AU588" s="263" t="s">
        <v>162</v>
      </c>
      <c r="AV588" s="15" t="s">
        <v>161</v>
      </c>
      <c r="AW588" s="15" t="s">
        <v>35</v>
      </c>
      <c r="AX588" s="15" t="s">
        <v>88</v>
      </c>
      <c r="AY588" s="263" t="s">
        <v>152</v>
      </c>
    </row>
    <row r="589" s="2" customFormat="1" ht="24.15" customHeight="1">
      <c r="A589" s="38"/>
      <c r="B589" s="39"/>
      <c r="C589" s="218" t="s">
        <v>680</v>
      </c>
      <c r="D589" s="218" t="s">
        <v>156</v>
      </c>
      <c r="E589" s="219" t="s">
        <v>681</v>
      </c>
      <c r="F589" s="220" t="s">
        <v>682</v>
      </c>
      <c r="G589" s="221" t="s">
        <v>249</v>
      </c>
      <c r="H589" s="222">
        <v>20</v>
      </c>
      <c r="I589" s="223"/>
      <c r="J589" s="224">
        <f>ROUND(I589*H589,2)</f>
        <v>0</v>
      </c>
      <c r="K589" s="220" t="s">
        <v>160</v>
      </c>
      <c r="L589" s="44"/>
      <c r="M589" s="225" t="s">
        <v>1</v>
      </c>
      <c r="N589" s="226" t="s">
        <v>46</v>
      </c>
      <c r="O589" s="91"/>
      <c r="P589" s="227">
        <f>O589*H589</f>
        <v>0</v>
      </c>
      <c r="Q589" s="227">
        <v>0</v>
      </c>
      <c r="R589" s="227">
        <f>Q589*H589</f>
        <v>0</v>
      </c>
      <c r="S589" s="227">
        <v>0</v>
      </c>
      <c r="T589" s="228">
        <f>S589*H589</f>
        <v>0</v>
      </c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R589" s="229" t="s">
        <v>254</v>
      </c>
      <c r="AT589" s="229" t="s">
        <v>156</v>
      </c>
      <c r="AU589" s="229" t="s">
        <v>162</v>
      </c>
      <c r="AY589" s="17" t="s">
        <v>152</v>
      </c>
      <c r="BE589" s="230">
        <f>IF(N589="základní",J589,0)</f>
        <v>0</v>
      </c>
      <c r="BF589" s="230">
        <f>IF(N589="snížená",J589,0)</f>
        <v>0</v>
      </c>
      <c r="BG589" s="230">
        <f>IF(N589="zákl. přenesená",J589,0)</f>
        <v>0</v>
      </c>
      <c r="BH589" s="230">
        <f>IF(N589="sníž. přenesená",J589,0)</f>
        <v>0</v>
      </c>
      <c r="BI589" s="230">
        <f>IF(N589="nulová",J589,0)</f>
        <v>0</v>
      </c>
      <c r="BJ589" s="17" t="s">
        <v>162</v>
      </c>
      <c r="BK589" s="230">
        <f>ROUND(I589*H589,2)</f>
        <v>0</v>
      </c>
      <c r="BL589" s="17" t="s">
        <v>254</v>
      </c>
      <c r="BM589" s="229" t="s">
        <v>683</v>
      </c>
    </row>
    <row r="590" s="13" customFormat="1">
      <c r="A590" s="13"/>
      <c r="B590" s="231"/>
      <c r="C590" s="232"/>
      <c r="D590" s="233" t="s">
        <v>164</v>
      </c>
      <c r="E590" s="234" t="s">
        <v>1</v>
      </c>
      <c r="F590" s="235" t="s">
        <v>394</v>
      </c>
      <c r="G590" s="232"/>
      <c r="H590" s="234" t="s">
        <v>1</v>
      </c>
      <c r="I590" s="236"/>
      <c r="J590" s="232"/>
      <c r="K590" s="232"/>
      <c r="L590" s="237"/>
      <c r="M590" s="238"/>
      <c r="N590" s="239"/>
      <c r="O590" s="239"/>
      <c r="P590" s="239"/>
      <c r="Q590" s="239"/>
      <c r="R590" s="239"/>
      <c r="S590" s="239"/>
      <c r="T590" s="240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1" t="s">
        <v>164</v>
      </c>
      <c r="AU590" s="241" t="s">
        <v>162</v>
      </c>
      <c r="AV590" s="13" t="s">
        <v>88</v>
      </c>
      <c r="AW590" s="13" t="s">
        <v>35</v>
      </c>
      <c r="AX590" s="13" t="s">
        <v>80</v>
      </c>
      <c r="AY590" s="241" t="s">
        <v>152</v>
      </c>
    </row>
    <row r="591" s="14" customFormat="1">
      <c r="A591" s="14"/>
      <c r="B591" s="242"/>
      <c r="C591" s="243"/>
      <c r="D591" s="233" t="s">
        <v>164</v>
      </c>
      <c r="E591" s="244" t="s">
        <v>1</v>
      </c>
      <c r="F591" s="245" t="s">
        <v>161</v>
      </c>
      <c r="G591" s="243"/>
      <c r="H591" s="246">
        <v>4</v>
      </c>
      <c r="I591" s="247"/>
      <c r="J591" s="243"/>
      <c r="K591" s="243"/>
      <c r="L591" s="248"/>
      <c r="M591" s="249"/>
      <c r="N591" s="250"/>
      <c r="O591" s="250"/>
      <c r="P591" s="250"/>
      <c r="Q591" s="250"/>
      <c r="R591" s="250"/>
      <c r="S591" s="250"/>
      <c r="T591" s="251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2" t="s">
        <v>164</v>
      </c>
      <c r="AU591" s="252" t="s">
        <v>162</v>
      </c>
      <c r="AV591" s="14" t="s">
        <v>162</v>
      </c>
      <c r="AW591" s="14" t="s">
        <v>35</v>
      </c>
      <c r="AX591" s="14" t="s">
        <v>80</v>
      </c>
      <c r="AY591" s="252" t="s">
        <v>152</v>
      </c>
    </row>
    <row r="592" s="13" customFormat="1">
      <c r="A592" s="13"/>
      <c r="B592" s="231"/>
      <c r="C592" s="232"/>
      <c r="D592" s="233" t="s">
        <v>164</v>
      </c>
      <c r="E592" s="234" t="s">
        <v>1</v>
      </c>
      <c r="F592" s="235" t="s">
        <v>396</v>
      </c>
      <c r="G592" s="232"/>
      <c r="H592" s="234" t="s">
        <v>1</v>
      </c>
      <c r="I592" s="236"/>
      <c r="J592" s="232"/>
      <c r="K592" s="232"/>
      <c r="L592" s="237"/>
      <c r="M592" s="238"/>
      <c r="N592" s="239"/>
      <c r="O592" s="239"/>
      <c r="P592" s="239"/>
      <c r="Q592" s="239"/>
      <c r="R592" s="239"/>
      <c r="S592" s="239"/>
      <c r="T592" s="240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1" t="s">
        <v>164</v>
      </c>
      <c r="AU592" s="241" t="s">
        <v>162</v>
      </c>
      <c r="AV592" s="13" t="s">
        <v>88</v>
      </c>
      <c r="AW592" s="13" t="s">
        <v>35</v>
      </c>
      <c r="AX592" s="13" t="s">
        <v>80</v>
      </c>
      <c r="AY592" s="241" t="s">
        <v>152</v>
      </c>
    </row>
    <row r="593" s="14" customFormat="1">
      <c r="A593" s="14"/>
      <c r="B593" s="242"/>
      <c r="C593" s="243"/>
      <c r="D593" s="233" t="s">
        <v>164</v>
      </c>
      <c r="E593" s="244" t="s">
        <v>1</v>
      </c>
      <c r="F593" s="245" t="s">
        <v>186</v>
      </c>
      <c r="G593" s="243"/>
      <c r="H593" s="246">
        <v>5</v>
      </c>
      <c r="I593" s="247"/>
      <c r="J593" s="243"/>
      <c r="K593" s="243"/>
      <c r="L593" s="248"/>
      <c r="M593" s="249"/>
      <c r="N593" s="250"/>
      <c r="O593" s="250"/>
      <c r="P593" s="250"/>
      <c r="Q593" s="250"/>
      <c r="R593" s="250"/>
      <c r="S593" s="250"/>
      <c r="T593" s="251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2" t="s">
        <v>164</v>
      </c>
      <c r="AU593" s="252" t="s">
        <v>162</v>
      </c>
      <c r="AV593" s="14" t="s">
        <v>162</v>
      </c>
      <c r="AW593" s="14" t="s">
        <v>35</v>
      </c>
      <c r="AX593" s="14" t="s">
        <v>80</v>
      </c>
      <c r="AY593" s="252" t="s">
        <v>152</v>
      </c>
    </row>
    <row r="594" s="13" customFormat="1">
      <c r="A594" s="13"/>
      <c r="B594" s="231"/>
      <c r="C594" s="232"/>
      <c r="D594" s="233" t="s">
        <v>164</v>
      </c>
      <c r="E594" s="234" t="s">
        <v>1</v>
      </c>
      <c r="F594" s="235" t="s">
        <v>398</v>
      </c>
      <c r="G594" s="232"/>
      <c r="H594" s="234" t="s">
        <v>1</v>
      </c>
      <c r="I594" s="236"/>
      <c r="J594" s="232"/>
      <c r="K594" s="232"/>
      <c r="L594" s="237"/>
      <c r="M594" s="238"/>
      <c r="N594" s="239"/>
      <c r="O594" s="239"/>
      <c r="P594" s="239"/>
      <c r="Q594" s="239"/>
      <c r="R594" s="239"/>
      <c r="S594" s="239"/>
      <c r="T594" s="240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1" t="s">
        <v>164</v>
      </c>
      <c r="AU594" s="241" t="s">
        <v>162</v>
      </c>
      <c r="AV594" s="13" t="s">
        <v>88</v>
      </c>
      <c r="AW594" s="13" t="s">
        <v>35</v>
      </c>
      <c r="AX594" s="13" t="s">
        <v>80</v>
      </c>
      <c r="AY594" s="241" t="s">
        <v>152</v>
      </c>
    </row>
    <row r="595" s="14" customFormat="1">
      <c r="A595" s="14"/>
      <c r="B595" s="242"/>
      <c r="C595" s="243"/>
      <c r="D595" s="233" t="s">
        <v>164</v>
      </c>
      <c r="E595" s="244" t="s">
        <v>1</v>
      </c>
      <c r="F595" s="245" t="s">
        <v>186</v>
      </c>
      <c r="G595" s="243"/>
      <c r="H595" s="246">
        <v>5</v>
      </c>
      <c r="I595" s="247"/>
      <c r="J595" s="243"/>
      <c r="K595" s="243"/>
      <c r="L595" s="248"/>
      <c r="M595" s="249"/>
      <c r="N595" s="250"/>
      <c r="O595" s="250"/>
      <c r="P595" s="250"/>
      <c r="Q595" s="250"/>
      <c r="R595" s="250"/>
      <c r="S595" s="250"/>
      <c r="T595" s="251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2" t="s">
        <v>164</v>
      </c>
      <c r="AU595" s="252" t="s">
        <v>162</v>
      </c>
      <c r="AV595" s="14" t="s">
        <v>162</v>
      </c>
      <c r="AW595" s="14" t="s">
        <v>35</v>
      </c>
      <c r="AX595" s="14" t="s">
        <v>80</v>
      </c>
      <c r="AY595" s="252" t="s">
        <v>152</v>
      </c>
    </row>
    <row r="596" s="13" customFormat="1">
      <c r="A596" s="13"/>
      <c r="B596" s="231"/>
      <c r="C596" s="232"/>
      <c r="D596" s="233" t="s">
        <v>164</v>
      </c>
      <c r="E596" s="234" t="s">
        <v>1</v>
      </c>
      <c r="F596" s="235" t="s">
        <v>400</v>
      </c>
      <c r="G596" s="232"/>
      <c r="H596" s="234" t="s">
        <v>1</v>
      </c>
      <c r="I596" s="236"/>
      <c r="J596" s="232"/>
      <c r="K596" s="232"/>
      <c r="L596" s="237"/>
      <c r="M596" s="238"/>
      <c r="N596" s="239"/>
      <c r="O596" s="239"/>
      <c r="P596" s="239"/>
      <c r="Q596" s="239"/>
      <c r="R596" s="239"/>
      <c r="S596" s="239"/>
      <c r="T596" s="240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1" t="s">
        <v>164</v>
      </c>
      <c r="AU596" s="241" t="s">
        <v>162</v>
      </c>
      <c r="AV596" s="13" t="s">
        <v>88</v>
      </c>
      <c r="AW596" s="13" t="s">
        <v>35</v>
      </c>
      <c r="AX596" s="13" t="s">
        <v>80</v>
      </c>
      <c r="AY596" s="241" t="s">
        <v>152</v>
      </c>
    </row>
    <row r="597" s="14" customFormat="1">
      <c r="A597" s="14"/>
      <c r="B597" s="242"/>
      <c r="C597" s="243"/>
      <c r="D597" s="233" t="s">
        <v>164</v>
      </c>
      <c r="E597" s="244" t="s">
        <v>1</v>
      </c>
      <c r="F597" s="245" t="s">
        <v>161</v>
      </c>
      <c r="G597" s="243"/>
      <c r="H597" s="246">
        <v>4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2" t="s">
        <v>164</v>
      </c>
      <c r="AU597" s="252" t="s">
        <v>162</v>
      </c>
      <c r="AV597" s="14" t="s">
        <v>162</v>
      </c>
      <c r="AW597" s="14" t="s">
        <v>35</v>
      </c>
      <c r="AX597" s="14" t="s">
        <v>80</v>
      </c>
      <c r="AY597" s="252" t="s">
        <v>152</v>
      </c>
    </row>
    <row r="598" s="13" customFormat="1">
      <c r="A598" s="13"/>
      <c r="B598" s="231"/>
      <c r="C598" s="232"/>
      <c r="D598" s="233" t="s">
        <v>164</v>
      </c>
      <c r="E598" s="234" t="s">
        <v>1</v>
      </c>
      <c r="F598" s="235" t="s">
        <v>611</v>
      </c>
      <c r="G598" s="232"/>
      <c r="H598" s="234" t="s">
        <v>1</v>
      </c>
      <c r="I598" s="236"/>
      <c r="J598" s="232"/>
      <c r="K598" s="232"/>
      <c r="L598" s="237"/>
      <c r="M598" s="238"/>
      <c r="N598" s="239"/>
      <c r="O598" s="239"/>
      <c r="P598" s="239"/>
      <c r="Q598" s="239"/>
      <c r="R598" s="239"/>
      <c r="S598" s="239"/>
      <c r="T598" s="240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1" t="s">
        <v>164</v>
      </c>
      <c r="AU598" s="241" t="s">
        <v>162</v>
      </c>
      <c r="AV598" s="13" t="s">
        <v>88</v>
      </c>
      <c r="AW598" s="13" t="s">
        <v>35</v>
      </c>
      <c r="AX598" s="13" t="s">
        <v>80</v>
      </c>
      <c r="AY598" s="241" t="s">
        <v>152</v>
      </c>
    </row>
    <row r="599" s="14" customFormat="1">
      <c r="A599" s="14"/>
      <c r="B599" s="242"/>
      <c r="C599" s="243"/>
      <c r="D599" s="233" t="s">
        <v>164</v>
      </c>
      <c r="E599" s="244" t="s">
        <v>1</v>
      </c>
      <c r="F599" s="245" t="s">
        <v>162</v>
      </c>
      <c r="G599" s="243"/>
      <c r="H599" s="246">
        <v>2</v>
      </c>
      <c r="I599" s="247"/>
      <c r="J599" s="243"/>
      <c r="K599" s="243"/>
      <c r="L599" s="248"/>
      <c r="M599" s="249"/>
      <c r="N599" s="250"/>
      <c r="O599" s="250"/>
      <c r="P599" s="250"/>
      <c r="Q599" s="250"/>
      <c r="R599" s="250"/>
      <c r="S599" s="250"/>
      <c r="T599" s="251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52" t="s">
        <v>164</v>
      </c>
      <c r="AU599" s="252" t="s">
        <v>162</v>
      </c>
      <c r="AV599" s="14" t="s">
        <v>162</v>
      </c>
      <c r="AW599" s="14" t="s">
        <v>35</v>
      </c>
      <c r="AX599" s="14" t="s">
        <v>80</v>
      </c>
      <c r="AY599" s="252" t="s">
        <v>152</v>
      </c>
    </row>
    <row r="600" s="15" customFormat="1">
      <c r="A600" s="15"/>
      <c r="B600" s="253"/>
      <c r="C600" s="254"/>
      <c r="D600" s="233" t="s">
        <v>164</v>
      </c>
      <c r="E600" s="255" t="s">
        <v>1</v>
      </c>
      <c r="F600" s="256" t="s">
        <v>167</v>
      </c>
      <c r="G600" s="254"/>
      <c r="H600" s="257">
        <v>20</v>
      </c>
      <c r="I600" s="258"/>
      <c r="J600" s="254"/>
      <c r="K600" s="254"/>
      <c r="L600" s="259"/>
      <c r="M600" s="260"/>
      <c r="N600" s="261"/>
      <c r="O600" s="261"/>
      <c r="P600" s="261"/>
      <c r="Q600" s="261"/>
      <c r="R600" s="261"/>
      <c r="S600" s="261"/>
      <c r="T600" s="262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63" t="s">
        <v>164</v>
      </c>
      <c r="AU600" s="263" t="s">
        <v>162</v>
      </c>
      <c r="AV600" s="15" t="s">
        <v>161</v>
      </c>
      <c r="AW600" s="15" t="s">
        <v>35</v>
      </c>
      <c r="AX600" s="15" t="s">
        <v>88</v>
      </c>
      <c r="AY600" s="263" t="s">
        <v>152</v>
      </c>
    </row>
    <row r="601" s="2" customFormat="1" ht="24.15" customHeight="1">
      <c r="A601" s="38"/>
      <c r="B601" s="39"/>
      <c r="C601" s="264" t="s">
        <v>684</v>
      </c>
      <c r="D601" s="264" t="s">
        <v>180</v>
      </c>
      <c r="E601" s="265" t="s">
        <v>685</v>
      </c>
      <c r="F601" s="266" t="s">
        <v>686</v>
      </c>
      <c r="G601" s="267" t="s">
        <v>249</v>
      </c>
      <c r="H601" s="268">
        <v>10</v>
      </c>
      <c r="I601" s="269"/>
      <c r="J601" s="270">
        <f>ROUND(I601*H601,2)</f>
        <v>0</v>
      </c>
      <c r="K601" s="266" t="s">
        <v>160</v>
      </c>
      <c r="L601" s="271"/>
      <c r="M601" s="272" t="s">
        <v>1</v>
      </c>
      <c r="N601" s="273" t="s">
        <v>46</v>
      </c>
      <c r="O601" s="91"/>
      <c r="P601" s="227">
        <f>O601*H601</f>
        <v>0</v>
      </c>
      <c r="Q601" s="227">
        <v>0.02</v>
      </c>
      <c r="R601" s="227">
        <f>Q601*H601</f>
        <v>0.20000000000000001</v>
      </c>
      <c r="S601" s="227">
        <v>0</v>
      </c>
      <c r="T601" s="228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29" t="s">
        <v>348</v>
      </c>
      <c r="AT601" s="229" t="s">
        <v>180</v>
      </c>
      <c r="AU601" s="229" t="s">
        <v>162</v>
      </c>
      <c r="AY601" s="17" t="s">
        <v>152</v>
      </c>
      <c r="BE601" s="230">
        <f>IF(N601="základní",J601,0)</f>
        <v>0</v>
      </c>
      <c r="BF601" s="230">
        <f>IF(N601="snížená",J601,0)</f>
        <v>0</v>
      </c>
      <c r="BG601" s="230">
        <f>IF(N601="zákl. přenesená",J601,0)</f>
        <v>0</v>
      </c>
      <c r="BH601" s="230">
        <f>IF(N601="sníž. přenesená",J601,0)</f>
        <v>0</v>
      </c>
      <c r="BI601" s="230">
        <f>IF(N601="nulová",J601,0)</f>
        <v>0</v>
      </c>
      <c r="BJ601" s="17" t="s">
        <v>162</v>
      </c>
      <c r="BK601" s="230">
        <f>ROUND(I601*H601,2)</f>
        <v>0</v>
      </c>
      <c r="BL601" s="17" t="s">
        <v>254</v>
      </c>
      <c r="BM601" s="229" t="s">
        <v>687</v>
      </c>
    </row>
    <row r="602" s="14" customFormat="1">
      <c r="A602" s="14"/>
      <c r="B602" s="242"/>
      <c r="C602" s="243"/>
      <c r="D602" s="233" t="s">
        <v>164</v>
      </c>
      <c r="E602" s="244" t="s">
        <v>1</v>
      </c>
      <c r="F602" s="245" t="s">
        <v>225</v>
      </c>
      <c r="G602" s="243"/>
      <c r="H602" s="246">
        <v>10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2" t="s">
        <v>164</v>
      </c>
      <c r="AU602" s="252" t="s">
        <v>162</v>
      </c>
      <c r="AV602" s="14" t="s">
        <v>162</v>
      </c>
      <c r="AW602" s="14" t="s">
        <v>35</v>
      </c>
      <c r="AX602" s="14" t="s">
        <v>80</v>
      </c>
      <c r="AY602" s="252" t="s">
        <v>152</v>
      </c>
    </row>
    <row r="603" s="15" customFormat="1">
      <c r="A603" s="15"/>
      <c r="B603" s="253"/>
      <c r="C603" s="254"/>
      <c r="D603" s="233" t="s">
        <v>164</v>
      </c>
      <c r="E603" s="255" t="s">
        <v>1</v>
      </c>
      <c r="F603" s="256" t="s">
        <v>167</v>
      </c>
      <c r="G603" s="254"/>
      <c r="H603" s="257">
        <v>10</v>
      </c>
      <c r="I603" s="258"/>
      <c r="J603" s="254"/>
      <c r="K603" s="254"/>
      <c r="L603" s="259"/>
      <c r="M603" s="260"/>
      <c r="N603" s="261"/>
      <c r="O603" s="261"/>
      <c r="P603" s="261"/>
      <c r="Q603" s="261"/>
      <c r="R603" s="261"/>
      <c r="S603" s="261"/>
      <c r="T603" s="262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63" t="s">
        <v>164</v>
      </c>
      <c r="AU603" s="263" t="s">
        <v>162</v>
      </c>
      <c r="AV603" s="15" t="s">
        <v>161</v>
      </c>
      <c r="AW603" s="15" t="s">
        <v>35</v>
      </c>
      <c r="AX603" s="15" t="s">
        <v>88</v>
      </c>
      <c r="AY603" s="263" t="s">
        <v>152</v>
      </c>
    </row>
    <row r="604" s="2" customFormat="1" ht="24.15" customHeight="1">
      <c r="A604" s="38"/>
      <c r="B604" s="39"/>
      <c r="C604" s="264" t="s">
        <v>688</v>
      </c>
      <c r="D604" s="264" t="s">
        <v>180</v>
      </c>
      <c r="E604" s="265" t="s">
        <v>689</v>
      </c>
      <c r="F604" s="266" t="s">
        <v>690</v>
      </c>
      <c r="G604" s="267" t="s">
        <v>249</v>
      </c>
      <c r="H604" s="268">
        <v>3</v>
      </c>
      <c r="I604" s="269"/>
      <c r="J604" s="270">
        <f>ROUND(I604*H604,2)</f>
        <v>0</v>
      </c>
      <c r="K604" s="266" t="s">
        <v>1</v>
      </c>
      <c r="L604" s="271"/>
      <c r="M604" s="272" t="s">
        <v>1</v>
      </c>
      <c r="N604" s="273" t="s">
        <v>46</v>
      </c>
      <c r="O604" s="91"/>
      <c r="P604" s="227">
        <f>O604*H604</f>
        <v>0</v>
      </c>
      <c r="Q604" s="227">
        <v>0.014500000000000001</v>
      </c>
      <c r="R604" s="227">
        <f>Q604*H604</f>
        <v>0.043500000000000004</v>
      </c>
      <c r="S604" s="227">
        <v>0</v>
      </c>
      <c r="T604" s="228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29" t="s">
        <v>348</v>
      </c>
      <c r="AT604" s="229" t="s">
        <v>180</v>
      </c>
      <c r="AU604" s="229" t="s">
        <v>162</v>
      </c>
      <c r="AY604" s="17" t="s">
        <v>152</v>
      </c>
      <c r="BE604" s="230">
        <f>IF(N604="základní",J604,0)</f>
        <v>0</v>
      </c>
      <c r="BF604" s="230">
        <f>IF(N604="snížená",J604,0)</f>
        <v>0</v>
      </c>
      <c r="BG604" s="230">
        <f>IF(N604="zákl. přenesená",J604,0)</f>
        <v>0</v>
      </c>
      <c r="BH604" s="230">
        <f>IF(N604="sníž. přenesená",J604,0)</f>
        <v>0</v>
      </c>
      <c r="BI604" s="230">
        <f>IF(N604="nulová",J604,0)</f>
        <v>0</v>
      </c>
      <c r="BJ604" s="17" t="s">
        <v>162</v>
      </c>
      <c r="BK604" s="230">
        <f>ROUND(I604*H604,2)</f>
        <v>0</v>
      </c>
      <c r="BL604" s="17" t="s">
        <v>254</v>
      </c>
      <c r="BM604" s="229" t="s">
        <v>691</v>
      </c>
    </row>
    <row r="605" s="14" customFormat="1">
      <c r="A605" s="14"/>
      <c r="B605" s="242"/>
      <c r="C605" s="243"/>
      <c r="D605" s="233" t="s">
        <v>164</v>
      </c>
      <c r="E605" s="244" t="s">
        <v>1</v>
      </c>
      <c r="F605" s="245" t="s">
        <v>154</v>
      </c>
      <c r="G605" s="243"/>
      <c r="H605" s="246">
        <v>3</v>
      </c>
      <c r="I605" s="247"/>
      <c r="J605" s="243"/>
      <c r="K605" s="243"/>
      <c r="L605" s="248"/>
      <c r="M605" s="249"/>
      <c r="N605" s="250"/>
      <c r="O605" s="250"/>
      <c r="P605" s="250"/>
      <c r="Q605" s="250"/>
      <c r="R605" s="250"/>
      <c r="S605" s="250"/>
      <c r="T605" s="251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2" t="s">
        <v>164</v>
      </c>
      <c r="AU605" s="252" t="s">
        <v>162</v>
      </c>
      <c r="AV605" s="14" t="s">
        <v>162</v>
      </c>
      <c r="AW605" s="14" t="s">
        <v>35</v>
      </c>
      <c r="AX605" s="14" t="s">
        <v>80</v>
      </c>
      <c r="AY605" s="252" t="s">
        <v>152</v>
      </c>
    </row>
    <row r="606" s="15" customFormat="1">
      <c r="A606" s="15"/>
      <c r="B606" s="253"/>
      <c r="C606" s="254"/>
      <c r="D606" s="233" t="s">
        <v>164</v>
      </c>
      <c r="E606" s="255" t="s">
        <v>1</v>
      </c>
      <c r="F606" s="256" t="s">
        <v>167</v>
      </c>
      <c r="G606" s="254"/>
      <c r="H606" s="257">
        <v>3</v>
      </c>
      <c r="I606" s="258"/>
      <c r="J606" s="254"/>
      <c r="K606" s="254"/>
      <c r="L606" s="259"/>
      <c r="M606" s="260"/>
      <c r="N606" s="261"/>
      <c r="O606" s="261"/>
      <c r="P606" s="261"/>
      <c r="Q606" s="261"/>
      <c r="R606" s="261"/>
      <c r="S606" s="261"/>
      <c r="T606" s="262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63" t="s">
        <v>164</v>
      </c>
      <c r="AU606" s="263" t="s">
        <v>162</v>
      </c>
      <c r="AV606" s="15" t="s">
        <v>161</v>
      </c>
      <c r="AW606" s="15" t="s">
        <v>35</v>
      </c>
      <c r="AX606" s="15" t="s">
        <v>88</v>
      </c>
      <c r="AY606" s="263" t="s">
        <v>152</v>
      </c>
    </row>
    <row r="607" s="2" customFormat="1" ht="24.15" customHeight="1">
      <c r="A607" s="38"/>
      <c r="B607" s="39"/>
      <c r="C607" s="218" t="s">
        <v>692</v>
      </c>
      <c r="D607" s="218" t="s">
        <v>156</v>
      </c>
      <c r="E607" s="219" t="s">
        <v>693</v>
      </c>
      <c r="F607" s="220" t="s">
        <v>694</v>
      </c>
      <c r="G607" s="221" t="s">
        <v>249</v>
      </c>
      <c r="H607" s="222">
        <v>5</v>
      </c>
      <c r="I607" s="223"/>
      <c r="J607" s="224">
        <f>ROUND(I607*H607,2)</f>
        <v>0</v>
      </c>
      <c r="K607" s="220" t="s">
        <v>160</v>
      </c>
      <c r="L607" s="44"/>
      <c r="M607" s="225" t="s">
        <v>1</v>
      </c>
      <c r="N607" s="226" t="s">
        <v>46</v>
      </c>
      <c r="O607" s="91"/>
      <c r="P607" s="227">
        <f>O607*H607</f>
        <v>0</v>
      </c>
      <c r="Q607" s="227">
        <v>0</v>
      </c>
      <c r="R607" s="227">
        <f>Q607*H607</f>
        <v>0</v>
      </c>
      <c r="S607" s="227">
        <v>0</v>
      </c>
      <c r="T607" s="228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29" t="s">
        <v>254</v>
      </c>
      <c r="AT607" s="229" t="s">
        <v>156</v>
      </c>
      <c r="AU607" s="229" t="s">
        <v>162</v>
      </c>
      <c r="AY607" s="17" t="s">
        <v>152</v>
      </c>
      <c r="BE607" s="230">
        <f>IF(N607="základní",J607,0)</f>
        <v>0</v>
      </c>
      <c r="BF607" s="230">
        <f>IF(N607="snížená",J607,0)</f>
        <v>0</v>
      </c>
      <c r="BG607" s="230">
        <f>IF(N607="zákl. přenesená",J607,0)</f>
        <v>0</v>
      </c>
      <c r="BH607" s="230">
        <f>IF(N607="sníž. přenesená",J607,0)</f>
        <v>0</v>
      </c>
      <c r="BI607" s="230">
        <f>IF(N607="nulová",J607,0)</f>
        <v>0</v>
      </c>
      <c r="BJ607" s="17" t="s">
        <v>162</v>
      </c>
      <c r="BK607" s="230">
        <f>ROUND(I607*H607,2)</f>
        <v>0</v>
      </c>
      <c r="BL607" s="17" t="s">
        <v>254</v>
      </c>
      <c r="BM607" s="229" t="s">
        <v>695</v>
      </c>
    </row>
    <row r="608" s="14" customFormat="1">
      <c r="A608" s="14"/>
      <c r="B608" s="242"/>
      <c r="C608" s="243"/>
      <c r="D608" s="233" t="s">
        <v>164</v>
      </c>
      <c r="E608" s="244" t="s">
        <v>1</v>
      </c>
      <c r="F608" s="245" t="s">
        <v>186</v>
      </c>
      <c r="G608" s="243"/>
      <c r="H608" s="246">
        <v>5</v>
      </c>
      <c r="I608" s="247"/>
      <c r="J608" s="243"/>
      <c r="K608" s="243"/>
      <c r="L608" s="248"/>
      <c r="M608" s="249"/>
      <c r="N608" s="250"/>
      <c r="O608" s="250"/>
      <c r="P608" s="250"/>
      <c r="Q608" s="250"/>
      <c r="R608" s="250"/>
      <c r="S608" s="250"/>
      <c r="T608" s="251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2" t="s">
        <v>164</v>
      </c>
      <c r="AU608" s="252" t="s">
        <v>162</v>
      </c>
      <c r="AV608" s="14" t="s">
        <v>162</v>
      </c>
      <c r="AW608" s="14" t="s">
        <v>35</v>
      </c>
      <c r="AX608" s="14" t="s">
        <v>80</v>
      </c>
      <c r="AY608" s="252" t="s">
        <v>152</v>
      </c>
    </row>
    <row r="609" s="15" customFormat="1">
      <c r="A609" s="15"/>
      <c r="B609" s="253"/>
      <c r="C609" s="254"/>
      <c r="D609" s="233" t="s">
        <v>164</v>
      </c>
      <c r="E609" s="255" t="s">
        <v>1</v>
      </c>
      <c r="F609" s="256" t="s">
        <v>167</v>
      </c>
      <c r="G609" s="254"/>
      <c r="H609" s="257">
        <v>5</v>
      </c>
      <c r="I609" s="258"/>
      <c r="J609" s="254"/>
      <c r="K609" s="254"/>
      <c r="L609" s="259"/>
      <c r="M609" s="260"/>
      <c r="N609" s="261"/>
      <c r="O609" s="261"/>
      <c r="P609" s="261"/>
      <c r="Q609" s="261"/>
      <c r="R609" s="261"/>
      <c r="S609" s="261"/>
      <c r="T609" s="262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63" t="s">
        <v>164</v>
      </c>
      <c r="AU609" s="263" t="s">
        <v>162</v>
      </c>
      <c r="AV609" s="15" t="s">
        <v>161</v>
      </c>
      <c r="AW609" s="15" t="s">
        <v>35</v>
      </c>
      <c r="AX609" s="15" t="s">
        <v>88</v>
      </c>
      <c r="AY609" s="263" t="s">
        <v>152</v>
      </c>
    </row>
    <row r="610" s="2" customFormat="1" ht="24.15" customHeight="1">
      <c r="A610" s="38"/>
      <c r="B610" s="39"/>
      <c r="C610" s="264" t="s">
        <v>696</v>
      </c>
      <c r="D610" s="264" t="s">
        <v>180</v>
      </c>
      <c r="E610" s="265" t="s">
        <v>697</v>
      </c>
      <c r="F610" s="266" t="s">
        <v>698</v>
      </c>
      <c r="G610" s="267" t="s">
        <v>249</v>
      </c>
      <c r="H610" s="268">
        <v>4</v>
      </c>
      <c r="I610" s="269"/>
      <c r="J610" s="270">
        <f>ROUND(I610*H610,2)</f>
        <v>0</v>
      </c>
      <c r="K610" s="266" t="s">
        <v>160</v>
      </c>
      <c r="L610" s="271"/>
      <c r="M610" s="272" t="s">
        <v>1</v>
      </c>
      <c r="N610" s="273" t="s">
        <v>46</v>
      </c>
      <c r="O610" s="91"/>
      <c r="P610" s="227">
        <f>O610*H610</f>
        <v>0</v>
      </c>
      <c r="Q610" s="227">
        <v>0.037999999999999999</v>
      </c>
      <c r="R610" s="227">
        <f>Q610*H610</f>
        <v>0.152</v>
      </c>
      <c r="S610" s="227">
        <v>0</v>
      </c>
      <c r="T610" s="228">
        <f>S610*H610</f>
        <v>0</v>
      </c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R610" s="229" t="s">
        <v>348</v>
      </c>
      <c r="AT610" s="229" t="s">
        <v>180</v>
      </c>
      <c r="AU610" s="229" t="s">
        <v>162</v>
      </c>
      <c r="AY610" s="17" t="s">
        <v>152</v>
      </c>
      <c r="BE610" s="230">
        <f>IF(N610="základní",J610,0)</f>
        <v>0</v>
      </c>
      <c r="BF610" s="230">
        <f>IF(N610="snížená",J610,0)</f>
        <v>0</v>
      </c>
      <c r="BG610" s="230">
        <f>IF(N610="zákl. přenesená",J610,0)</f>
        <v>0</v>
      </c>
      <c r="BH610" s="230">
        <f>IF(N610="sníž. přenesená",J610,0)</f>
        <v>0</v>
      </c>
      <c r="BI610" s="230">
        <f>IF(N610="nulová",J610,0)</f>
        <v>0</v>
      </c>
      <c r="BJ610" s="17" t="s">
        <v>162</v>
      </c>
      <c r="BK610" s="230">
        <f>ROUND(I610*H610,2)</f>
        <v>0</v>
      </c>
      <c r="BL610" s="17" t="s">
        <v>254</v>
      </c>
      <c r="BM610" s="229" t="s">
        <v>699</v>
      </c>
    </row>
    <row r="611" s="2" customFormat="1" ht="24.15" customHeight="1">
      <c r="A611" s="38"/>
      <c r="B611" s="39"/>
      <c r="C611" s="264" t="s">
        <v>700</v>
      </c>
      <c r="D611" s="264" t="s">
        <v>180</v>
      </c>
      <c r="E611" s="265" t="s">
        <v>701</v>
      </c>
      <c r="F611" s="266" t="s">
        <v>702</v>
      </c>
      <c r="G611" s="267" t="s">
        <v>249</v>
      </c>
      <c r="H611" s="268">
        <v>1</v>
      </c>
      <c r="I611" s="269"/>
      <c r="J611" s="270">
        <f>ROUND(I611*H611,2)</f>
        <v>0</v>
      </c>
      <c r="K611" s="266" t="s">
        <v>160</v>
      </c>
      <c r="L611" s="271"/>
      <c r="M611" s="272" t="s">
        <v>1</v>
      </c>
      <c r="N611" s="273" t="s">
        <v>46</v>
      </c>
      <c r="O611" s="91"/>
      <c r="P611" s="227">
        <f>O611*H611</f>
        <v>0</v>
      </c>
      <c r="Q611" s="227">
        <v>0.016</v>
      </c>
      <c r="R611" s="227">
        <f>Q611*H611</f>
        <v>0.016</v>
      </c>
      <c r="S611" s="227">
        <v>0</v>
      </c>
      <c r="T611" s="228">
        <f>S611*H611</f>
        <v>0</v>
      </c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R611" s="229" t="s">
        <v>348</v>
      </c>
      <c r="AT611" s="229" t="s">
        <v>180</v>
      </c>
      <c r="AU611" s="229" t="s">
        <v>162</v>
      </c>
      <c r="AY611" s="17" t="s">
        <v>152</v>
      </c>
      <c r="BE611" s="230">
        <f>IF(N611="základní",J611,0)</f>
        <v>0</v>
      </c>
      <c r="BF611" s="230">
        <f>IF(N611="snížená",J611,0)</f>
        <v>0</v>
      </c>
      <c r="BG611" s="230">
        <f>IF(N611="zákl. přenesená",J611,0)</f>
        <v>0</v>
      </c>
      <c r="BH611" s="230">
        <f>IF(N611="sníž. přenesená",J611,0)</f>
        <v>0</v>
      </c>
      <c r="BI611" s="230">
        <f>IF(N611="nulová",J611,0)</f>
        <v>0</v>
      </c>
      <c r="BJ611" s="17" t="s">
        <v>162</v>
      </c>
      <c r="BK611" s="230">
        <f>ROUND(I611*H611,2)</f>
        <v>0</v>
      </c>
      <c r="BL611" s="17" t="s">
        <v>254</v>
      </c>
      <c r="BM611" s="229" t="s">
        <v>703</v>
      </c>
    </row>
    <row r="612" s="2" customFormat="1" ht="24.15" customHeight="1">
      <c r="A612" s="38"/>
      <c r="B612" s="39"/>
      <c r="C612" s="218" t="s">
        <v>704</v>
      </c>
      <c r="D612" s="218" t="s">
        <v>156</v>
      </c>
      <c r="E612" s="219" t="s">
        <v>705</v>
      </c>
      <c r="F612" s="220" t="s">
        <v>706</v>
      </c>
      <c r="G612" s="221" t="s">
        <v>249</v>
      </c>
      <c r="H612" s="222">
        <v>1</v>
      </c>
      <c r="I612" s="223"/>
      <c r="J612" s="224">
        <f>ROUND(I612*H612,2)</f>
        <v>0</v>
      </c>
      <c r="K612" s="220" t="s">
        <v>160</v>
      </c>
      <c r="L612" s="44"/>
      <c r="M612" s="225" t="s">
        <v>1</v>
      </c>
      <c r="N612" s="226" t="s">
        <v>46</v>
      </c>
      <c r="O612" s="91"/>
      <c r="P612" s="227">
        <f>O612*H612</f>
        <v>0</v>
      </c>
      <c r="Q612" s="227">
        <v>0</v>
      </c>
      <c r="R612" s="227">
        <f>Q612*H612</f>
        <v>0</v>
      </c>
      <c r="S612" s="227">
        <v>0</v>
      </c>
      <c r="T612" s="228">
        <f>S612*H612</f>
        <v>0</v>
      </c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R612" s="229" t="s">
        <v>254</v>
      </c>
      <c r="AT612" s="229" t="s">
        <v>156</v>
      </c>
      <c r="AU612" s="229" t="s">
        <v>162</v>
      </c>
      <c r="AY612" s="17" t="s">
        <v>152</v>
      </c>
      <c r="BE612" s="230">
        <f>IF(N612="základní",J612,0)</f>
        <v>0</v>
      </c>
      <c r="BF612" s="230">
        <f>IF(N612="snížená",J612,0)</f>
        <v>0</v>
      </c>
      <c r="BG612" s="230">
        <f>IF(N612="zákl. přenesená",J612,0)</f>
        <v>0</v>
      </c>
      <c r="BH612" s="230">
        <f>IF(N612="sníž. přenesená",J612,0)</f>
        <v>0</v>
      </c>
      <c r="BI612" s="230">
        <f>IF(N612="nulová",J612,0)</f>
        <v>0</v>
      </c>
      <c r="BJ612" s="17" t="s">
        <v>162</v>
      </c>
      <c r="BK612" s="230">
        <f>ROUND(I612*H612,2)</f>
        <v>0</v>
      </c>
      <c r="BL612" s="17" t="s">
        <v>254</v>
      </c>
      <c r="BM612" s="229" t="s">
        <v>707</v>
      </c>
    </row>
    <row r="613" s="2" customFormat="1" ht="24.15" customHeight="1">
      <c r="A613" s="38"/>
      <c r="B613" s="39"/>
      <c r="C613" s="264" t="s">
        <v>708</v>
      </c>
      <c r="D613" s="264" t="s">
        <v>180</v>
      </c>
      <c r="E613" s="265" t="s">
        <v>709</v>
      </c>
      <c r="F613" s="266" t="s">
        <v>710</v>
      </c>
      <c r="G613" s="267" t="s">
        <v>249</v>
      </c>
      <c r="H613" s="268">
        <v>1</v>
      </c>
      <c r="I613" s="269"/>
      <c r="J613" s="270">
        <f>ROUND(I613*H613,2)</f>
        <v>0</v>
      </c>
      <c r="K613" s="266" t="s">
        <v>160</v>
      </c>
      <c r="L613" s="271"/>
      <c r="M613" s="272" t="s">
        <v>1</v>
      </c>
      <c r="N613" s="273" t="s">
        <v>46</v>
      </c>
      <c r="O613" s="91"/>
      <c r="P613" s="227">
        <f>O613*H613</f>
        <v>0</v>
      </c>
      <c r="Q613" s="227">
        <v>0.036999999999999998</v>
      </c>
      <c r="R613" s="227">
        <f>Q613*H613</f>
        <v>0.036999999999999998</v>
      </c>
      <c r="S613" s="227">
        <v>0</v>
      </c>
      <c r="T613" s="228">
        <f>S613*H613</f>
        <v>0</v>
      </c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R613" s="229" t="s">
        <v>348</v>
      </c>
      <c r="AT613" s="229" t="s">
        <v>180</v>
      </c>
      <c r="AU613" s="229" t="s">
        <v>162</v>
      </c>
      <c r="AY613" s="17" t="s">
        <v>152</v>
      </c>
      <c r="BE613" s="230">
        <f>IF(N613="základní",J613,0)</f>
        <v>0</v>
      </c>
      <c r="BF613" s="230">
        <f>IF(N613="snížená",J613,0)</f>
        <v>0</v>
      </c>
      <c r="BG613" s="230">
        <f>IF(N613="zákl. přenesená",J613,0)</f>
        <v>0</v>
      </c>
      <c r="BH613" s="230">
        <f>IF(N613="sníž. přenesená",J613,0)</f>
        <v>0</v>
      </c>
      <c r="BI613" s="230">
        <f>IF(N613="nulová",J613,0)</f>
        <v>0</v>
      </c>
      <c r="BJ613" s="17" t="s">
        <v>162</v>
      </c>
      <c r="BK613" s="230">
        <f>ROUND(I613*H613,2)</f>
        <v>0</v>
      </c>
      <c r="BL613" s="17" t="s">
        <v>254</v>
      </c>
      <c r="BM613" s="229" t="s">
        <v>711</v>
      </c>
    </row>
    <row r="614" s="2" customFormat="1" ht="24.15" customHeight="1">
      <c r="A614" s="38"/>
      <c r="B614" s="39"/>
      <c r="C614" s="264" t="s">
        <v>712</v>
      </c>
      <c r="D614" s="264" t="s">
        <v>180</v>
      </c>
      <c r="E614" s="265" t="s">
        <v>713</v>
      </c>
      <c r="F614" s="266" t="s">
        <v>690</v>
      </c>
      <c r="G614" s="267" t="s">
        <v>249</v>
      </c>
      <c r="H614" s="268">
        <v>1</v>
      </c>
      <c r="I614" s="269"/>
      <c r="J614" s="270">
        <f>ROUND(I614*H614,2)</f>
        <v>0</v>
      </c>
      <c r="K614" s="266" t="s">
        <v>1</v>
      </c>
      <c r="L614" s="271"/>
      <c r="M614" s="272" t="s">
        <v>1</v>
      </c>
      <c r="N614" s="273" t="s">
        <v>46</v>
      </c>
      <c r="O614" s="91"/>
      <c r="P614" s="227">
        <f>O614*H614</f>
        <v>0</v>
      </c>
      <c r="Q614" s="227">
        <v>0.014500000000000001</v>
      </c>
      <c r="R614" s="227">
        <f>Q614*H614</f>
        <v>0.014500000000000001</v>
      </c>
      <c r="S614" s="227">
        <v>0</v>
      </c>
      <c r="T614" s="228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229" t="s">
        <v>348</v>
      </c>
      <c r="AT614" s="229" t="s">
        <v>180</v>
      </c>
      <c r="AU614" s="229" t="s">
        <v>162</v>
      </c>
      <c r="AY614" s="17" t="s">
        <v>152</v>
      </c>
      <c r="BE614" s="230">
        <f>IF(N614="základní",J614,0)</f>
        <v>0</v>
      </c>
      <c r="BF614" s="230">
        <f>IF(N614="snížená",J614,0)</f>
        <v>0</v>
      </c>
      <c r="BG614" s="230">
        <f>IF(N614="zákl. přenesená",J614,0)</f>
        <v>0</v>
      </c>
      <c r="BH614" s="230">
        <f>IF(N614="sníž. přenesená",J614,0)</f>
        <v>0</v>
      </c>
      <c r="BI614" s="230">
        <f>IF(N614="nulová",J614,0)</f>
        <v>0</v>
      </c>
      <c r="BJ614" s="17" t="s">
        <v>162</v>
      </c>
      <c r="BK614" s="230">
        <f>ROUND(I614*H614,2)</f>
        <v>0</v>
      </c>
      <c r="BL614" s="17" t="s">
        <v>254</v>
      </c>
      <c r="BM614" s="229" t="s">
        <v>714</v>
      </c>
    </row>
    <row r="615" s="14" customFormat="1">
      <c r="A615" s="14"/>
      <c r="B615" s="242"/>
      <c r="C615" s="243"/>
      <c r="D615" s="233" t="s">
        <v>164</v>
      </c>
      <c r="E615" s="244" t="s">
        <v>1</v>
      </c>
      <c r="F615" s="245" t="s">
        <v>88</v>
      </c>
      <c r="G615" s="243"/>
      <c r="H615" s="246">
        <v>1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2" t="s">
        <v>164</v>
      </c>
      <c r="AU615" s="252" t="s">
        <v>162</v>
      </c>
      <c r="AV615" s="14" t="s">
        <v>162</v>
      </c>
      <c r="AW615" s="14" t="s">
        <v>35</v>
      </c>
      <c r="AX615" s="14" t="s">
        <v>88</v>
      </c>
      <c r="AY615" s="252" t="s">
        <v>152</v>
      </c>
    </row>
    <row r="616" s="2" customFormat="1" ht="24.15" customHeight="1">
      <c r="A616" s="38"/>
      <c r="B616" s="39"/>
      <c r="C616" s="218" t="s">
        <v>715</v>
      </c>
      <c r="D616" s="218" t="s">
        <v>156</v>
      </c>
      <c r="E616" s="219" t="s">
        <v>716</v>
      </c>
      <c r="F616" s="220" t="s">
        <v>717</v>
      </c>
      <c r="G616" s="221" t="s">
        <v>249</v>
      </c>
      <c r="H616" s="222">
        <v>2</v>
      </c>
      <c r="I616" s="223"/>
      <c r="J616" s="224">
        <f>ROUND(I616*H616,2)</f>
        <v>0</v>
      </c>
      <c r="K616" s="220" t="s">
        <v>160</v>
      </c>
      <c r="L616" s="44"/>
      <c r="M616" s="225" t="s">
        <v>1</v>
      </c>
      <c r="N616" s="226" t="s">
        <v>46</v>
      </c>
      <c r="O616" s="91"/>
      <c r="P616" s="227">
        <f>O616*H616</f>
        <v>0</v>
      </c>
      <c r="Q616" s="227">
        <v>0</v>
      </c>
      <c r="R616" s="227">
        <f>Q616*H616</f>
        <v>0</v>
      </c>
      <c r="S616" s="227">
        <v>0</v>
      </c>
      <c r="T616" s="228">
        <f>S616*H616</f>
        <v>0</v>
      </c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R616" s="229" t="s">
        <v>254</v>
      </c>
      <c r="AT616" s="229" t="s">
        <v>156</v>
      </c>
      <c r="AU616" s="229" t="s">
        <v>162</v>
      </c>
      <c r="AY616" s="17" t="s">
        <v>152</v>
      </c>
      <c r="BE616" s="230">
        <f>IF(N616="základní",J616,0)</f>
        <v>0</v>
      </c>
      <c r="BF616" s="230">
        <f>IF(N616="snížená",J616,0)</f>
        <v>0</v>
      </c>
      <c r="BG616" s="230">
        <f>IF(N616="zákl. přenesená",J616,0)</f>
        <v>0</v>
      </c>
      <c r="BH616" s="230">
        <f>IF(N616="sníž. přenesená",J616,0)</f>
        <v>0</v>
      </c>
      <c r="BI616" s="230">
        <f>IF(N616="nulová",J616,0)</f>
        <v>0</v>
      </c>
      <c r="BJ616" s="17" t="s">
        <v>162</v>
      </c>
      <c r="BK616" s="230">
        <f>ROUND(I616*H616,2)</f>
        <v>0</v>
      </c>
      <c r="BL616" s="17" t="s">
        <v>254</v>
      </c>
      <c r="BM616" s="229" t="s">
        <v>718</v>
      </c>
    </row>
    <row r="617" s="14" customFormat="1">
      <c r="A617" s="14"/>
      <c r="B617" s="242"/>
      <c r="C617" s="243"/>
      <c r="D617" s="233" t="s">
        <v>164</v>
      </c>
      <c r="E617" s="244" t="s">
        <v>1</v>
      </c>
      <c r="F617" s="245" t="s">
        <v>162</v>
      </c>
      <c r="G617" s="243"/>
      <c r="H617" s="246">
        <v>2</v>
      </c>
      <c r="I617" s="247"/>
      <c r="J617" s="243"/>
      <c r="K617" s="243"/>
      <c r="L617" s="248"/>
      <c r="M617" s="249"/>
      <c r="N617" s="250"/>
      <c r="O617" s="250"/>
      <c r="P617" s="250"/>
      <c r="Q617" s="250"/>
      <c r="R617" s="250"/>
      <c r="S617" s="250"/>
      <c r="T617" s="251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2" t="s">
        <v>164</v>
      </c>
      <c r="AU617" s="252" t="s">
        <v>162</v>
      </c>
      <c r="AV617" s="14" t="s">
        <v>162</v>
      </c>
      <c r="AW617" s="14" t="s">
        <v>35</v>
      </c>
      <c r="AX617" s="14" t="s">
        <v>88</v>
      </c>
      <c r="AY617" s="252" t="s">
        <v>152</v>
      </c>
    </row>
    <row r="618" s="2" customFormat="1" ht="14.4" customHeight="1">
      <c r="A618" s="38"/>
      <c r="B618" s="39"/>
      <c r="C618" s="264" t="s">
        <v>719</v>
      </c>
      <c r="D618" s="264" t="s">
        <v>180</v>
      </c>
      <c r="E618" s="265" t="s">
        <v>720</v>
      </c>
      <c r="F618" s="266" t="s">
        <v>721</v>
      </c>
      <c r="G618" s="267" t="s">
        <v>249</v>
      </c>
      <c r="H618" s="268">
        <v>2</v>
      </c>
      <c r="I618" s="269"/>
      <c r="J618" s="270">
        <f>ROUND(I618*H618,2)</f>
        <v>0</v>
      </c>
      <c r="K618" s="266" t="s">
        <v>160</v>
      </c>
      <c r="L618" s="271"/>
      <c r="M618" s="272" t="s">
        <v>1</v>
      </c>
      <c r="N618" s="273" t="s">
        <v>46</v>
      </c>
      <c r="O618" s="91"/>
      <c r="P618" s="227">
        <f>O618*H618</f>
        <v>0</v>
      </c>
      <c r="Q618" s="227">
        <v>0.0023999999999999998</v>
      </c>
      <c r="R618" s="227">
        <f>Q618*H618</f>
        <v>0.0047999999999999996</v>
      </c>
      <c r="S618" s="227">
        <v>0</v>
      </c>
      <c r="T618" s="228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29" t="s">
        <v>348</v>
      </c>
      <c r="AT618" s="229" t="s">
        <v>180</v>
      </c>
      <c r="AU618" s="229" t="s">
        <v>162</v>
      </c>
      <c r="AY618" s="17" t="s">
        <v>152</v>
      </c>
      <c r="BE618" s="230">
        <f>IF(N618="základní",J618,0)</f>
        <v>0</v>
      </c>
      <c r="BF618" s="230">
        <f>IF(N618="snížená",J618,0)</f>
        <v>0</v>
      </c>
      <c r="BG618" s="230">
        <f>IF(N618="zákl. přenesená",J618,0)</f>
        <v>0</v>
      </c>
      <c r="BH618" s="230">
        <f>IF(N618="sníž. přenesená",J618,0)</f>
        <v>0</v>
      </c>
      <c r="BI618" s="230">
        <f>IF(N618="nulová",J618,0)</f>
        <v>0</v>
      </c>
      <c r="BJ618" s="17" t="s">
        <v>162</v>
      </c>
      <c r="BK618" s="230">
        <f>ROUND(I618*H618,2)</f>
        <v>0</v>
      </c>
      <c r="BL618" s="17" t="s">
        <v>254</v>
      </c>
      <c r="BM618" s="229" t="s">
        <v>722</v>
      </c>
    </row>
    <row r="619" s="2" customFormat="1" ht="14.4" customHeight="1">
      <c r="A619" s="38"/>
      <c r="B619" s="39"/>
      <c r="C619" s="218" t="s">
        <v>723</v>
      </c>
      <c r="D619" s="218" t="s">
        <v>156</v>
      </c>
      <c r="E619" s="219" t="s">
        <v>724</v>
      </c>
      <c r="F619" s="220" t="s">
        <v>725</v>
      </c>
      <c r="G619" s="221" t="s">
        <v>249</v>
      </c>
      <c r="H619" s="222">
        <v>2</v>
      </c>
      <c r="I619" s="223"/>
      <c r="J619" s="224">
        <f>ROUND(I619*H619,2)</f>
        <v>0</v>
      </c>
      <c r="K619" s="220" t="s">
        <v>160</v>
      </c>
      <c r="L619" s="44"/>
      <c r="M619" s="225" t="s">
        <v>1</v>
      </c>
      <c r="N619" s="226" t="s">
        <v>46</v>
      </c>
      <c r="O619" s="91"/>
      <c r="P619" s="227">
        <f>O619*H619</f>
        <v>0</v>
      </c>
      <c r="Q619" s="227">
        <v>0</v>
      </c>
      <c r="R619" s="227">
        <f>Q619*H619</f>
        <v>0</v>
      </c>
      <c r="S619" s="227">
        <v>0</v>
      </c>
      <c r="T619" s="228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229" t="s">
        <v>254</v>
      </c>
      <c r="AT619" s="229" t="s">
        <v>156</v>
      </c>
      <c r="AU619" s="229" t="s">
        <v>162</v>
      </c>
      <c r="AY619" s="17" t="s">
        <v>152</v>
      </c>
      <c r="BE619" s="230">
        <f>IF(N619="základní",J619,0)</f>
        <v>0</v>
      </c>
      <c r="BF619" s="230">
        <f>IF(N619="snížená",J619,0)</f>
        <v>0</v>
      </c>
      <c r="BG619" s="230">
        <f>IF(N619="zákl. přenesená",J619,0)</f>
        <v>0</v>
      </c>
      <c r="BH619" s="230">
        <f>IF(N619="sníž. přenesená",J619,0)</f>
        <v>0</v>
      </c>
      <c r="BI619" s="230">
        <f>IF(N619="nulová",J619,0)</f>
        <v>0</v>
      </c>
      <c r="BJ619" s="17" t="s">
        <v>162</v>
      </c>
      <c r="BK619" s="230">
        <f>ROUND(I619*H619,2)</f>
        <v>0</v>
      </c>
      <c r="BL619" s="17" t="s">
        <v>254</v>
      </c>
      <c r="BM619" s="229" t="s">
        <v>726</v>
      </c>
    </row>
    <row r="620" s="2" customFormat="1" ht="14.4" customHeight="1">
      <c r="A620" s="38"/>
      <c r="B620" s="39"/>
      <c r="C620" s="264" t="s">
        <v>727</v>
      </c>
      <c r="D620" s="264" t="s">
        <v>180</v>
      </c>
      <c r="E620" s="265" t="s">
        <v>728</v>
      </c>
      <c r="F620" s="266" t="s">
        <v>729</v>
      </c>
      <c r="G620" s="267" t="s">
        <v>249</v>
      </c>
      <c r="H620" s="268">
        <v>2</v>
      </c>
      <c r="I620" s="269"/>
      <c r="J620" s="270">
        <f>ROUND(I620*H620,2)</f>
        <v>0</v>
      </c>
      <c r="K620" s="266" t="s">
        <v>160</v>
      </c>
      <c r="L620" s="271"/>
      <c r="M620" s="272" t="s">
        <v>1</v>
      </c>
      <c r="N620" s="273" t="s">
        <v>46</v>
      </c>
      <c r="O620" s="91"/>
      <c r="P620" s="227">
        <f>O620*H620</f>
        <v>0</v>
      </c>
      <c r="Q620" s="227">
        <v>0.00021000000000000001</v>
      </c>
      <c r="R620" s="227">
        <f>Q620*H620</f>
        <v>0.00042000000000000002</v>
      </c>
      <c r="S620" s="227">
        <v>0</v>
      </c>
      <c r="T620" s="228">
        <f>S620*H620</f>
        <v>0</v>
      </c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R620" s="229" t="s">
        <v>348</v>
      </c>
      <c r="AT620" s="229" t="s">
        <v>180</v>
      </c>
      <c r="AU620" s="229" t="s">
        <v>162</v>
      </c>
      <c r="AY620" s="17" t="s">
        <v>152</v>
      </c>
      <c r="BE620" s="230">
        <f>IF(N620="základní",J620,0)</f>
        <v>0</v>
      </c>
      <c r="BF620" s="230">
        <f>IF(N620="snížená",J620,0)</f>
        <v>0</v>
      </c>
      <c r="BG620" s="230">
        <f>IF(N620="zákl. přenesená",J620,0)</f>
        <v>0</v>
      </c>
      <c r="BH620" s="230">
        <f>IF(N620="sníž. přenesená",J620,0)</f>
        <v>0</v>
      </c>
      <c r="BI620" s="230">
        <f>IF(N620="nulová",J620,0)</f>
        <v>0</v>
      </c>
      <c r="BJ620" s="17" t="s">
        <v>162</v>
      </c>
      <c r="BK620" s="230">
        <f>ROUND(I620*H620,2)</f>
        <v>0</v>
      </c>
      <c r="BL620" s="17" t="s">
        <v>254</v>
      </c>
      <c r="BM620" s="229" t="s">
        <v>730</v>
      </c>
    </row>
    <row r="621" s="2" customFormat="1" ht="14.4" customHeight="1">
      <c r="A621" s="38"/>
      <c r="B621" s="39"/>
      <c r="C621" s="218" t="s">
        <v>731</v>
      </c>
      <c r="D621" s="218" t="s">
        <v>156</v>
      </c>
      <c r="E621" s="219" t="s">
        <v>732</v>
      </c>
      <c r="F621" s="220" t="s">
        <v>733</v>
      </c>
      <c r="G621" s="221" t="s">
        <v>249</v>
      </c>
      <c r="H621" s="222">
        <v>4</v>
      </c>
      <c r="I621" s="223"/>
      <c r="J621" s="224">
        <f>ROUND(I621*H621,2)</f>
        <v>0</v>
      </c>
      <c r="K621" s="220" t="s">
        <v>160</v>
      </c>
      <c r="L621" s="44"/>
      <c r="M621" s="225" t="s">
        <v>1</v>
      </c>
      <c r="N621" s="226" t="s">
        <v>46</v>
      </c>
      <c r="O621" s="91"/>
      <c r="P621" s="227">
        <f>O621*H621</f>
        <v>0</v>
      </c>
      <c r="Q621" s="227">
        <v>0.00025999999999999998</v>
      </c>
      <c r="R621" s="227">
        <f>Q621*H621</f>
        <v>0.0010399999999999999</v>
      </c>
      <c r="S621" s="227">
        <v>0</v>
      </c>
      <c r="T621" s="228">
        <f>S621*H621</f>
        <v>0</v>
      </c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R621" s="229" t="s">
        <v>254</v>
      </c>
      <c r="AT621" s="229" t="s">
        <v>156</v>
      </c>
      <c r="AU621" s="229" t="s">
        <v>162</v>
      </c>
      <c r="AY621" s="17" t="s">
        <v>152</v>
      </c>
      <c r="BE621" s="230">
        <f>IF(N621="základní",J621,0)</f>
        <v>0</v>
      </c>
      <c r="BF621" s="230">
        <f>IF(N621="snížená",J621,0)</f>
        <v>0</v>
      </c>
      <c r="BG621" s="230">
        <f>IF(N621="zákl. přenesená",J621,0)</f>
        <v>0</v>
      </c>
      <c r="BH621" s="230">
        <f>IF(N621="sníž. přenesená",J621,0)</f>
        <v>0</v>
      </c>
      <c r="BI621" s="230">
        <f>IF(N621="nulová",J621,0)</f>
        <v>0</v>
      </c>
      <c r="BJ621" s="17" t="s">
        <v>162</v>
      </c>
      <c r="BK621" s="230">
        <f>ROUND(I621*H621,2)</f>
        <v>0</v>
      </c>
      <c r="BL621" s="17" t="s">
        <v>254</v>
      </c>
      <c r="BM621" s="229" t="s">
        <v>734</v>
      </c>
    </row>
    <row r="622" s="2" customFormat="1" ht="24.15" customHeight="1">
      <c r="A622" s="38"/>
      <c r="B622" s="39"/>
      <c r="C622" s="264" t="s">
        <v>735</v>
      </c>
      <c r="D622" s="264" t="s">
        <v>180</v>
      </c>
      <c r="E622" s="265" t="s">
        <v>736</v>
      </c>
      <c r="F622" s="266" t="s">
        <v>737</v>
      </c>
      <c r="G622" s="267" t="s">
        <v>249</v>
      </c>
      <c r="H622" s="268">
        <v>4</v>
      </c>
      <c r="I622" s="269"/>
      <c r="J622" s="270">
        <f>ROUND(I622*H622,2)</f>
        <v>0</v>
      </c>
      <c r="K622" s="266" t="s">
        <v>160</v>
      </c>
      <c r="L622" s="271"/>
      <c r="M622" s="272" t="s">
        <v>1</v>
      </c>
      <c r="N622" s="273" t="s">
        <v>46</v>
      </c>
      <c r="O622" s="91"/>
      <c r="P622" s="227">
        <f>O622*H622</f>
        <v>0</v>
      </c>
      <c r="Q622" s="227">
        <v>0.029000000000000001</v>
      </c>
      <c r="R622" s="227">
        <f>Q622*H622</f>
        <v>0.11600000000000001</v>
      </c>
      <c r="S622" s="227">
        <v>0</v>
      </c>
      <c r="T622" s="228">
        <f>S622*H622</f>
        <v>0</v>
      </c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R622" s="229" t="s">
        <v>348</v>
      </c>
      <c r="AT622" s="229" t="s">
        <v>180</v>
      </c>
      <c r="AU622" s="229" t="s">
        <v>162</v>
      </c>
      <c r="AY622" s="17" t="s">
        <v>152</v>
      </c>
      <c r="BE622" s="230">
        <f>IF(N622="základní",J622,0)</f>
        <v>0</v>
      </c>
      <c r="BF622" s="230">
        <f>IF(N622="snížená",J622,0)</f>
        <v>0</v>
      </c>
      <c r="BG622" s="230">
        <f>IF(N622="zákl. přenesená",J622,0)</f>
        <v>0</v>
      </c>
      <c r="BH622" s="230">
        <f>IF(N622="sníž. přenesená",J622,0)</f>
        <v>0</v>
      </c>
      <c r="BI622" s="230">
        <f>IF(N622="nulová",J622,0)</f>
        <v>0</v>
      </c>
      <c r="BJ622" s="17" t="s">
        <v>162</v>
      </c>
      <c r="BK622" s="230">
        <f>ROUND(I622*H622,2)</f>
        <v>0</v>
      </c>
      <c r="BL622" s="17" t="s">
        <v>254</v>
      </c>
      <c r="BM622" s="229" t="s">
        <v>738</v>
      </c>
    </row>
    <row r="623" s="2" customFormat="1" ht="14.4" customHeight="1">
      <c r="A623" s="38"/>
      <c r="B623" s="39"/>
      <c r="C623" s="218" t="s">
        <v>739</v>
      </c>
      <c r="D623" s="218" t="s">
        <v>156</v>
      </c>
      <c r="E623" s="219" t="s">
        <v>740</v>
      </c>
      <c r="F623" s="220" t="s">
        <v>741</v>
      </c>
      <c r="G623" s="221" t="s">
        <v>249</v>
      </c>
      <c r="H623" s="222">
        <v>2</v>
      </c>
      <c r="I623" s="223"/>
      <c r="J623" s="224">
        <f>ROUND(I623*H623,2)</f>
        <v>0</v>
      </c>
      <c r="K623" s="220" t="s">
        <v>160</v>
      </c>
      <c r="L623" s="44"/>
      <c r="M623" s="225" t="s">
        <v>1</v>
      </c>
      <c r="N623" s="226" t="s">
        <v>46</v>
      </c>
      <c r="O623" s="91"/>
      <c r="P623" s="227">
        <f>O623*H623</f>
        <v>0</v>
      </c>
      <c r="Q623" s="227">
        <v>0.00025999999999999998</v>
      </c>
      <c r="R623" s="227">
        <f>Q623*H623</f>
        <v>0.00051999999999999995</v>
      </c>
      <c r="S623" s="227">
        <v>0</v>
      </c>
      <c r="T623" s="228">
        <f>S623*H623</f>
        <v>0</v>
      </c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R623" s="229" t="s">
        <v>254</v>
      </c>
      <c r="AT623" s="229" t="s">
        <v>156</v>
      </c>
      <c r="AU623" s="229" t="s">
        <v>162</v>
      </c>
      <c r="AY623" s="17" t="s">
        <v>152</v>
      </c>
      <c r="BE623" s="230">
        <f>IF(N623="základní",J623,0)</f>
        <v>0</v>
      </c>
      <c r="BF623" s="230">
        <f>IF(N623="snížená",J623,0)</f>
        <v>0</v>
      </c>
      <c r="BG623" s="230">
        <f>IF(N623="zákl. přenesená",J623,0)</f>
        <v>0</v>
      </c>
      <c r="BH623" s="230">
        <f>IF(N623="sníž. přenesená",J623,0)</f>
        <v>0</v>
      </c>
      <c r="BI623" s="230">
        <f>IF(N623="nulová",J623,0)</f>
        <v>0</v>
      </c>
      <c r="BJ623" s="17" t="s">
        <v>162</v>
      </c>
      <c r="BK623" s="230">
        <f>ROUND(I623*H623,2)</f>
        <v>0</v>
      </c>
      <c r="BL623" s="17" t="s">
        <v>254</v>
      </c>
      <c r="BM623" s="229" t="s">
        <v>742</v>
      </c>
    </row>
    <row r="624" s="13" customFormat="1">
      <c r="A624" s="13"/>
      <c r="B624" s="231"/>
      <c r="C624" s="232"/>
      <c r="D624" s="233" t="s">
        <v>164</v>
      </c>
      <c r="E624" s="234" t="s">
        <v>1</v>
      </c>
      <c r="F624" s="235" t="s">
        <v>743</v>
      </c>
      <c r="G624" s="232"/>
      <c r="H624" s="234" t="s">
        <v>1</v>
      </c>
      <c r="I624" s="236"/>
      <c r="J624" s="232"/>
      <c r="K624" s="232"/>
      <c r="L624" s="237"/>
      <c r="M624" s="238"/>
      <c r="N624" s="239"/>
      <c r="O624" s="239"/>
      <c r="P624" s="239"/>
      <c r="Q624" s="239"/>
      <c r="R624" s="239"/>
      <c r="S624" s="239"/>
      <c r="T624" s="240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1" t="s">
        <v>164</v>
      </c>
      <c r="AU624" s="241" t="s">
        <v>162</v>
      </c>
      <c r="AV624" s="13" t="s">
        <v>88</v>
      </c>
      <c r="AW624" s="13" t="s">
        <v>35</v>
      </c>
      <c r="AX624" s="13" t="s">
        <v>80</v>
      </c>
      <c r="AY624" s="241" t="s">
        <v>152</v>
      </c>
    </row>
    <row r="625" s="13" customFormat="1">
      <c r="A625" s="13"/>
      <c r="B625" s="231"/>
      <c r="C625" s="232"/>
      <c r="D625" s="233" t="s">
        <v>164</v>
      </c>
      <c r="E625" s="234" t="s">
        <v>1</v>
      </c>
      <c r="F625" s="235" t="s">
        <v>744</v>
      </c>
      <c r="G625" s="232"/>
      <c r="H625" s="234" t="s">
        <v>1</v>
      </c>
      <c r="I625" s="236"/>
      <c r="J625" s="232"/>
      <c r="K625" s="232"/>
      <c r="L625" s="237"/>
      <c r="M625" s="238"/>
      <c r="N625" s="239"/>
      <c r="O625" s="239"/>
      <c r="P625" s="239"/>
      <c r="Q625" s="239"/>
      <c r="R625" s="239"/>
      <c r="S625" s="239"/>
      <c r="T625" s="240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1" t="s">
        <v>164</v>
      </c>
      <c r="AU625" s="241" t="s">
        <v>162</v>
      </c>
      <c r="AV625" s="13" t="s">
        <v>88</v>
      </c>
      <c r="AW625" s="13" t="s">
        <v>35</v>
      </c>
      <c r="AX625" s="13" t="s">
        <v>80</v>
      </c>
      <c r="AY625" s="241" t="s">
        <v>152</v>
      </c>
    </row>
    <row r="626" s="14" customFormat="1">
      <c r="A626" s="14"/>
      <c r="B626" s="242"/>
      <c r="C626" s="243"/>
      <c r="D626" s="233" t="s">
        <v>164</v>
      </c>
      <c r="E626" s="244" t="s">
        <v>1</v>
      </c>
      <c r="F626" s="245" t="s">
        <v>162</v>
      </c>
      <c r="G626" s="243"/>
      <c r="H626" s="246">
        <v>2</v>
      </c>
      <c r="I626" s="247"/>
      <c r="J626" s="243"/>
      <c r="K626" s="243"/>
      <c r="L626" s="248"/>
      <c r="M626" s="249"/>
      <c r="N626" s="250"/>
      <c r="O626" s="250"/>
      <c r="P626" s="250"/>
      <c r="Q626" s="250"/>
      <c r="R626" s="250"/>
      <c r="S626" s="250"/>
      <c r="T626" s="251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2" t="s">
        <v>164</v>
      </c>
      <c r="AU626" s="252" t="s">
        <v>162</v>
      </c>
      <c r="AV626" s="14" t="s">
        <v>162</v>
      </c>
      <c r="AW626" s="14" t="s">
        <v>35</v>
      </c>
      <c r="AX626" s="14" t="s">
        <v>80</v>
      </c>
      <c r="AY626" s="252" t="s">
        <v>152</v>
      </c>
    </row>
    <row r="627" s="15" customFormat="1">
      <c r="A627" s="15"/>
      <c r="B627" s="253"/>
      <c r="C627" s="254"/>
      <c r="D627" s="233" t="s">
        <v>164</v>
      </c>
      <c r="E627" s="255" t="s">
        <v>1</v>
      </c>
      <c r="F627" s="256" t="s">
        <v>167</v>
      </c>
      <c r="G627" s="254"/>
      <c r="H627" s="257">
        <v>2</v>
      </c>
      <c r="I627" s="258"/>
      <c r="J627" s="254"/>
      <c r="K627" s="254"/>
      <c r="L627" s="259"/>
      <c r="M627" s="260"/>
      <c r="N627" s="261"/>
      <c r="O627" s="261"/>
      <c r="P627" s="261"/>
      <c r="Q627" s="261"/>
      <c r="R627" s="261"/>
      <c r="S627" s="261"/>
      <c r="T627" s="262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63" t="s">
        <v>164</v>
      </c>
      <c r="AU627" s="263" t="s">
        <v>162</v>
      </c>
      <c r="AV627" s="15" t="s">
        <v>161</v>
      </c>
      <c r="AW627" s="15" t="s">
        <v>35</v>
      </c>
      <c r="AX627" s="15" t="s">
        <v>88</v>
      </c>
      <c r="AY627" s="263" t="s">
        <v>152</v>
      </c>
    </row>
    <row r="628" s="2" customFormat="1" ht="24.15" customHeight="1">
      <c r="A628" s="38"/>
      <c r="B628" s="39"/>
      <c r="C628" s="264" t="s">
        <v>745</v>
      </c>
      <c r="D628" s="264" t="s">
        <v>180</v>
      </c>
      <c r="E628" s="265" t="s">
        <v>746</v>
      </c>
      <c r="F628" s="266" t="s">
        <v>747</v>
      </c>
      <c r="G628" s="267" t="s">
        <v>249</v>
      </c>
      <c r="H628" s="268">
        <v>2</v>
      </c>
      <c r="I628" s="269"/>
      <c r="J628" s="270">
        <f>ROUND(I628*H628,2)</f>
        <v>0</v>
      </c>
      <c r="K628" s="266" t="s">
        <v>160</v>
      </c>
      <c r="L628" s="271"/>
      <c r="M628" s="272" t="s">
        <v>1</v>
      </c>
      <c r="N628" s="273" t="s">
        <v>46</v>
      </c>
      <c r="O628" s="91"/>
      <c r="P628" s="227">
        <f>O628*H628</f>
        <v>0</v>
      </c>
      <c r="Q628" s="227">
        <v>0.035499999999999997</v>
      </c>
      <c r="R628" s="227">
        <f>Q628*H628</f>
        <v>0.070999999999999994</v>
      </c>
      <c r="S628" s="227">
        <v>0</v>
      </c>
      <c r="T628" s="228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229" t="s">
        <v>348</v>
      </c>
      <c r="AT628" s="229" t="s">
        <v>180</v>
      </c>
      <c r="AU628" s="229" t="s">
        <v>162</v>
      </c>
      <c r="AY628" s="17" t="s">
        <v>152</v>
      </c>
      <c r="BE628" s="230">
        <f>IF(N628="základní",J628,0)</f>
        <v>0</v>
      </c>
      <c r="BF628" s="230">
        <f>IF(N628="snížená",J628,0)</f>
        <v>0</v>
      </c>
      <c r="BG628" s="230">
        <f>IF(N628="zákl. přenesená",J628,0)</f>
        <v>0</v>
      </c>
      <c r="BH628" s="230">
        <f>IF(N628="sníž. přenesená",J628,0)</f>
        <v>0</v>
      </c>
      <c r="BI628" s="230">
        <f>IF(N628="nulová",J628,0)</f>
        <v>0</v>
      </c>
      <c r="BJ628" s="17" t="s">
        <v>162</v>
      </c>
      <c r="BK628" s="230">
        <f>ROUND(I628*H628,2)</f>
        <v>0</v>
      </c>
      <c r="BL628" s="17" t="s">
        <v>254</v>
      </c>
      <c r="BM628" s="229" t="s">
        <v>748</v>
      </c>
    </row>
    <row r="629" s="2" customFormat="1" ht="14.4" customHeight="1">
      <c r="A629" s="38"/>
      <c r="B629" s="39"/>
      <c r="C629" s="218" t="s">
        <v>749</v>
      </c>
      <c r="D629" s="218" t="s">
        <v>156</v>
      </c>
      <c r="E629" s="219" t="s">
        <v>750</v>
      </c>
      <c r="F629" s="220" t="s">
        <v>751</v>
      </c>
      <c r="G629" s="221" t="s">
        <v>249</v>
      </c>
      <c r="H629" s="222">
        <v>10</v>
      </c>
      <c r="I629" s="223"/>
      <c r="J629" s="224">
        <f>ROUND(I629*H629,2)</f>
        <v>0</v>
      </c>
      <c r="K629" s="220" t="s">
        <v>160</v>
      </c>
      <c r="L629" s="44"/>
      <c r="M629" s="225" t="s">
        <v>1</v>
      </c>
      <c r="N629" s="226" t="s">
        <v>46</v>
      </c>
      <c r="O629" s="91"/>
      <c r="P629" s="227">
        <f>O629*H629</f>
        <v>0</v>
      </c>
      <c r="Q629" s="227">
        <v>0</v>
      </c>
      <c r="R629" s="227">
        <f>Q629*H629</f>
        <v>0</v>
      </c>
      <c r="S629" s="227">
        <v>0.041700000000000001</v>
      </c>
      <c r="T629" s="228">
        <f>S629*H629</f>
        <v>0.41700000000000004</v>
      </c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R629" s="229" t="s">
        <v>254</v>
      </c>
      <c r="AT629" s="229" t="s">
        <v>156</v>
      </c>
      <c r="AU629" s="229" t="s">
        <v>162</v>
      </c>
      <c r="AY629" s="17" t="s">
        <v>152</v>
      </c>
      <c r="BE629" s="230">
        <f>IF(N629="základní",J629,0)</f>
        <v>0</v>
      </c>
      <c r="BF629" s="230">
        <f>IF(N629="snížená",J629,0)</f>
        <v>0</v>
      </c>
      <c r="BG629" s="230">
        <f>IF(N629="zákl. přenesená",J629,0)</f>
        <v>0</v>
      </c>
      <c r="BH629" s="230">
        <f>IF(N629="sníž. přenesená",J629,0)</f>
        <v>0</v>
      </c>
      <c r="BI629" s="230">
        <f>IF(N629="nulová",J629,0)</f>
        <v>0</v>
      </c>
      <c r="BJ629" s="17" t="s">
        <v>162</v>
      </c>
      <c r="BK629" s="230">
        <f>ROUND(I629*H629,2)</f>
        <v>0</v>
      </c>
      <c r="BL629" s="17" t="s">
        <v>254</v>
      </c>
      <c r="BM629" s="229" t="s">
        <v>752</v>
      </c>
    </row>
    <row r="630" s="13" customFormat="1">
      <c r="A630" s="13"/>
      <c r="B630" s="231"/>
      <c r="C630" s="232"/>
      <c r="D630" s="233" t="s">
        <v>164</v>
      </c>
      <c r="E630" s="234" t="s">
        <v>1</v>
      </c>
      <c r="F630" s="235" t="s">
        <v>753</v>
      </c>
      <c r="G630" s="232"/>
      <c r="H630" s="234" t="s">
        <v>1</v>
      </c>
      <c r="I630" s="236"/>
      <c r="J630" s="232"/>
      <c r="K630" s="232"/>
      <c r="L630" s="237"/>
      <c r="M630" s="238"/>
      <c r="N630" s="239"/>
      <c r="O630" s="239"/>
      <c r="P630" s="239"/>
      <c r="Q630" s="239"/>
      <c r="R630" s="239"/>
      <c r="S630" s="239"/>
      <c r="T630" s="240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1" t="s">
        <v>164</v>
      </c>
      <c r="AU630" s="241" t="s">
        <v>162</v>
      </c>
      <c r="AV630" s="13" t="s">
        <v>88</v>
      </c>
      <c r="AW630" s="13" t="s">
        <v>35</v>
      </c>
      <c r="AX630" s="13" t="s">
        <v>80</v>
      </c>
      <c r="AY630" s="241" t="s">
        <v>152</v>
      </c>
    </row>
    <row r="631" s="14" customFormat="1">
      <c r="A631" s="14"/>
      <c r="B631" s="242"/>
      <c r="C631" s="243"/>
      <c r="D631" s="233" t="s">
        <v>164</v>
      </c>
      <c r="E631" s="244" t="s">
        <v>1</v>
      </c>
      <c r="F631" s="245" t="s">
        <v>225</v>
      </c>
      <c r="G631" s="243"/>
      <c r="H631" s="246">
        <v>10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2" t="s">
        <v>164</v>
      </c>
      <c r="AU631" s="252" t="s">
        <v>162</v>
      </c>
      <c r="AV631" s="14" t="s">
        <v>162</v>
      </c>
      <c r="AW631" s="14" t="s">
        <v>35</v>
      </c>
      <c r="AX631" s="14" t="s">
        <v>80</v>
      </c>
      <c r="AY631" s="252" t="s">
        <v>152</v>
      </c>
    </row>
    <row r="632" s="15" customFormat="1">
      <c r="A632" s="15"/>
      <c r="B632" s="253"/>
      <c r="C632" s="254"/>
      <c r="D632" s="233" t="s">
        <v>164</v>
      </c>
      <c r="E632" s="255" t="s">
        <v>1</v>
      </c>
      <c r="F632" s="256" t="s">
        <v>167</v>
      </c>
      <c r="G632" s="254"/>
      <c r="H632" s="257">
        <v>10</v>
      </c>
      <c r="I632" s="258"/>
      <c r="J632" s="254"/>
      <c r="K632" s="254"/>
      <c r="L632" s="259"/>
      <c r="M632" s="260"/>
      <c r="N632" s="261"/>
      <c r="O632" s="261"/>
      <c r="P632" s="261"/>
      <c r="Q632" s="261"/>
      <c r="R632" s="261"/>
      <c r="S632" s="261"/>
      <c r="T632" s="262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63" t="s">
        <v>164</v>
      </c>
      <c r="AU632" s="263" t="s">
        <v>162</v>
      </c>
      <c r="AV632" s="15" t="s">
        <v>161</v>
      </c>
      <c r="AW632" s="15" t="s">
        <v>35</v>
      </c>
      <c r="AX632" s="15" t="s">
        <v>88</v>
      </c>
      <c r="AY632" s="263" t="s">
        <v>152</v>
      </c>
    </row>
    <row r="633" s="2" customFormat="1" ht="24.15" customHeight="1">
      <c r="A633" s="38"/>
      <c r="B633" s="39"/>
      <c r="C633" s="218" t="s">
        <v>754</v>
      </c>
      <c r="D633" s="218" t="s">
        <v>156</v>
      </c>
      <c r="E633" s="219" t="s">
        <v>755</v>
      </c>
      <c r="F633" s="220" t="s">
        <v>756</v>
      </c>
      <c r="G633" s="221" t="s">
        <v>249</v>
      </c>
      <c r="H633" s="222">
        <v>3</v>
      </c>
      <c r="I633" s="223"/>
      <c r="J633" s="224">
        <f>ROUND(I633*H633,2)</f>
        <v>0</v>
      </c>
      <c r="K633" s="220" t="s">
        <v>160</v>
      </c>
      <c r="L633" s="44"/>
      <c r="M633" s="225" t="s">
        <v>1</v>
      </c>
      <c r="N633" s="226" t="s">
        <v>46</v>
      </c>
      <c r="O633" s="91"/>
      <c r="P633" s="227">
        <f>O633*H633</f>
        <v>0</v>
      </c>
      <c r="Q633" s="227">
        <v>0</v>
      </c>
      <c r="R633" s="227">
        <f>Q633*H633</f>
        <v>0</v>
      </c>
      <c r="S633" s="227">
        <v>0.012500000000000001</v>
      </c>
      <c r="T633" s="228">
        <f>S633*H633</f>
        <v>0.037500000000000006</v>
      </c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R633" s="229" t="s">
        <v>254</v>
      </c>
      <c r="AT633" s="229" t="s">
        <v>156</v>
      </c>
      <c r="AU633" s="229" t="s">
        <v>162</v>
      </c>
      <c r="AY633" s="17" t="s">
        <v>152</v>
      </c>
      <c r="BE633" s="230">
        <f>IF(N633="základní",J633,0)</f>
        <v>0</v>
      </c>
      <c r="BF633" s="230">
        <f>IF(N633="snížená",J633,0)</f>
        <v>0</v>
      </c>
      <c r="BG633" s="230">
        <f>IF(N633="zákl. přenesená",J633,0)</f>
        <v>0</v>
      </c>
      <c r="BH633" s="230">
        <f>IF(N633="sníž. přenesená",J633,0)</f>
        <v>0</v>
      </c>
      <c r="BI633" s="230">
        <f>IF(N633="nulová",J633,0)</f>
        <v>0</v>
      </c>
      <c r="BJ633" s="17" t="s">
        <v>162</v>
      </c>
      <c r="BK633" s="230">
        <f>ROUND(I633*H633,2)</f>
        <v>0</v>
      </c>
      <c r="BL633" s="17" t="s">
        <v>254</v>
      </c>
      <c r="BM633" s="229" t="s">
        <v>757</v>
      </c>
    </row>
    <row r="634" s="13" customFormat="1">
      <c r="A634" s="13"/>
      <c r="B634" s="231"/>
      <c r="C634" s="232"/>
      <c r="D634" s="233" t="s">
        <v>164</v>
      </c>
      <c r="E634" s="234" t="s">
        <v>1</v>
      </c>
      <c r="F634" s="235" t="s">
        <v>758</v>
      </c>
      <c r="G634" s="232"/>
      <c r="H634" s="234" t="s">
        <v>1</v>
      </c>
      <c r="I634" s="236"/>
      <c r="J634" s="232"/>
      <c r="K634" s="232"/>
      <c r="L634" s="237"/>
      <c r="M634" s="238"/>
      <c r="N634" s="239"/>
      <c r="O634" s="239"/>
      <c r="P634" s="239"/>
      <c r="Q634" s="239"/>
      <c r="R634" s="239"/>
      <c r="S634" s="239"/>
      <c r="T634" s="240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1" t="s">
        <v>164</v>
      </c>
      <c r="AU634" s="241" t="s">
        <v>162</v>
      </c>
      <c r="AV634" s="13" t="s">
        <v>88</v>
      </c>
      <c r="AW634" s="13" t="s">
        <v>35</v>
      </c>
      <c r="AX634" s="13" t="s">
        <v>80</v>
      </c>
      <c r="AY634" s="241" t="s">
        <v>152</v>
      </c>
    </row>
    <row r="635" s="14" customFormat="1">
      <c r="A635" s="14"/>
      <c r="B635" s="242"/>
      <c r="C635" s="243"/>
      <c r="D635" s="233" t="s">
        <v>164</v>
      </c>
      <c r="E635" s="244" t="s">
        <v>1</v>
      </c>
      <c r="F635" s="245" t="s">
        <v>759</v>
      </c>
      <c r="G635" s="243"/>
      <c r="H635" s="246">
        <v>3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2" t="s">
        <v>164</v>
      </c>
      <c r="AU635" s="252" t="s">
        <v>162</v>
      </c>
      <c r="AV635" s="14" t="s">
        <v>162</v>
      </c>
      <c r="AW635" s="14" t="s">
        <v>35</v>
      </c>
      <c r="AX635" s="14" t="s">
        <v>80</v>
      </c>
      <c r="AY635" s="252" t="s">
        <v>152</v>
      </c>
    </row>
    <row r="636" s="15" customFormat="1">
      <c r="A636" s="15"/>
      <c r="B636" s="253"/>
      <c r="C636" s="254"/>
      <c r="D636" s="233" t="s">
        <v>164</v>
      </c>
      <c r="E636" s="255" t="s">
        <v>1</v>
      </c>
      <c r="F636" s="256" t="s">
        <v>167</v>
      </c>
      <c r="G636" s="254"/>
      <c r="H636" s="257">
        <v>3</v>
      </c>
      <c r="I636" s="258"/>
      <c r="J636" s="254"/>
      <c r="K636" s="254"/>
      <c r="L636" s="259"/>
      <c r="M636" s="260"/>
      <c r="N636" s="261"/>
      <c r="O636" s="261"/>
      <c r="P636" s="261"/>
      <c r="Q636" s="261"/>
      <c r="R636" s="261"/>
      <c r="S636" s="261"/>
      <c r="T636" s="262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63" t="s">
        <v>164</v>
      </c>
      <c r="AU636" s="263" t="s">
        <v>162</v>
      </c>
      <c r="AV636" s="15" t="s">
        <v>161</v>
      </c>
      <c r="AW636" s="15" t="s">
        <v>35</v>
      </c>
      <c r="AX636" s="15" t="s">
        <v>88</v>
      </c>
      <c r="AY636" s="263" t="s">
        <v>152</v>
      </c>
    </row>
    <row r="637" s="2" customFormat="1" ht="24.15" customHeight="1">
      <c r="A637" s="38"/>
      <c r="B637" s="39"/>
      <c r="C637" s="218" t="s">
        <v>760</v>
      </c>
      <c r="D637" s="218" t="s">
        <v>156</v>
      </c>
      <c r="E637" s="219" t="s">
        <v>761</v>
      </c>
      <c r="F637" s="220" t="s">
        <v>762</v>
      </c>
      <c r="G637" s="221" t="s">
        <v>249</v>
      </c>
      <c r="H637" s="222">
        <v>20</v>
      </c>
      <c r="I637" s="223"/>
      <c r="J637" s="224">
        <f>ROUND(I637*H637,2)</f>
        <v>0</v>
      </c>
      <c r="K637" s="220" t="s">
        <v>160</v>
      </c>
      <c r="L637" s="44"/>
      <c r="M637" s="225" t="s">
        <v>1</v>
      </c>
      <c r="N637" s="226" t="s">
        <v>46</v>
      </c>
      <c r="O637" s="91"/>
      <c r="P637" s="227">
        <f>O637*H637</f>
        <v>0</v>
      </c>
      <c r="Q637" s="227">
        <v>0</v>
      </c>
      <c r="R637" s="227">
        <f>Q637*H637</f>
        <v>0</v>
      </c>
      <c r="S637" s="227">
        <v>0</v>
      </c>
      <c r="T637" s="228">
        <f>S637*H637</f>
        <v>0</v>
      </c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R637" s="229" t="s">
        <v>254</v>
      </c>
      <c r="AT637" s="229" t="s">
        <v>156</v>
      </c>
      <c r="AU637" s="229" t="s">
        <v>162</v>
      </c>
      <c r="AY637" s="17" t="s">
        <v>152</v>
      </c>
      <c r="BE637" s="230">
        <f>IF(N637="základní",J637,0)</f>
        <v>0</v>
      </c>
      <c r="BF637" s="230">
        <f>IF(N637="snížená",J637,0)</f>
        <v>0</v>
      </c>
      <c r="BG637" s="230">
        <f>IF(N637="zákl. přenesená",J637,0)</f>
        <v>0</v>
      </c>
      <c r="BH637" s="230">
        <f>IF(N637="sníž. přenesená",J637,0)</f>
        <v>0</v>
      </c>
      <c r="BI637" s="230">
        <f>IF(N637="nulová",J637,0)</f>
        <v>0</v>
      </c>
      <c r="BJ637" s="17" t="s">
        <v>162</v>
      </c>
      <c r="BK637" s="230">
        <f>ROUND(I637*H637,2)</f>
        <v>0</v>
      </c>
      <c r="BL637" s="17" t="s">
        <v>254</v>
      </c>
      <c r="BM637" s="229" t="s">
        <v>763</v>
      </c>
    </row>
    <row r="638" s="2" customFormat="1" ht="24.15" customHeight="1">
      <c r="A638" s="38"/>
      <c r="B638" s="39"/>
      <c r="C638" s="264" t="s">
        <v>764</v>
      </c>
      <c r="D638" s="264" t="s">
        <v>180</v>
      </c>
      <c r="E638" s="265" t="s">
        <v>765</v>
      </c>
      <c r="F638" s="266" t="s">
        <v>766</v>
      </c>
      <c r="G638" s="267" t="s">
        <v>249</v>
      </c>
      <c r="H638" s="268">
        <v>1</v>
      </c>
      <c r="I638" s="269"/>
      <c r="J638" s="270">
        <f>ROUND(I638*H638,2)</f>
        <v>0</v>
      </c>
      <c r="K638" s="266" t="s">
        <v>160</v>
      </c>
      <c r="L638" s="271"/>
      <c r="M638" s="272" t="s">
        <v>1</v>
      </c>
      <c r="N638" s="273" t="s">
        <v>46</v>
      </c>
      <c r="O638" s="91"/>
      <c r="P638" s="227">
        <f>O638*H638</f>
        <v>0</v>
      </c>
      <c r="Q638" s="227">
        <v>0.0013799999999999999</v>
      </c>
      <c r="R638" s="227">
        <f>Q638*H638</f>
        <v>0.0013799999999999999</v>
      </c>
      <c r="S638" s="227">
        <v>0</v>
      </c>
      <c r="T638" s="228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29" t="s">
        <v>348</v>
      </c>
      <c r="AT638" s="229" t="s">
        <v>180</v>
      </c>
      <c r="AU638" s="229" t="s">
        <v>162</v>
      </c>
      <c r="AY638" s="17" t="s">
        <v>152</v>
      </c>
      <c r="BE638" s="230">
        <f>IF(N638="základní",J638,0)</f>
        <v>0</v>
      </c>
      <c r="BF638" s="230">
        <f>IF(N638="snížená",J638,0)</f>
        <v>0</v>
      </c>
      <c r="BG638" s="230">
        <f>IF(N638="zákl. přenesená",J638,0)</f>
        <v>0</v>
      </c>
      <c r="BH638" s="230">
        <f>IF(N638="sníž. přenesená",J638,0)</f>
        <v>0</v>
      </c>
      <c r="BI638" s="230">
        <f>IF(N638="nulová",J638,0)</f>
        <v>0</v>
      </c>
      <c r="BJ638" s="17" t="s">
        <v>162</v>
      </c>
      <c r="BK638" s="230">
        <f>ROUND(I638*H638,2)</f>
        <v>0</v>
      </c>
      <c r="BL638" s="17" t="s">
        <v>254</v>
      </c>
      <c r="BM638" s="229" t="s">
        <v>767</v>
      </c>
    </row>
    <row r="639" s="2" customFormat="1" ht="24.15" customHeight="1">
      <c r="A639" s="38"/>
      <c r="B639" s="39"/>
      <c r="C639" s="264" t="s">
        <v>768</v>
      </c>
      <c r="D639" s="264" t="s">
        <v>180</v>
      </c>
      <c r="E639" s="265" t="s">
        <v>769</v>
      </c>
      <c r="F639" s="266" t="s">
        <v>770</v>
      </c>
      <c r="G639" s="267" t="s">
        <v>249</v>
      </c>
      <c r="H639" s="268">
        <v>4</v>
      </c>
      <c r="I639" s="269"/>
      <c r="J639" s="270">
        <f>ROUND(I639*H639,2)</f>
        <v>0</v>
      </c>
      <c r="K639" s="266" t="s">
        <v>160</v>
      </c>
      <c r="L639" s="271"/>
      <c r="M639" s="272" t="s">
        <v>1</v>
      </c>
      <c r="N639" s="273" t="s">
        <v>46</v>
      </c>
      <c r="O639" s="91"/>
      <c r="P639" s="227">
        <f>O639*H639</f>
        <v>0</v>
      </c>
      <c r="Q639" s="227">
        <v>0.00108</v>
      </c>
      <c r="R639" s="227">
        <f>Q639*H639</f>
        <v>0.0043200000000000001</v>
      </c>
      <c r="S639" s="227">
        <v>0</v>
      </c>
      <c r="T639" s="228">
        <f>S639*H639</f>
        <v>0</v>
      </c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R639" s="229" t="s">
        <v>348</v>
      </c>
      <c r="AT639" s="229" t="s">
        <v>180</v>
      </c>
      <c r="AU639" s="229" t="s">
        <v>162</v>
      </c>
      <c r="AY639" s="17" t="s">
        <v>152</v>
      </c>
      <c r="BE639" s="230">
        <f>IF(N639="základní",J639,0)</f>
        <v>0</v>
      </c>
      <c r="BF639" s="230">
        <f>IF(N639="snížená",J639,0)</f>
        <v>0</v>
      </c>
      <c r="BG639" s="230">
        <f>IF(N639="zákl. přenesená",J639,0)</f>
        <v>0</v>
      </c>
      <c r="BH639" s="230">
        <f>IF(N639="sníž. přenesená",J639,0)</f>
        <v>0</v>
      </c>
      <c r="BI639" s="230">
        <f>IF(N639="nulová",J639,0)</f>
        <v>0</v>
      </c>
      <c r="BJ639" s="17" t="s">
        <v>162</v>
      </c>
      <c r="BK639" s="230">
        <f>ROUND(I639*H639,2)</f>
        <v>0</v>
      </c>
      <c r="BL639" s="17" t="s">
        <v>254</v>
      </c>
      <c r="BM639" s="229" t="s">
        <v>771</v>
      </c>
    </row>
    <row r="640" s="2" customFormat="1" ht="24.15" customHeight="1">
      <c r="A640" s="38"/>
      <c r="B640" s="39"/>
      <c r="C640" s="264" t="s">
        <v>772</v>
      </c>
      <c r="D640" s="264" t="s">
        <v>180</v>
      </c>
      <c r="E640" s="265" t="s">
        <v>773</v>
      </c>
      <c r="F640" s="266" t="s">
        <v>774</v>
      </c>
      <c r="G640" s="267" t="s">
        <v>249</v>
      </c>
      <c r="H640" s="268">
        <v>15</v>
      </c>
      <c r="I640" s="269"/>
      <c r="J640" s="270">
        <f>ROUND(I640*H640,2)</f>
        <v>0</v>
      </c>
      <c r="K640" s="266" t="s">
        <v>160</v>
      </c>
      <c r="L640" s="271"/>
      <c r="M640" s="272" t="s">
        <v>1</v>
      </c>
      <c r="N640" s="273" t="s">
        <v>46</v>
      </c>
      <c r="O640" s="91"/>
      <c r="P640" s="227">
        <f>O640*H640</f>
        <v>0</v>
      </c>
      <c r="Q640" s="227">
        <v>0.0018500000000000001</v>
      </c>
      <c r="R640" s="227">
        <f>Q640*H640</f>
        <v>0.02775</v>
      </c>
      <c r="S640" s="227">
        <v>0</v>
      </c>
      <c r="T640" s="228">
        <f>S640*H640</f>
        <v>0</v>
      </c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R640" s="229" t="s">
        <v>348</v>
      </c>
      <c r="AT640" s="229" t="s">
        <v>180</v>
      </c>
      <c r="AU640" s="229" t="s">
        <v>162</v>
      </c>
      <c r="AY640" s="17" t="s">
        <v>152</v>
      </c>
      <c r="BE640" s="230">
        <f>IF(N640="základní",J640,0)</f>
        <v>0</v>
      </c>
      <c r="BF640" s="230">
        <f>IF(N640="snížená",J640,0)</f>
        <v>0</v>
      </c>
      <c r="BG640" s="230">
        <f>IF(N640="zákl. přenesená",J640,0)</f>
        <v>0</v>
      </c>
      <c r="BH640" s="230">
        <f>IF(N640="sníž. přenesená",J640,0)</f>
        <v>0</v>
      </c>
      <c r="BI640" s="230">
        <f>IF(N640="nulová",J640,0)</f>
        <v>0</v>
      </c>
      <c r="BJ640" s="17" t="s">
        <v>162</v>
      </c>
      <c r="BK640" s="230">
        <f>ROUND(I640*H640,2)</f>
        <v>0</v>
      </c>
      <c r="BL640" s="17" t="s">
        <v>254</v>
      </c>
      <c r="BM640" s="229" t="s">
        <v>775</v>
      </c>
    </row>
    <row r="641" s="2" customFormat="1" ht="24.15" customHeight="1">
      <c r="A641" s="38"/>
      <c r="B641" s="39"/>
      <c r="C641" s="218" t="s">
        <v>776</v>
      </c>
      <c r="D641" s="218" t="s">
        <v>156</v>
      </c>
      <c r="E641" s="219" t="s">
        <v>777</v>
      </c>
      <c r="F641" s="220" t="s">
        <v>778</v>
      </c>
      <c r="G641" s="221" t="s">
        <v>249</v>
      </c>
      <c r="H641" s="222">
        <v>16</v>
      </c>
      <c r="I641" s="223"/>
      <c r="J641" s="224">
        <f>ROUND(I641*H641,2)</f>
        <v>0</v>
      </c>
      <c r="K641" s="220" t="s">
        <v>160</v>
      </c>
      <c r="L641" s="44"/>
      <c r="M641" s="225" t="s">
        <v>1</v>
      </c>
      <c r="N641" s="226" t="s">
        <v>46</v>
      </c>
      <c r="O641" s="91"/>
      <c r="P641" s="227">
        <f>O641*H641</f>
        <v>0</v>
      </c>
      <c r="Q641" s="227">
        <v>0</v>
      </c>
      <c r="R641" s="227">
        <f>Q641*H641</f>
        <v>0</v>
      </c>
      <c r="S641" s="227">
        <v>0</v>
      </c>
      <c r="T641" s="228">
        <f>S641*H641</f>
        <v>0</v>
      </c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R641" s="229" t="s">
        <v>254</v>
      </c>
      <c r="AT641" s="229" t="s">
        <v>156</v>
      </c>
      <c r="AU641" s="229" t="s">
        <v>162</v>
      </c>
      <c r="AY641" s="17" t="s">
        <v>152</v>
      </c>
      <c r="BE641" s="230">
        <f>IF(N641="základní",J641,0)</f>
        <v>0</v>
      </c>
      <c r="BF641" s="230">
        <f>IF(N641="snížená",J641,0)</f>
        <v>0</v>
      </c>
      <c r="BG641" s="230">
        <f>IF(N641="zákl. přenesená",J641,0)</f>
        <v>0</v>
      </c>
      <c r="BH641" s="230">
        <f>IF(N641="sníž. přenesená",J641,0)</f>
        <v>0</v>
      </c>
      <c r="BI641" s="230">
        <f>IF(N641="nulová",J641,0)</f>
        <v>0</v>
      </c>
      <c r="BJ641" s="17" t="s">
        <v>162</v>
      </c>
      <c r="BK641" s="230">
        <f>ROUND(I641*H641,2)</f>
        <v>0</v>
      </c>
      <c r="BL641" s="17" t="s">
        <v>254</v>
      </c>
      <c r="BM641" s="229" t="s">
        <v>779</v>
      </c>
    </row>
    <row r="642" s="2" customFormat="1" ht="14.4" customHeight="1">
      <c r="A642" s="38"/>
      <c r="B642" s="39"/>
      <c r="C642" s="264" t="s">
        <v>780</v>
      </c>
      <c r="D642" s="264" t="s">
        <v>180</v>
      </c>
      <c r="E642" s="265" t="s">
        <v>781</v>
      </c>
      <c r="F642" s="266" t="s">
        <v>782</v>
      </c>
      <c r="G642" s="267" t="s">
        <v>249</v>
      </c>
      <c r="H642" s="268">
        <v>4</v>
      </c>
      <c r="I642" s="269"/>
      <c r="J642" s="270">
        <f>ROUND(I642*H642,2)</f>
        <v>0</v>
      </c>
      <c r="K642" s="266" t="s">
        <v>1</v>
      </c>
      <c r="L642" s="271"/>
      <c r="M642" s="272" t="s">
        <v>1</v>
      </c>
      <c r="N642" s="273" t="s">
        <v>46</v>
      </c>
      <c r="O642" s="91"/>
      <c r="P642" s="227">
        <f>O642*H642</f>
        <v>0</v>
      </c>
      <c r="Q642" s="227">
        <v>0.035409999999999997</v>
      </c>
      <c r="R642" s="227">
        <f>Q642*H642</f>
        <v>0.14163999999999999</v>
      </c>
      <c r="S642" s="227">
        <v>0</v>
      </c>
      <c r="T642" s="228">
        <f>S642*H642</f>
        <v>0</v>
      </c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R642" s="229" t="s">
        <v>348</v>
      </c>
      <c r="AT642" s="229" t="s">
        <v>180</v>
      </c>
      <c r="AU642" s="229" t="s">
        <v>162</v>
      </c>
      <c r="AY642" s="17" t="s">
        <v>152</v>
      </c>
      <c r="BE642" s="230">
        <f>IF(N642="základní",J642,0)</f>
        <v>0</v>
      </c>
      <c r="BF642" s="230">
        <f>IF(N642="snížená",J642,0)</f>
        <v>0</v>
      </c>
      <c r="BG642" s="230">
        <f>IF(N642="zákl. přenesená",J642,0)</f>
        <v>0</v>
      </c>
      <c r="BH642" s="230">
        <f>IF(N642="sníž. přenesená",J642,0)</f>
        <v>0</v>
      </c>
      <c r="BI642" s="230">
        <f>IF(N642="nulová",J642,0)</f>
        <v>0</v>
      </c>
      <c r="BJ642" s="17" t="s">
        <v>162</v>
      </c>
      <c r="BK642" s="230">
        <f>ROUND(I642*H642,2)</f>
        <v>0</v>
      </c>
      <c r="BL642" s="17" t="s">
        <v>254</v>
      </c>
      <c r="BM642" s="229" t="s">
        <v>783</v>
      </c>
    </row>
    <row r="643" s="2" customFormat="1" ht="24.15" customHeight="1">
      <c r="A643" s="38"/>
      <c r="B643" s="39"/>
      <c r="C643" s="218" t="s">
        <v>784</v>
      </c>
      <c r="D643" s="218" t="s">
        <v>156</v>
      </c>
      <c r="E643" s="219" t="s">
        <v>785</v>
      </c>
      <c r="F643" s="220" t="s">
        <v>786</v>
      </c>
      <c r="G643" s="221" t="s">
        <v>249</v>
      </c>
      <c r="H643" s="222">
        <v>4</v>
      </c>
      <c r="I643" s="223"/>
      <c r="J643" s="224">
        <f>ROUND(I643*H643,2)</f>
        <v>0</v>
      </c>
      <c r="K643" s="220" t="s">
        <v>160</v>
      </c>
      <c r="L643" s="44"/>
      <c r="M643" s="225" t="s">
        <v>1</v>
      </c>
      <c r="N643" s="226" t="s">
        <v>46</v>
      </c>
      <c r="O643" s="91"/>
      <c r="P643" s="227">
        <f>O643*H643</f>
        <v>0</v>
      </c>
      <c r="Q643" s="227">
        <v>0</v>
      </c>
      <c r="R643" s="227">
        <f>Q643*H643</f>
        <v>0</v>
      </c>
      <c r="S643" s="227">
        <v>0</v>
      </c>
      <c r="T643" s="228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29" t="s">
        <v>254</v>
      </c>
      <c r="AT643" s="229" t="s">
        <v>156</v>
      </c>
      <c r="AU643" s="229" t="s">
        <v>162</v>
      </c>
      <c r="AY643" s="17" t="s">
        <v>152</v>
      </c>
      <c r="BE643" s="230">
        <f>IF(N643="základní",J643,0)</f>
        <v>0</v>
      </c>
      <c r="BF643" s="230">
        <f>IF(N643="snížená",J643,0)</f>
        <v>0</v>
      </c>
      <c r="BG643" s="230">
        <f>IF(N643="zákl. přenesená",J643,0)</f>
        <v>0</v>
      </c>
      <c r="BH643" s="230">
        <f>IF(N643="sníž. přenesená",J643,0)</f>
        <v>0</v>
      </c>
      <c r="BI643" s="230">
        <f>IF(N643="nulová",J643,0)</f>
        <v>0</v>
      </c>
      <c r="BJ643" s="17" t="s">
        <v>162</v>
      </c>
      <c r="BK643" s="230">
        <f>ROUND(I643*H643,2)</f>
        <v>0</v>
      </c>
      <c r="BL643" s="17" t="s">
        <v>254</v>
      </c>
      <c r="BM643" s="229" t="s">
        <v>787</v>
      </c>
    </row>
    <row r="644" s="2" customFormat="1" ht="24.15" customHeight="1">
      <c r="A644" s="38"/>
      <c r="B644" s="39"/>
      <c r="C644" s="218" t="s">
        <v>788</v>
      </c>
      <c r="D644" s="218" t="s">
        <v>156</v>
      </c>
      <c r="E644" s="219" t="s">
        <v>789</v>
      </c>
      <c r="F644" s="220" t="s">
        <v>790</v>
      </c>
      <c r="G644" s="221" t="s">
        <v>249</v>
      </c>
      <c r="H644" s="222">
        <v>4</v>
      </c>
      <c r="I644" s="223"/>
      <c r="J644" s="224">
        <f>ROUND(I644*H644,2)</f>
        <v>0</v>
      </c>
      <c r="K644" s="220" t="s">
        <v>160</v>
      </c>
      <c r="L644" s="44"/>
      <c r="M644" s="225" t="s">
        <v>1</v>
      </c>
      <c r="N644" s="226" t="s">
        <v>46</v>
      </c>
      <c r="O644" s="91"/>
      <c r="P644" s="227">
        <f>O644*H644</f>
        <v>0</v>
      </c>
      <c r="Q644" s="227">
        <v>0</v>
      </c>
      <c r="R644" s="227">
        <f>Q644*H644</f>
        <v>0</v>
      </c>
      <c r="S644" s="227">
        <v>0</v>
      </c>
      <c r="T644" s="228">
        <f>S644*H644</f>
        <v>0</v>
      </c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R644" s="229" t="s">
        <v>254</v>
      </c>
      <c r="AT644" s="229" t="s">
        <v>156</v>
      </c>
      <c r="AU644" s="229" t="s">
        <v>162</v>
      </c>
      <c r="AY644" s="17" t="s">
        <v>152</v>
      </c>
      <c r="BE644" s="230">
        <f>IF(N644="základní",J644,0)</f>
        <v>0</v>
      </c>
      <c r="BF644" s="230">
        <f>IF(N644="snížená",J644,0)</f>
        <v>0</v>
      </c>
      <c r="BG644" s="230">
        <f>IF(N644="zákl. přenesená",J644,0)</f>
        <v>0</v>
      </c>
      <c r="BH644" s="230">
        <f>IF(N644="sníž. přenesená",J644,0)</f>
        <v>0</v>
      </c>
      <c r="BI644" s="230">
        <f>IF(N644="nulová",J644,0)</f>
        <v>0</v>
      </c>
      <c r="BJ644" s="17" t="s">
        <v>162</v>
      </c>
      <c r="BK644" s="230">
        <f>ROUND(I644*H644,2)</f>
        <v>0</v>
      </c>
      <c r="BL644" s="17" t="s">
        <v>254</v>
      </c>
      <c r="BM644" s="229" t="s">
        <v>791</v>
      </c>
    </row>
    <row r="645" s="2" customFormat="1" ht="24.15" customHeight="1">
      <c r="A645" s="38"/>
      <c r="B645" s="39"/>
      <c r="C645" s="218" t="s">
        <v>792</v>
      </c>
      <c r="D645" s="218" t="s">
        <v>156</v>
      </c>
      <c r="E645" s="219" t="s">
        <v>793</v>
      </c>
      <c r="F645" s="220" t="s">
        <v>794</v>
      </c>
      <c r="G645" s="221" t="s">
        <v>249</v>
      </c>
      <c r="H645" s="222">
        <v>16</v>
      </c>
      <c r="I645" s="223"/>
      <c r="J645" s="224">
        <f>ROUND(I645*H645,2)</f>
        <v>0</v>
      </c>
      <c r="K645" s="220" t="s">
        <v>160</v>
      </c>
      <c r="L645" s="44"/>
      <c r="M645" s="225" t="s">
        <v>1</v>
      </c>
      <c r="N645" s="226" t="s">
        <v>46</v>
      </c>
      <c r="O645" s="91"/>
      <c r="P645" s="227">
        <f>O645*H645</f>
        <v>0</v>
      </c>
      <c r="Q645" s="227">
        <v>0</v>
      </c>
      <c r="R645" s="227">
        <f>Q645*H645</f>
        <v>0</v>
      </c>
      <c r="S645" s="227">
        <v>0</v>
      </c>
      <c r="T645" s="228">
        <f>S645*H645</f>
        <v>0</v>
      </c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R645" s="229" t="s">
        <v>254</v>
      </c>
      <c r="AT645" s="229" t="s">
        <v>156</v>
      </c>
      <c r="AU645" s="229" t="s">
        <v>162</v>
      </c>
      <c r="AY645" s="17" t="s">
        <v>152</v>
      </c>
      <c r="BE645" s="230">
        <f>IF(N645="základní",J645,0)</f>
        <v>0</v>
      </c>
      <c r="BF645" s="230">
        <f>IF(N645="snížená",J645,0)</f>
        <v>0</v>
      </c>
      <c r="BG645" s="230">
        <f>IF(N645="zákl. přenesená",J645,0)</f>
        <v>0</v>
      </c>
      <c r="BH645" s="230">
        <f>IF(N645="sníž. přenesená",J645,0)</f>
        <v>0</v>
      </c>
      <c r="BI645" s="230">
        <f>IF(N645="nulová",J645,0)</f>
        <v>0</v>
      </c>
      <c r="BJ645" s="17" t="s">
        <v>162</v>
      </c>
      <c r="BK645" s="230">
        <f>ROUND(I645*H645,2)</f>
        <v>0</v>
      </c>
      <c r="BL645" s="17" t="s">
        <v>254</v>
      </c>
      <c r="BM645" s="229" t="s">
        <v>795</v>
      </c>
    </row>
    <row r="646" s="2" customFormat="1" ht="24.15" customHeight="1">
      <c r="A646" s="38"/>
      <c r="B646" s="39"/>
      <c r="C646" s="218" t="s">
        <v>796</v>
      </c>
      <c r="D646" s="218" t="s">
        <v>156</v>
      </c>
      <c r="E646" s="219" t="s">
        <v>797</v>
      </c>
      <c r="F646" s="220" t="s">
        <v>798</v>
      </c>
      <c r="G646" s="221" t="s">
        <v>249</v>
      </c>
      <c r="H646" s="222">
        <v>4</v>
      </c>
      <c r="I646" s="223"/>
      <c r="J646" s="224">
        <f>ROUND(I646*H646,2)</f>
        <v>0</v>
      </c>
      <c r="K646" s="220" t="s">
        <v>160</v>
      </c>
      <c r="L646" s="44"/>
      <c r="M646" s="225" t="s">
        <v>1</v>
      </c>
      <c r="N646" s="226" t="s">
        <v>46</v>
      </c>
      <c r="O646" s="91"/>
      <c r="P646" s="227">
        <f>O646*H646</f>
        <v>0</v>
      </c>
      <c r="Q646" s="227">
        <v>0</v>
      </c>
      <c r="R646" s="227">
        <f>Q646*H646</f>
        <v>0</v>
      </c>
      <c r="S646" s="227">
        <v>0</v>
      </c>
      <c r="T646" s="228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29" t="s">
        <v>254</v>
      </c>
      <c r="AT646" s="229" t="s">
        <v>156</v>
      </c>
      <c r="AU646" s="229" t="s">
        <v>162</v>
      </c>
      <c r="AY646" s="17" t="s">
        <v>152</v>
      </c>
      <c r="BE646" s="230">
        <f>IF(N646="základní",J646,0)</f>
        <v>0</v>
      </c>
      <c r="BF646" s="230">
        <f>IF(N646="snížená",J646,0)</f>
        <v>0</v>
      </c>
      <c r="BG646" s="230">
        <f>IF(N646="zákl. přenesená",J646,0)</f>
        <v>0</v>
      </c>
      <c r="BH646" s="230">
        <f>IF(N646="sníž. přenesená",J646,0)</f>
        <v>0</v>
      </c>
      <c r="BI646" s="230">
        <f>IF(N646="nulová",J646,0)</f>
        <v>0</v>
      </c>
      <c r="BJ646" s="17" t="s">
        <v>162</v>
      </c>
      <c r="BK646" s="230">
        <f>ROUND(I646*H646,2)</f>
        <v>0</v>
      </c>
      <c r="BL646" s="17" t="s">
        <v>254</v>
      </c>
      <c r="BM646" s="229" t="s">
        <v>799</v>
      </c>
    </row>
    <row r="647" s="2" customFormat="1" ht="14.4" customHeight="1">
      <c r="A647" s="38"/>
      <c r="B647" s="39"/>
      <c r="C647" s="264" t="s">
        <v>800</v>
      </c>
      <c r="D647" s="264" t="s">
        <v>180</v>
      </c>
      <c r="E647" s="265" t="s">
        <v>801</v>
      </c>
      <c r="F647" s="266" t="s">
        <v>802</v>
      </c>
      <c r="G647" s="267" t="s">
        <v>159</v>
      </c>
      <c r="H647" s="268">
        <v>5.04</v>
      </c>
      <c r="I647" s="269"/>
      <c r="J647" s="270">
        <f>ROUND(I647*H647,2)</f>
        <v>0</v>
      </c>
      <c r="K647" s="266" t="s">
        <v>160</v>
      </c>
      <c r="L647" s="271"/>
      <c r="M647" s="272" t="s">
        <v>1</v>
      </c>
      <c r="N647" s="273" t="s">
        <v>46</v>
      </c>
      <c r="O647" s="91"/>
      <c r="P647" s="227">
        <f>O647*H647</f>
        <v>0</v>
      </c>
      <c r="Q647" s="227">
        <v>0.02128</v>
      </c>
      <c r="R647" s="227">
        <f>Q647*H647</f>
        <v>0.10725120000000001</v>
      </c>
      <c r="S647" s="227">
        <v>0</v>
      </c>
      <c r="T647" s="228">
        <f>S647*H647</f>
        <v>0</v>
      </c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R647" s="229" t="s">
        <v>348</v>
      </c>
      <c r="AT647" s="229" t="s">
        <v>180</v>
      </c>
      <c r="AU647" s="229" t="s">
        <v>162</v>
      </c>
      <c r="AY647" s="17" t="s">
        <v>152</v>
      </c>
      <c r="BE647" s="230">
        <f>IF(N647="základní",J647,0)</f>
        <v>0</v>
      </c>
      <c r="BF647" s="230">
        <f>IF(N647="snížená",J647,0)</f>
        <v>0</v>
      </c>
      <c r="BG647" s="230">
        <f>IF(N647="zákl. přenesená",J647,0)</f>
        <v>0</v>
      </c>
      <c r="BH647" s="230">
        <f>IF(N647="sníž. přenesená",J647,0)</f>
        <v>0</v>
      </c>
      <c r="BI647" s="230">
        <f>IF(N647="nulová",J647,0)</f>
        <v>0</v>
      </c>
      <c r="BJ647" s="17" t="s">
        <v>162</v>
      </c>
      <c r="BK647" s="230">
        <f>ROUND(I647*H647,2)</f>
        <v>0</v>
      </c>
      <c r="BL647" s="17" t="s">
        <v>254</v>
      </c>
      <c r="BM647" s="229" t="s">
        <v>803</v>
      </c>
    </row>
    <row r="648" s="14" customFormat="1">
      <c r="A648" s="14"/>
      <c r="B648" s="242"/>
      <c r="C648" s="243"/>
      <c r="D648" s="233" t="s">
        <v>164</v>
      </c>
      <c r="E648" s="244" t="s">
        <v>1</v>
      </c>
      <c r="F648" s="245" t="s">
        <v>804</v>
      </c>
      <c r="G648" s="243"/>
      <c r="H648" s="246">
        <v>5.04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2" t="s">
        <v>164</v>
      </c>
      <c r="AU648" s="252" t="s">
        <v>162</v>
      </c>
      <c r="AV648" s="14" t="s">
        <v>162</v>
      </c>
      <c r="AW648" s="14" t="s">
        <v>35</v>
      </c>
      <c r="AX648" s="14" t="s">
        <v>80</v>
      </c>
      <c r="AY648" s="252" t="s">
        <v>152</v>
      </c>
    </row>
    <row r="649" s="15" customFormat="1">
      <c r="A649" s="15"/>
      <c r="B649" s="253"/>
      <c r="C649" s="254"/>
      <c r="D649" s="233" t="s">
        <v>164</v>
      </c>
      <c r="E649" s="255" t="s">
        <v>1</v>
      </c>
      <c r="F649" s="256" t="s">
        <v>167</v>
      </c>
      <c r="G649" s="254"/>
      <c r="H649" s="257">
        <v>5.04</v>
      </c>
      <c r="I649" s="258"/>
      <c r="J649" s="254"/>
      <c r="K649" s="254"/>
      <c r="L649" s="259"/>
      <c r="M649" s="260"/>
      <c r="N649" s="261"/>
      <c r="O649" s="261"/>
      <c r="P649" s="261"/>
      <c r="Q649" s="261"/>
      <c r="R649" s="261"/>
      <c r="S649" s="261"/>
      <c r="T649" s="262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T649" s="263" t="s">
        <v>164</v>
      </c>
      <c r="AU649" s="263" t="s">
        <v>162</v>
      </c>
      <c r="AV649" s="15" t="s">
        <v>161</v>
      </c>
      <c r="AW649" s="15" t="s">
        <v>35</v>
      </c>
      <c r="AX649" s="15" t="s">
        <v>88</v>
      </c>
      <c r="AY649" s="263" t="s">
        <v>152</v>
      </c>
    </row>
    <row r="650" s="2" customFormat="1" ht="24.15" customHeight="1">
      <c r="A650" s="38"/>
      <c r="B650" s="39"/>
      <c r="C650" s="218" t="s">
        <v>805</v>
      </c>
      <c r="D650" s="218" t="s">
        <v>156</v>
      </c>
      <c r="E650" s="219" t="s">
        <v>806</v>
      </c>
      <c r="F650" s="220" t="s">
        <v>807</v>
      </c>
      <c r="G650" s="221" t="s">
        <v>249</v>
      </c>
      <c r="H650" s="222">
        <v>4</v>
      </c>
      <c r="I650" s="223"/>
      <c r="J650" s="224">
        <f>ROUND(I650*H650,2)</f>
        <v>0</v>
      </c>
      <c r="K650" s="220" t="s">
        <v>160</v>
      </c>
      <c r="L650" s="44"/>
      <c r="M650" s="225" t="s">
        <v>1</v>
      </c>
      <c r="N650" s="226" t="s">
        <v>46</v>
      </c>
      <c r="O650" s="91"/>
      <c r="P650" s="227">
        <f>O650*H650</f>
        <v>0</v>
      </c>
      <c r="Q650" s="227">
        <v>0</v>
      </c>
      <c r="R650" s="227">
        <f>Q650*H650</f>
        <v>0</v>
      </c>
      <c r="S650" s="227">
        <v>0</v>
      </c>
      <c r="T650" s="228">
        <f>S650*H650</f>
        <v>0</v>
      </c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R650" s="229" t="s">
        <v>254</v>
      </c>
      <c r="AT650" s="229" t="s">
        <v>156</v>
      </c>
      <c r="AU650" s="229" t="s">
        <v>162</v>
      </c>
      <c r="AY650" s="17" t="s">
        <v>152</v>
      </c>
      <c r="BE650" s="230">
        <f>IF(N650="základní",J650,0)</f>
        <v>0</v>
      </c>
      <c r="BF650" s="230">
        <f>IF(N650="snížená",J650,0)</f>
        <v>0</v>
      </c>
      <c r="BG650" s="230">
        <f>IF(N650="zákl. přenesená",J650,0)</f>
        <v>0</v>
      </c>
      <c r="BH650" s="230">
        <f>IF(N650="sníž. přenesená",J650,0)</f>
        <v>0</v>
      </c>
      <c r="BI650" s="230">
        <f>IF(N650="nulová",J650,0)</f>
        <v>0</v>
      </c>
      <c r="BJ650" s="17" t="s">
        <v>162</v>
      </c>
      <c r="BK650" s="230">
        <f>ROUND(I650*H650,2)</f>
        <v>0</v>
      </c>
      <c r="BL650" s="17" t="s">
        <v>254</v>
      </c>
      <c r="BM650" s="229" t="s">
        <v>808</v>
      </c>
    </row>
    <row r="651" s="2" customFormat="1" ht="24.15" customHeight="1">
      <c r="A651" s="38"/>
      <c r="B651" s="39"/>
      <c r="C651" s="218" t="s">
        <v>809</v>
      </c>
      <c r="D651" s="218" t="s">
        <v>156</v>
      </c>
      <c r="E651" s="219" t="s">
        <v>810</v>
      </c>
      <c r="F651" s="220" t="s">
        <v>811</v>
      </c>
      <c r="G651" s="221" t="s">
        <v>249</v>
      </c>
      <c r="H651" s="222">
        <v>4</v>
      </c>
      <c r="I651" s="223"/>
      <c r="J651" s="224">
        <f>ROUND(I651*H651,2)</f>
        <v>0</v>
      </c>
      <c r="K651" s="220" t="s">
        <v>160</v>
      </c>
      <c r="L651" s="44"/>
      <c r="M651" s="225" t="s">
        <v>1</v>
      </c>
      <c r="N651" s="226" t="s">
        <v>46</v>
      </c>
      <c r="O651" s="91"/>
      <c r="P651" s="227">
        <f>O651*H651</f>
        <v>0</v>
      </c>
      <c r="Q651" s="227">
        <v>0.00013999999999999999</v>
      </c>
      <c r="R651" s="227">
        <f>Q651*H651</f>
        <v>0.00055999999999999995</v>
      </c>
      <c r="S651" s="227">
        <v>0</v>
      </c>
      <c r="T651" s="228">
        <f>S651*H651</f>
        <v>0</v>
      </c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R651" s="229" t="s">
        <v>254</v>
      </c>
      <c r="AT651" s="229" t="s">
        <v>156</v>
      </c>
      <c r="AU651" s="229" t="s">
        <v>162</v>
      </c>
      <c r="AY651" s="17" t="s">
        <v>152</v>
      </c>
      <c r="BE651" s="230">
        <f>IF(N651="základní",J651,0)</f>
        <v>0</v>
      </c>
      <c r="BF651" s="230">
        <f>IF(N651="snížená",J651,0)</f>
        <v>0</v>
      </c>
      <c r="BG651" s="230">
        <f>IF(N651="zákl. přenesená",J651,0)</f>
        <v>0</v>
      </c>
      <c r="BH651" s="230">
        <f>IF(N651="sníž. přenesená",J651,0)</f>
        <v>0</v>
      </c>
      <c r="BI651" s="230">
        <f>IF(N651="nulová",J651,0)</f>
        <v>0</v>
      </c>
      <c r="BJ651" s="17" t="s">
        <v>162</v>
      </c>
      <c r="BK651" s="230">
        <f>ROUND(I651*H651,2)</f>
        <v>0</v>
      </c>
      <c r="BL651" s="17" t="s">
        <v>254</v>
      </c>
      <c r="BM651" s="229" t="s">
        <v>812</v>
      </c>
    </row>
    <row r="652" s="2" customFormat="1" ht="24.15" customHeight="1">
      <c r="A652" s="38"/>
      <c r="B652" s="39"/>
      <c r="C652" s="218" t="s">
        <v>813</v>
      </c>
      <c r="D652" s="218" t="s">
        <v>156</v>
      </c>
      <c r="E652" s="219" t="s">
        <v>814</v>
      </c>
      <c r="F652" s="220" t="s">
        <v>815</v>
      </c>
      <c r="G652" s="221" t="s">
        <v>249</v>
      </c>
      <c r="H652" s="222">
        <v>4</v>
      </c>
      <c r="I652" s="223"/>
      <c r="J652" s="224">
        <f>ROUND(I652*H652,2)</f>
        <v>0</v>
      </c>
      <c r="K652" s="220" t="s">
        <v>160</v>
      </c>
      <c r="L652" s="44"/>
      <c r="M652" s="225" t="s">
        <v>1</v>
      </c>
      <c r="N652" s="226" t="s">
        <v>46</v>
      </c>
      <c r="O652" s="91"/>
      <c r="P652" s="227">
        <f>O652*H652</f>
        <v>0</v>
      </c>
      <c r="Q652" s="227">
        <v>8.0000000000000007E-05</v>
      </c>
      <c r="R652" s="227">
        <f>Q652*H652</f>
        <v>0.00032000000000000003</v>
      </c>
      <c r="S652" s="227">
        <v>0</v>
      </c>
      <c r="T652" s="228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29" t="s">
        <v>254</v>
      </c>
      <c r="AT652" s="229" t="s">
        <v>156</v>
      </c>
      <c r="AU652" s="229" t="s">
        <v>162</v>
      </c>
      <c r="AY652" s="17" t="s">
        <v>152</v>
      </c>
      <c r="BE652" s="230">
        <f>IF(N652="základní",J652,0)</f>
        <v>0</v>
      </c>
      <c r="BF652" s="230">
        <f>IF(N652="snížená",J652,0)</f>
        <v>0</v>
      </c>
      <c r="BG652" s="230">
        <f>IF(N652="zákl. přenesená",J652,0)</f>
        <v>0</v>
      </c>
      <c r="BH652" s="230">
        <f>IF(N652="sníž. přenesená",J652,0)</f>
        <v>0</v>
      </c>
      <c r="BI652" s="230">
        <f>IF(N652="nulová",J652,0)</f>
        <v>0</v>
      </c>
      <c r="BJ652" s="17" t="s">
        <v>162</v>
      </c>
      <c r="BK652" s="230">
        <f>ROUND(I652*H652,2)</f>
        <v>0</v>
      </c>
      <c r="BL652" s="17" t="s">
        <v>254</v>
      </c>
      <c r="BM652" s="229" t="s">
        <v>816</v>
      </c>
    </row>
    <row r="653" s="2" customFormat="1" ht="24.15" customHeight="1">
      <c r="A653" s="38"/>
      <c r="B653" s="39"/>
      <c r="C653" s="218" t="s">
        <v>817</v>
      </c>
      <c r="D653" s="218" t="s">
        <v>156</v>
      </c>
      <c r="E653" s="219" t="s">
        <v>818</v>
      </c>
      <c r="F653" s="220" t="s">
        <v>819</v>
      </c>
      <c r="G653" s="221" t="s">
        <v>176</v>
      </c>
      <c r="H653" s="222">
        <v>0.93999999999999995</v>
      </c>
      <c r="I653" s="223"/>
      <c r="J653" s="224">
        <f>ROUND(I653*H653,2)</f>
        <v>0</v>
      </c>
      <c r="K653" s="220" t="s">
        <v>160</v>
      </c>
      <c r="L653" s="44"/>
      <c r="M653" s="225" t="s">
        <v>1</v>
      </c>
      <c r="N653" s="226" t="s">
        <v>46</v>
      </c>
      <c r="O653" s="91"/>
      <c r="P653" s="227">
        <f>O653*H653</f>
        <v>0</v>
      </c>
      <c r="Q653" s="227">
        <v>0</v>
      </c>
      <c r="R653" s="227">
        <f>Q653*H653</f>
        <v>0</v>
      </c>
      <c r="S653" s="227">
        <v>0</v>
      </c>
      <c r="T653" s="228">
        <f>S653*H653</f>
        <v>0</v>
      </c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R653" s="229" t="s">
        <v>254</v>
      </c>
      <c r="AT653" s="229" t="s">
        <v>156</v>
      </c>
      <c r="AU653" s="229" t="s">
        <v>162</v>
      </c>
      <c r="AY653" s="17" t="s">
        <v>152</v>
      </c>
      <c r="BE653" s="230">
        <f>IF(N653="základní",J653,0)</f>
        <v>0</v>
      </c>
      <c r="BF653" s="230">
        <f>IF(N653="snížená",J653,0)</f>
        <v>0</v>
      </c>
      <c r="BG653" s="230">
        <f>IF(N653="zákl. přenesená",J653,0)</f>
        <v>0</v>
      </c>
      <c r="BH653" s="230">
        <f>IF(N653="sníž. přenesená",J653,0)</f>
        <v>0</v>
      </c>
      <c r="BI653" s="230">
        <f>IF(N653="nulová",J653,0)</f>
        <v>0</v>
      </c>
      <c r="BJ653" s="17" t="s">
        <v>162</v>
      </c>
      <c r="BK653" s="230">
        <f>ROUND(I653*H653,2)</f>
        <v>0</v>
      </c>
      <c r="BL653" s="17" t="s">
        <v>254</v>
      </c>
      <c r="BM653" s="229" t="s">
        <v>820</v>
      </c>
    </row>
    <row r="654" s="12" customFormat="1" ht="22.8" customHeight="1">
      <c r="A654" s="12"/>
      <c r="B654" s="202"/>
      <c r="C654" s="203"/>
      <c r="D654" s="204" t="s">
        <v>79</v>
      </c>
      <c r="E654" s="216" t="s">
        <v>821</v>
      </c>
      <c r="F654" s="216" t="s">
        <v>822</v>
      </c>
      <c r="G654" s="203"/>
      <c r="H654" s="203"/>
      <c r="I654" s="206"/>
      <c r="J654" s="217">
        <f>BK654</f>
        <v>0</v>
      </c>
      <c r="K654" s="203"/>
      <c r="L654" s="208"/>
      <c r="M654" s="209"/>
      <c r="N654" s="210"/>
      <c r="O654" s="210"/>
      <c r="P654" s="211">
        <f>SUM(P655:P671)</f>
        <v>0</v>
      </c>
      <c r="Q654" s="210"/>
      <c r="R654" s="211">
        <f>SUM(R655:R671)</f>
        <v>0.14480000000000001</v>
      </c>
      <c r="S654" s="210"/>
      <c r="T654" s="212">
        <f>SUM(T655:T671)</f>
        <v>0.050000000000000003</v>
      </c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R654" s="213" t="s">
        <v>162</v>
      </c>
      <c r="AT654" s="214" t="s">
        <v>79</v>
      </c>
      <c r="AU654" s="214" t="s">
        <v>88</v>
      </c>
      <c r="AY654" s="213" t="s">
        <v>152</v>
      </c>
      <c r="BK654" s="215">
        <f>SUM(BK655:BK671)</f>
        <v>0</v>
      </c>
    </row>
    <row r="655" s="2" customFormat="1" ht="14.4" customHeight="1">
      <c r="A655" s="38"/>
      <c r="B655" s="39"/>
      <c r="C655" s="218" t="s">
        <v>823</v>
      </c>
      <c r="D655" s="218" t="s">
        <v>156</v>
      </c>
      <c r="E655" s="219" t="s">
        <v>824</v>
      </c>
      <c r="F655" s="220" t="s">
        <v>825</v>
      </c>
      <c r="G655" s="221" t="s">
        <v>413</v>
      </c>
      <c r="H655" s="222">
        <v>120</v>
      </c>
      <c r="I655" s="223"/>
      <c r="J655" s="224">
        <f>ROUND(I655*H655,2)</f>
        <v>0</v>
      </c>
      <c r="K655" s="220" t="s">
        <v>160</v>
      </c>
      <c r="L655" s="44"/>
      <c r="M655" s="225" t="s">
        <v>1</v>
      </c>
      <c r="N655" s="226" t="s">
        <v>46</v>
      </c>
      <c r="O655" s="91"/>
      <c r="P655" s="227">
        <f>O655*H655</f>
        <v>0</v>
      </c>
      <c r="Q655" s="227">
        <v>0.00024000000000000001</v>
      </c>
      <c r="R655" s="227">
        <f>Q655*H655</f>
        <v>0.028799999999999999</v>
      </c>
      <c r="S655" s="227">
        <v>0</v>
      </c>
      <c r="T655" s="228">
        <f>S655*H655</f>
        <v>0</v>
      </c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R655" s="229" t="s">
        <v>254</v>
      </c>
      <c r="AT655" s="229" t="s">
        <v>156</v>
      </c>
      <c r="AU655" s="229" t="s">
        <v>162</v>
      </c>
      <c r="AY655" s="17" t="s">
        <v>152</v>
      </c>
      <c r="BE655" s="230">
        <f>IF(N655="základní",J655,0)</f>
        <v>0</v>
      </c>
      <c r="BF655" s="230">
        <f>IF(N655="snížená",J655,0)</f>
        <v>0</v>
      </c>
      <c r="BG655" s="230">
        <f>IF(N655="zákl. přenesená",J655,0)</f>
        <v>0</v>
      </c>
      <c r="BH655" s="230">
        <f>IF(N655="sníž. přenesená",J655,0)</f>
        <v>0</v>
      </c>
      <c r="BI655" s="230">
        <f>IF(N655="nulová",J655,0)</f>
        <v>0</v>
      </c>
      <c r="BJ655" s="17" t="s">
        <v>162</v>
      </c>
      <c r="BK655" s="230">
        <f>ROUND(I655*H655,2)</f>
        <v>0</v>
      </c>
      <c r="BL655" s="17" t="s">
        <v>254</v>
      </c>
      <c r="BM655" s="229" t="s">
        <v>826</v>
      </c>
    </row>
    <row r="656" s="13" customFormat="1">
      <c r="A656" s="13"/>
      <c r="B656" s="231"/>
      <c r="C656" s="232"/>
      <c r="D656" s="233" t="s">
        <v>164</v>
      </c>
      <c r="E656" s="234" t="s">
        <v>1</v>
      </c>
      <c r="F656" s="235" t="s">
        <v>827</v>
      </c>
      <c r="G656" s="232"/>
      <c r="H656" s="234" t="s">
        <v>1</v>
      </c>
      <c r="I656" s="236"/>
      <c r="J656" s="232"/>
      <c r="K656" s="232"/>
      <c r="L656" s="237"/>
      <c r="M656" s="238"/>
      <c r="N656" s="239"/>
      <c r="O656" s="239"/>
      <c r="P656" s="239"/>
      <c r="Q656" s="239"/>
      <c r="R656" s="239"/>
      <c r="S656" s="239"/>
      <c r="T656" s="240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1" t="s">
        <v>164</v>
      </c>
      <c r="AU656" s="241" t="s">
        <v>162</v>
      </c>
      <c r="AV656" s="13" t="s">
        <v>88</v>
      </c>
      <c r="AW656" s="13" t="s">
        <v>35</v>
      </c>
      <c r="AX656" s="13" t="s">
        <v>80</v>
      </c>
      <c r="AY656" s="241" t="s">
        <v>152</v>
      </c>
    </row>
    <row r="657" s="14" customFormat="1">
      <c r="A657" s="14"/>
      <c r="B657" s="242"/>
      <c r="C657" s="243"/>
      <c r="D657" s="233" t="s">
        <v>164</v>
      </c>
      <c r="E657" s="244" t="s">
        <v>1</v>
      </c>
      <c r="F657" s="245" t="s">
        <v>828</v>
      </c>
      <c r="G657" s="243"/>
      <c r="H657" s="246">
        <v>120</v>
      </c>
      <c r="I657" s="247"/>
      <c r="J657" s="243"/>
      <c r="K657" s="243"/>
      <c r="L657" s="248"/>
      <c r="M657" s="249"/>
      <c r="N657" s="250"/>
      <c r="O657" s="250"/>
      <c r="P657" s="250"/>
      <c r="Q657" s="250"/>
      <c r="R657" s="250"/>
      <c r="S657" s="250"/>
      <c r="T657" s="251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52" t="s">
        <v>164</v>
      </c>
      <c r="AU657" s="252" t="s">
        <v>162</v>
      </c>
      <c r="AV657" s="14" t="s">
        <v>162</v>
      </c>
      <c r="AW657" s="14" t="s">
        <v>35</v>
      </c>
      <c r="AX657" s="14" t="s">
        <v>80</v>
      </c>
      <c r="AY657" s="252" t="s">
        <v>152</v>
      </c>
    </row>
    <row r="658" s="15" customFormat="1">
      <c r="A658" s="15"/>
      <c r="B658" s="253"/>
      <c r="C658" s="254"/>
      <c r="D658" s="233" t="s">
        <v>164</v>
      </c>
      <c r="E658" s="255" t="s">
        <v>1</v>
      </c>
      <c r="F658" s="256" t="s">
        <v>167</v>
      </c>
      <c r="G658" s="254"/>
      <c r="H658" s="257">
        <v>120</v>
      </c>
      <c r="I658" s="258"/>
      <c r="J658" s="254"/>
      <c r="K658" s="254"/>
      <c r="L658" s="259"/>
      <c r="M658" s="260"/>
      <c r="N658" s="261"/>
      <c r="O658" s="261"/>
      <c r="P658" s="261"/>
      <c r="Q658" s="261"/>
      <c r="R658" s="261"/>
      <c r="S658" s="261"/>
      <c r="T658" s="262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63" t="s">
        <v>164</v>
      </c>
      <c r="AU658" s="263" t="s">
        <v>162</v>
      </c>
      <c r="AV658" s="15" t="s">
        <v>161</v>
      </c>
      <c r="AW658" s="15" t="s">
        <v>35</v>
      </c>
      <c r="AX658" s="15" t="s">
        <v>88</v>
      </c>
      <c r="AY658" s="263" t="s">
        <v>152</v>
      </c>
    </row>
    <row r="659" s="2" customFormat="1" ht="24.15" customHeight="1">
      <c r="A659" s="38"/>
      <c r="B659" s="39"/>
      <c r="C659" s="218" t="s">
        <v>829</v>
      </c>
      <c r="D659" s="218" t="s">
        <v>156</v>
      </c>
      <c r="E659" s="219" t="s">
        <v>830</v>
      </c>
      <c r="F659" s="220" t="s">
        <v>831</v>
      </c>
      <c r="G659" s="221" t="s">
        <v>413</v>
      </c>
      <c r="H659" s="222">
        <v>120</v>
      </c>
      <c r="I659" s="223"/>
      <c r="J659" s="224">
        <f>ROUND(I659*H659,2)</f>
        <v>0</v>
      </c>
      <c r="K659" s="220" t="s">
        <v>160</v>
      </c>
      <c r="L659" s="44"/>
      <c r="M659" s="225" t="s">
        <v>1</v>
      </c>
      <c r="N659" s="226" t="s">
        <v>46</v>
      </c>
      <c r="O659" s="91"/>
      <c r="P659" s="227">
        <f>O659*H659</f>
        <v>0</v>
      </c>
      <c r="Q659" s="227">
        <v>5.0000000000000002E-05</v>
      </c>
      <c r="R659" s="227">
        <f>Q659*H659</f>
        <v>0.0060000000000000001</v>
      </c>
      <c r="S659" s="227">
        <v>0</v>
      </c>
      <c r="T659" s="228">
        <f>S659*H659</f>
        <v>0</v>
      </c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R659" s="229" t="s">
        <v>254</v>
      </c>
      <c r="AT659" s="229" t="s">
        <v>156</v>
      </c>
      <c r="AU659" s="229" t="s">
        <v>162</v>
      </c>
      <c r="AY659" s="17" t="s">
        <v>152</v>
      </c>
      <c r="BE659" s="230">
        <f>IF(N659="základní",J659,0)</f>
        <v>0</v>
      </c>
      <c r="BF659" s="230">
        <f>IF(N659="snížená",J659,0)</f>
        <v>0</v>
      </c>
      <c r="BG659" s="230">
        <f>IF(N659="zákl. přenesená",J659,0)</f>
        <v>0</v>
      </c>
      <c r="BH659" s="230">
        <f>IF(N659="sníž. přenesená",J659,0)</f>
        <v>0</v>
      </c>
      <c r="BI659" s="230">
        <f>IF(N659="nulová",J659,0)</f>
        <v>0</v>
      </c>
      <c r="BJ659" s="17" t="s">
        <v>162</v>
      </c>
      <c r="BK659" s="230">
        <f>ROUND(I659*H659,2)</f>
        <v>0</v>
      </c>
      <c r="BL659" s="17" t="s">
        <v>254</v>
      </c>
      <c r="BM659" s="229" t="s">
        <v>832</v>
      </c>
    </row>
    <row r="660" s="13" customFormat="1">
      <c r="A660" s="13"/>
      <c r="B660" s="231"/>
      <c r="C660" s="232"/>
      <c r="D660" s="233" t="s">
        <v>164</v>
      </c>
      <c r="E660" s="234" t="s">
        <v>1</v>
      </c>
      <c r="F660" s="235" t="s">
        <v>827</v>
      </c>
      <c r="G660" s="232"/>
      <c r="H660" s="234" t="s">
        <v>1</v>
      </c>
      <c r="I660" s="236"/>
      <c r="J660" s="232"/>
      <c r="K660" s="232"/>
      <c r="L660" s="237"/>
      <c r="M660" s="238"/>
      <c r="N660" s="239"/>
      <c r="O660" s="239"/>
      <c r="P660" s="239"/>
      <c r="Q660" s="239"/>
      <c r="R660" s="239"/>
      <c r="S660" s="239"/>
      <c r="T660" s="240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1" t="s">
        <v>164</v>
      </c>
      <c r="AU660" s="241" t="s">
        <v>162</v>
      </c>
      <c r="AV660" s="13" t="s">
        <v>88</v>
      </c>
      <c r="AW660" s="13" t="s">
        <v>35</v>
      </c>
      <c r="AX660" s="13" t="s">
        <v>80</v>
      </c>
      <c r="AY660" s="241" t="s">
        <v>152</v>
      </c>
    </row>
    <row r="661" s="14" customFormat="1">
      <c r="A661" s="14"/>
      <c r="B661" s="242"/>
      <c r="C661" s="243"/>
      <c r="D661" s="233" t="s">
        <v>164</v>
      </c>
      <c r="E661" s="244" t="s">
        <v>1</v>
      </c>
      <c r="F661" s="245" t="s">
        <v>828</v>
      </c>
      <c r="G661" s="243"/>
      <c r="H661" s="246">
        <v>120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2" t="s">
        <v>164</v>
      </c>
      <c r="AU661" s="252" t="s">
        <v>162</v>
      </c>
      <c r="AV661" s="14" t="s">
        <v>162</v>
      </c>
      <c r="AW661" s="14" t="s">
        <v>35</v>
      </c>
      <c r="AX661" s="14" t="s">
        <v>80</v>
      </c>
      <c r="AY661" s="252" t="s">
        <v>152</v>
      </c>
    </row>
    <row r="662" s="15" customFormat="1">
      <c r="A662" s="15"/>
      <c r="B662" s="253"/>
      <c r="C662" s="254"/>
      <c r="D662" s="233" t="s">
        <v>164</v>
      </c>
      <c r="E662" s="255" t="s">
        <v>1</v>
      </c>
      <c r="F662" s="256" t="s">
        <v>167</v>
      </c>
      <c r="G662" s="254"/>
      <c r="H662" s="257">
        <v>120</v>
      </c>
      <c r="I662" s="258"/>
      <c r="J662" s="254"/>
      <c r="K662" s="254"/>
      <c r="L662" s="259"/>
      <c r="M662" s="260"/>
      <c r="N662" s="261"/>
      <c r="O662" s="261"/>
      <c r="P662" s="261"/>
      <c r="Q662" s="261"/>
      <c r="R662" s="261"/>
      <c r="S662" s="261"/>
      <c r="T662" s="262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63" t="s">
        <v>164</v>
      </c>
      <c r="AU662" s="263" t="s">
        <v>162</v>
      </c>
      <c r="AV662" s="15" t="s">
        <v>161</v>
      </c>
      <c r="AW662" s="15" t="s">
        <v>35</v>
      </c>
      <c r="AX662" s="15" t="s">
        <v>88</v>
      </c>
      <c r="AY662" s="263" t="s">
        <v>152</v>
      </c>
    </row>
    <row r="663" s="2" customFormat="1" ht="24.15" customHeight="1">
      <c r="A663" s="38"/>
      <c r="B663" s="39"/>
      <c r="C663" s="264" t="s">
        <v>833</v>
      </c>
      <c r="D663" s="264" t="s">
        <v>180</v>
      </c>
      <c r="E663" s="265" t="s">
        <v>834</v>
      </c>
      <c r="F663" s="266" t="s">
        <v>835</v>
      </c>
      <c r="G663" s="267" t="s">
        <v>176</v>
      </c>
      <c r="H663" s="268">
        <v>0.11</v>
      </c>
      <c r="I663" s="269"/>
      <c r="J663" s="270">
        <f>ROUND(I663*H663,2)</f>
        <v>0</v>
      </c>
      <c r="K663" s="266" t="s">
        <v>160</v>
      </c>
      <c r="L663" s="271"/>
      <c r="M663" s="272" t="s">
        <v>1</v>
      </c>
      <c r="N663" s="273" t="s">
        <v>46</v>
      </c>
      <c r="O663" s="91"/>
      <c r="P663" s="227">
        <f>O663*H663</f>
        <v>0</v>
      </c>
      <c r="Q663" s="227">
        <v>1</v>
      </c>
      <c r="R663" s="227">
        <f>Q663*H663</f>
        <v>0.11</v>
      </c>
      <c r="S663" s="227">
        <v>0</v>
      </c>
      <c r="T663" s="228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229" t="s">
        <v>348</v>
      </c>
      <c r="AT663" s="229" t="s">
        <v>180</v>
      </c>
      <c r="AU663" s="229" t="s">
        <v>162</v>
      </c>
      <c r="AY663" s="17" t="s">
        <v>152</v>
      </c>
      <c r="BE663" s="230">
        <f>IF(N663="základní",J663,0)</f>
        <v>0</v>
      </c>
      <c r="BF663" s="230">
        <f>IF(N663="snížená",J663,0)</f>
        <v>0</v>
      </c>
      <c r="BG663" s="230">
        <f>IF(N663="zákl. přenesená",J663,0)</f>
        <v>0</v>
      </c>
      <c r="BH663" s="230">
        <f>IF(N663="sníž. přenesená",J663,0)</f>
        <v>0</v>
      </c>
      <c r="BI663" s="230">
        <f>IF(N663="nulová",J663,0)</f>
        <v>0</v>
      </c>
      <c r="BJ663" s="17" t="s">
        <v>162</v>
      </c>
      <c r="BK663" s="230">
        <f>ROUND(I663*H663,2)</f>
        <v>0</v>
      </c>
      <c r="BL663" s="17" t="s">
        <v>254</v>
      </c>
      <c r="BM663" s="229" t="s">
        <v>836</v>
      </c>
    </row>
    <row r="664" s="13" customFormat="1">
      <c r="A664" s="13"/>
      <c r="B664" s="231"/>
      <c r="C664" s="232"/>
      <c r="D664" s="233" t="s">
        <v>164</v>
      </c>
      <c r="E664" s="234" t="s">
        <v>1</v>
      </c>
      <c r="F664" s="235" t="s">
        <v>827</v>
      </c>
      <c r="G664" s="232"/>
      <c r="H664" s="234" t="s">
        <v>1</v>
      </c>
      <c r="I664" s="236"/>
      <c r="J664" s="232"/>
      <c r="K664" s="232"/>
      <c r="L664" s="237"/>
      <c r="M664" s="238"/>
      <c r="N664" s="239"/>
      <c r="O664" s="239"/>
      <c r="P664" s="239"/>
      <c r="Q664" s="239"/>
      <c r="R664" s="239"/>
      <c r="S664" s="239"/>
      <c r="T664" s="240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1" t="s">
        <v>164</v>
      </c>
      <c r="AU664" s="241" t="s">
        <v>162</v>
      </c>
      <c r="AV664" s="13" t="s">
        <v>88</v>
      </c>
      <c r="AW664" s="13" t="s">
        <v>35</v>
      </c>
      <c r="AX664" s="13" t="s">
        <v>80</v>
      </c>
      <c r="AY664" s="241" t="s">
        <v>152</v>
      </c>
    </row>
    <row r="665" s="14" customFormat="1">
      <c r="A665" s="14"/>
      <c r="B665" s="242"/>
      <c r="C665" s="243"/>
      <c r="D665" s="233" t="s">
        <v>164</v>
      </c>
      <c r="E665" s="244" t="s">
        <v>1</v>
      </c>
      <c r="F665" s="245" t="s">
        <v>837</v>
      </c>
      <c r="G665" s="243"/>
      <c r="H665" s="246">
        <v>0.11</v>
      </c>
      <c r="I665" s="247"/>
      <c r="J665" s="243"/>
      <c r="K665" s="243"/>
      <c r="L665" s="248"/>
      <c r="M665" s="249"/>
      <c r="N665" s="250"/>
      <c r="O665" s="250"/>
      <c r="P665" s="250"/>
      <c r="Q665" s="250"/>
      <c r="R665" s="250"/>
      <c r="S665" s="250"/>
      <c r="T665" s="251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2" t="s">
        <v>164</v>
      </c>
      <c r="AU665" s="252" t="s">
        <v>162</v>
      </c>
      <c r="AV665" s="14" t="s">
        <v>162</v>
      </c>
      <c r="AW665" s="14" t="s">
        <v>35</v>
      </c>
      <c r="AX665" s="14" t="s">
        <v>80</v>
      </c>
      <c r="AY665" s="252" t="s">
        <v>152</v>
      </c>
    </row>
    <row r="666" s="15" customFormat="1">
      <c r="A666" s="15"/>
      <c r="B666" s="253"/>
      <c r="C666" s="254"/>
      <c r="D666" s="233" t="s">
        <v>164</v>
      </c>
      <c r="E666" s="255" t="s">
        <v>1</v>
      </c>
      <c r="F666" s="256" t="s">
        <v>167</v>
      </c>
      <c r="G666" s="254"/>
      <c r="H666" s="257">
        <v>0.11</v>
      </c>
      <c r="I666" s="258"/>
      <c r="J666" s="254"/>
      <c r="K666" s="254"/>
      <c r="L666" s="259"/>
      <c r="M666" s="260"/>
      <c r="N666" s="261"/>
      <c r="O666" s="261"/>
      <c r="P666" s="261"/>
      <c r="Q666" s="261"/>
      <c r="R666" s="261"/>
      <c r="S666" s="261"/>
      <c r="T666" s="262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T666" s="263" t="s">
        <v>164</v>
      </c>
      <c r="AU666" s="263" t="s">
        <v>162</v>
      </c>
      <c r="AV666" s="15" t="s">
        <v>161</v>
      </c>
      <c r="AW666" s="15" t="s">
        <v>35</v>
      </c>
      <c r="AX666" s="15" t="s">
        <v>88</v>
      </c>
      <c r="AY666" s="263" t="s">
        <v>152</v>
      </c>
    </row>
    <row r="667" s="2" customFormat="1" ht="24.15" customHeight="1">
      <c r="A667" s="38"/>
      <c r="B667" s="39"/>
      <c r="C667" s="218" t="s">
        <v>838</v>
      </c>
      <c r="D667" s="218" t="s">
        <v>156</v>
      </c>
      <c r="E667" s="219" t="s">
        <v>839</v>
      </c>
      <c r="F667" s="220" t="s">
        <v>840</v>
      </c>
      <c r="G667" s="221" t="s">
        <v>413</v>
      </c>
      <c r="H667" s="222">
        <v>50</v>
      </c>
      <c r="I667" s="223"/>
      <c r="J667" s="224">
        <f>ROUND(I667*H667,2)</f>
        <v>0</v>
      </c>
      <c r="K667" s="220" t="s">
        <v>160</v>
      </c>
      <c r="L667" s="44"/>
      <c r="M667" s="225" t="s">
        <v>1</v>
      </c>
      <c r="N667" s="226" t="s">
        <v>46</v>
      </c>
      <c r="O667" s="91"/>
      <c r="P667" s="227">
        <f>O667*H667</f>
        <v>0</v>
      </c>
      <c r="Q667" s="227">
        <v>0</v>
      </c>
      <c r="R667" s="227">
        <f>Q667*H667</f>
        <v>0</v>
      </c>
      <c r="S667" s="227">
        <v>0.001</v>
      </c>
      <c r="T667" s="228">
        <f>S667*H667</f>
        <v>0.050000000000000003</v>
      </c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R667" s="229" t="s">
        <v>254</v>
      </c>
      <c r="AT667" s="229" t="s">
        <v>156</v>
      </c>
      <c r="AU667" s="229" t="s">
        <v>162</v>
      </c>
      <c r="AY667" s="17" t="s">
        <v>152</v>
      </c>
      <c r="BE667" s="230">
        <f>IF(N667="základní",J667,0)</f>
        <v>0</v>
      </c>
      <c r="BF667" s="230">
        <f>IF(N667="snížená",J667,0)</f>
        <v>0</v>
      </c>
      <c r="BG667" s="230">
        <f>IF(N667="zákl. přenesená",J667,0)</f>
        <v>0</v>
      </c>
      <c r="BH667" s="230">
        <f>IF(N667="sníž. přenesená",J667,0)</f>
        <v>0</v>
      </c>
      <c r="BI667" s="230">
        <f>IF(N667="nulová",J667,0)</f>
        <v>0</v>
      </c>
      <c r="BJ667" s="17" t="s">
        <v>162</v>
      </c>
      <c r="BK667" s="230">
        <f>ROUND(I667*H667,2)</f>
        <v>0</v>
      </c>
      <c r="BL667" s="17" t="s">
        <v>254</v>
      </c>
      <c r="BM667" s="229" t="s">
        <v>841</v>
      </c>
    </row>
    <row r="668" s="13" customFormat="1">
      <c r="A668" s="13"/>
      <c r="B668" s="231"/>
      <c r="C668" s="232"/>
      <c r="D668" s="233" t="s">
        <v>164</v>
      </c>
      <c r="E668" s="234" t="s">
        <v>1</v>
      </c>
      <c r="F668" s="235" t="s">
        <v>842</v>
      </c>
      <c r="G668" s="232"/>
      <c r="H668" s="234" t="s">
        <v>1</v>
      </c>
      <c r="I668" s="236"/>
      <c r="J668" s="232"/>
      <c r="K668" s="232"/>
      <c r="L668" s="237"/>
      <c r="M668" s="238"/>
      <c r="N668" s="239"/>
      <c r="O668" s="239"/>
      <c r="P668" s="239"/>
      <c r="Q668" s="239"/>
      <c r="R668" s="239"/>
      <c r="S668" s="239"/>
      <c r="T668" s="240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1" t="s">
        <v>164</v>
      </c>
      <c r="AU668" s="241" t="s">
        <v>162</v>
      </c>
      <c r="AV668" s="13" t="s">
        <v>88</v>
      </c>
      <c r="AW668" s="13" t="s">
        <v>35</v>
      </c>
      <c r="AX668" s="13" t="s">
        <v>80</v>
      </c>
      <c r="AY668" s="241" t="s">
        <v>152</v>
      </c>
    </row>
    <row r="669" s="14" customFormat="1">
      <c r="A669" s="14"/>
      <c r="B669" s="242"/>
      <c r="C669" s="243"/>
      <c r="D669" s="233" t="s">
        <v>164</v>
      </c>
      <c r="E669" s="244" t="s">
        <v>1</v>
      </c>
      <c r="F669" s="245" t="s">
        <v>461</v>
      </c>
      <c r="G669" s="243"/>
      <c r="H669" s="246">
        <v>50</v>
      </c>
      <c r="I669" s="247"/>
      <c r="J669" s="243"/>
      <c r="K669" s="243"/>
      <c r="L669" s="248"/>
      <c r="M669" s="249"/>
      <c r="N669" s="250"/>
      <c r="O669" s="250"/>
      <c r="P669" s="250"/>
      <c r="Q669" s="250"/>
      <c r="R669" s="250"/>
      <c r="S669" s="250"/>
      <c r="T669" s="251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2" t="s">
        <v>164</v>
      </c>
      <c r="AU669" s="252" t="s">
        <v>162</v>
      </c>
      <c r="AV669" s="14" t="s">
        <v>162</v>
      </c>
      <c r="AW669" s="14" t="s">
        <v>35</v>
      </c>
      <c r="AX669" s="14" t="s">
        <v>80</v>
      </c>
      <c r="AY669" s="252" t="s">
        <v>152</v>
      </c>
    </row>
    <row r="670" s="15" customFormat="1">
      <c r="A670" s="15"/>
      <c r="B670" s="253"/>
      <c r="C670" s="254"/>
      <c r="D670" s="233" t="s">
        <v>164</v>
      </c>
      <c r="E670" s="255" t="s">
        <v>1</v>
      </c>
      <c r="F670" s="256" t="s">
        <v>167</v>
      </c>
      <c r="G670" s="254"/>
      <c r="H670" s="257">
        <v>50</v>
      </c>
      <c r="I670" s="258"/>
      <c r="J670" s="254"/>
      <c r="K670" s="254"/>
      <c r="L670" s="259"/>
      <c r="M670" s="260"/>
      <c r="N670" s="261"/>
      <c r="O670" s="261"/>
      <c r="P670" s="261"/>
      <c r="Q670" s="261"/>
      <c r="R670" s="261"/>
      <c r="S670" s="261"/>
      <c r="T670" s="262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T670" s="263" t="s">
        <v>164</v>
      </c>
      <c r="AU670" s="263" t="s">
        <v>162</v>
      </c>
      <c r="AV670" s="15" t="s">
        <v>161</v>
      </c>
      <c r="AW670" s="15" t="s">
        <v>35</v>
      </c>
      <c r="AX670" s="15" t="s">
        <v>88</v>
      </c>
      <c r="AY670" s="263" t="s">
        <v>152</v>
      </c>
    </row>
    <row r="671" s="2" customFormat="1" ht="24.15" customHeight="1">
      <c r="A671" s="38"/>
      <c r="B671" s="39"/>
      <c r="C671" s="218" t="s">
        <v>843</v>
      </c>
      <c r="D671" s="218" t="s">
        <v>156</v>
      </c>
      <c r="E671" s="219" t="s">
        <v>844</v>
      </c>
      <c r="F671" s="220" t="s">
        <v>845</v>
      </c>
      <c r="G671" s="221" t="s">
        <v>176</v>
      </c>
      <c r="H671" s="222">
        <v>0.14499999999999999</v>
      </c>
      <c r="I671" s="223"/>
      <c r="J671" s="224">
        <f>ROUND(I671*H671,2)</f>
        <v>0</v>
      </c>
      <c r="K671" s="220" t="s">
        <v>160</v>
      </c>
      <c r="L671" s="44"/>
      <c r="M671" s="225" t="s">
        <v>1</v>
      </c>
      <c r="N671" s="226" t="s">
        <v>46</v>
      </c>
      <c r="O671" s="91"/>
      <c r="P671" s="227">
        <f>O671*H671</f>
        <v>0</v>
      </c>
      <c r="Q671" s="227">
        <v>0</v>
      </c>
      <c r="R671" s="227">
        <f>Q671*H671</f>
        <v>0</v>
      </c>
      <c r="S671" s="227">
        <v>0</v>
      </c>
      <c r="T671" s="228">
        <f>S671*H671</f>
        <v>0</v>
      </c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R671" s="229" t="s">
        <v>254</v>
      </c>
      <c r="AT671" s="229" t="s">
        <v>156</v>
      </c>
      <c r="AU671" s="229" t="s">
        <v>162</v>
      </c>
      <c r="AY671" s="17" t="s">
        <v>152</v>
      </c>
      <c r="BE671" s="230">
        <f>IF(N671="základní",J671,0)</f>
        <v>0</v>
      </c>
      <c r="BF671" s="230">
        <f>IF(N671="snížená",J671,0)</f>
        <v>0</v>
      </c>
      <c r="BG671" s="230">
        <f>IF(N671="zákl. přenesená",J671,0)</f>
        <v>0</v>
      </c>
      <c r="BH671" s="230">
        <f>IF(N671="sníž. přenesená",J671,0)</f>
        <v>0</v>
      </c>
      <c r="BI671" s="230">
        <f>IF(N671="nulová",J671,0)</f>
        <v>0</v>
      </c>
      <c r="BJ671" s="17" t="s">
        <v>162</v>
      </c>
      <c r="BK671" s="230">
        <f>ROUND(I671*H671,2)</f>
        <v>0</v>
      </c>
      <c r="BL671" s="17" t="s">
        <v>254</v>
      </c>
      <c r="BM671" s="229" t="s">
        <v>846</v>
      </c>
    </row>
    <row r="672" s="12" customFormat="1" ht="22.8" customHeight="1">
      <c r="A672" s="12"/>
      <c r="B672" s="202"/>
      <c r="C672" s="203"/>
      <c r="D672" s="204" t="s">
        <v>79</v>
      </c>
      <c r="E672" s="216" t="s">
        <v>847</v>
      </c>
      <c r="F672" s="216" t="s">
        <v>848</v>
      </c>
      <c r="G672" s="203"/>
      <c r="H672" s="203"/>
      <c r="I672" s="206"/>
      <c r="J672" s="217">
        <f>BK672</f>
        <v>0</v>
      </c>
      <c r="K672" s="203"/>
      <c r="L672" s="208"/>
      <c r="M672" s="209"/>
      <c r="N672" s="210"/>
      <c r="O672" s="210"/>
      <c r="P672" s="211">
        <f>SUM(P673:P713)</f>
        <v>0</v>
      </c>
      <c r="Q672" s="210"/>
      <c r="R672" s="211">
        <f>SUM(R673:R713)</f>
        <v>0.96767400000000003</v>
      </c>
      <c r="S672" s="210"/>
      <c r="T672" s="212">
        <f>SUM(T673:T713)</f>
        <v>0</v>
      </c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R672" s="213" t="s">
        <v>162</v>
      </c>
      <c r="AT672" s="214" t="s">
        <v>79</v>
      </c>
      <c r="AU672" s="214" t="s">
        <v>88</v>
      </c>
      <c r="AY672" s="213" t="s">
        <v>152</v>
      </c>
      <c r="BK672" s="215">
        <f>SUM(BK673:BK713)</f>
        <v>0</v>
      </c>
    </row>
    <row r="673" s="2" customFormat="1" ht="14.4" customHeight="1">
      <c r="A673" s="38"/>
      <c r="B673" s="39"/>
      <c r="C673" s="218" t="s">
        <v>849</v>
      </c>
      <c r="D673" s="218" t="s">
        <v>156</v>
      </c>
      <c r="E673" s="219" t="s">
        <v>850</v>
      </c>
      <c r="F673" s="220" t="s">
        <v>851</v>
      </c>
      <c r="G673" s="221" t="s">
        <v>159</v>
      </c>
      <c r="H673" s="222">
        <v>25.199999999999999</v>
      </c>
      <c r="I673" s="223"/>
      <c r="J673" s="224">
        <f>ROUND(I673*H673,2)</f>
        <v>0</v>
      </c>
      <c r="K673" s="220" t="s">
        <v>160</v>
      </c>
      <c r="L673" s="44"/>
      <c r="M673" s="225" t="s">
        <v>1</v>
      </c>
      <c r="N673" s="226" t="s">
        <v>46</v>
      </c>
      <c r="O673" s="91"/>
      <c r="P673" s="227">
        <f>O673*H673</f>
        <v>0</v>
      </c>
      <c r="Q673" s="227">
        <v>0.00029999999999999997</v>
      </c>
      <c r="R673" s="227">
        <f>Q673*H673</f>
        <v>0.007559999999999999</v>
      </c>
      <c r="S673" s="227">
        <v>0</v>
      </c>
      <c r="T673" s="228">
        <f>S673*H673</f>
        <v>0</v>
      </c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R673" s="229" t="s">
        <v>254</v>
      </c>
      <c r="AT673" s="229" t="s">
        <v>156</v>
      </c>
      <c r="AU673" s="229" t="s">
        <v>162</v>
      </c>
      <c r="AY673" s="17" t="s">
        <v>152</v>
      </c>
      <c r="BE673" s="230">
        <f>IF(N673="základní",J673,0)</f>
        <v>0</v>
      </c>
      <c r="BF673" s="230">
        <f>IF(N673="snížená",J673,0)</f>
        <v>0</v>
      </c>
      <c r="BG673" s="230">
        <f>IF(N673="zákl. přenesená",J673,0)</f>
        <v>0</v>
      </c>
      <c r="BH673" s="230">
        <f>IF(N673="sníž. přenesená",J673,0)</f>
        <v>0</v>
      </c>
      <c r="BI673" s="230">
        <f>IF(N673="nulová",J673,0)</f>
        <v>0</v>
      </c>
      <c r="BJ673" s="17" t="s">
        <v>162</v>
      </c>
      <c r="BK673" s="230">
        <f>ROUND(I673*H673,2)</f>
        <v>0</v>
      </c>
      <c r="BL673" s="17" t="s">
        <v>254</v>
      </c>
      <c r="BM673" s="229" t="s">
        <v>852</v>
      </c>
    </row>
    <row r="674" s="13" customFormat="1">
      <c r="A674" s="13"/>
      <c r="B674" s="231"/>
      <c r="C674" s="232"/>
      <c r="D674" s="233" t="s">
        <v>164</v>
      </c>
      <c r="E674" s="234" t="s">
        <v>1</v>
      </c>
      <c r="F674" s="235" t="s">
        <v>853</v>
      </c>
      <c r="G674" s="232"/>
      <c r="H674" s="234" t="s">
        <v>1</v>
      </c>
      <c r="I674" s="236"/>
      <c r="J674" s="232"/>
      <c r="K674" s="232"/>
      <c r="L674" s="237"/>
      <c r="M674" s="238"/>
      <c r="N674" s="239"/>
      <c r="O674" s="239"/>
      <c r="P674" s="239"/>
      <c r="Q674" s="239"/>
      <c r="R674" s="239"/>
      <c r="S674" s="239"/>
      <c r="T674" s="240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1" t="s">
        <v>164</v>
      </c>
      <c r="AU674" s="241" t="s">
        <v>162</v>
      </c>
      <c r="AV674" s="13" t="s">
        <v>88</v>
      </c>
      <c r="AW674" s="13" t="s">
        <v>35</v>
      </c>
      <c r="AX674" s="13" t="s">
        <v>80</v>
      </c>
      <c r="AY674" s="241" t="s">
        <v>152</v>
      </c>
    </row>
    <row r="675" s="13" customFormat="1">
      <c r="A675" s="13"/>
      <c r="B675" s="231"/>
      <c r="C675" s="232"/>
      <c r="D675" s="233" t="s">
        <v>164</v>
      </c>
      <c r="E675" s="234" t="s">
        <v>1</v>
      </c>
      <c r="F675" s="235" t="s">
        <v>394</v>
      </c>
      <c r="G675" s="232"/>
      <c r="H675" s="234" t="s">
        <v>1</v>
      </c>
      <c r="I675" s="236"/>
      <c r="J675" s="232"/>
      <c r="K675" s="232"/>
      <c r="L675" s="237"/>
      <c r="M675" s="238"/>
      <c r="N675" s="239"/>
      <c r="O675" s="239"/>
      <c r="P675" s="239"/>
      <c r="Q675" s="239"/>
      <c r="R675" s="239"/>
      <c r="S675" s="239"/>
      <c r="T675" s="240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1" t="s">
        <v>164</v>
      </c>
      <c r="AU675" s="241" t="s">
        <v>162</v>
      </c>
      <c r="AV675" s="13" t="s">
        <v>88</v>
      </c>
      <c r="AW675" s="13" t="s">
        <v>35</v>
      </c>
      <c r="AX675" s="13" t="s">
        <v>80</v>
      </c>
      <c r="AY675" s="241" t="s">
        <v>152</v>
      </c>
    </row>
    <row r="676" s="14" customFormat="1">
      <c r="A676" s="14"/>
      <c r="B676" s="242"/>
      <c r="C676" s="243"/>
      <c r="D676" s="233" t="s">
        <v>164</v>
      </c>
      <c r="E676" s="244" t="s">
        <v>1</v>
      </c>
      <c r="F676" s="245" t="s">
        <v>395</v>
      </c>
      <c r="G676" s="243"/>
      <c r="H676" s="246">
        <v>7.0999999999999996</v>
      </c>
      <c r="I676" s="247"/>
      <c r="J676" s="243"/>
      <c r="K676" s="243"/>
      <c r="L676" s="248"/>
      <c r="M676" s="249"/>
      <c r="N676" s="250"/>
      <c r="O676" s="250"/>
      <c r="P676" s="250"/>
      <c r="Q676" s="250"/>
      <c r="R676" s="250"/>
      <c r="S676" s="250"/>
      <c r="T676" s="251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52" t="s">
        <v>164</v>
      </c>
      <c r="AU676" s="252" t="s">
        <v>162</v>
      </c>
      <c r="AV676" s="14" t="s">
        <v>162</v>
      </c>
      <c r="AW676" s="14" t="s">
        <v>35</v>
      </c>
      <c r="AX676" s="14" t="s">
        <v>80</v>
      </c>
      <c r="AY676" s="252" t="s">
        <v>152</v>
      </c>
    </row>
    <row r="677" s="13" customFormat="1">
      <c r="A677" s="13"/>
      <c r="B677" s="231"/>
      <c r="C677" s="232"/>
      <c r="D677" s="233" t="s">
        <v>164</v>
      </c>
      <c r="E677" s="234" t="s">
        <v>1</v>
      </c>
      <c r="F677" s="235" t="s">
        <v>396</v>
      </c>
      <c r="G677" s="232"/>
      <c r="H677" s="234" t="s">
        <v>1</v>
      </c>
      <c r="I677" s="236"/>
      <c r="J677" s="232"/>
      <c r="K677" s="232"/>
      <c r="L677" s="237"/>
      <c r="M677" s="238"/>
      <c r="N677" s="239"/>
      <c r="O677" s="239"/>
      <c r="P677" s="239"/>
      <c r="Q677" s="239"/>
      <c r="R677" s="239"/>
      <c r="S677" s="239"/>
      <c r="T677" s="240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1" t="s">
        <v>164</v>
      </c>
      <c r="AU677" s="241" t="s">
        <v>162</v>
      </c>
      <c r="AV677" s="13" t="s">
        <v>88</v>
      </c>
      <c r="AW677" s="13" t="s">
        <v>35</v>
      </c>
      <c r="AX677" s="13" t="s">
        <v>80</v>
      </c>
      <c r="AY677" s="241" t="s">
        <v>152</v>
      </c>
    </row>
    <row r="678" s="14" customFormat="1">
      <c r="A678" s="14"/>
      <c r="B678" s="242"/>
      <c r="C678" s="243"/>
      <c r="D678" s="233" t="s">
        <v>164</v>
      </c>
      <c r="E678" s="244" t="s">
        <v>1</v>
      </c>
      <c r="F678" s="245" t="s">
        <v>397</v>
      </c>
      <c r="G678" s="243"/>
      <c r="H678" s="246">
        <v>6.2000000000000002</v>
      </c>
      <c r="I678" s="247"/>
      <c r="J678" s="243"/>
      <c r="K678" s="243"/>
      <c r="L678" s="248"/>
      <c r="M678" s="249"/>
      <c r="N678" s="250"/>
      <c r="O678" s="250"/>
      <c r="P678" s="250"/>
      <c r="Q678" s="250"/>
      <c r="R678" s="250"/>
      <c r="S678" s="250"/>
      <c r="T678" s="251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2" t="s">
        <v>164</v>
      </c>
      <c r="AU678" s="252" t="s">
        <v>162</v>
      </c>
      <c r="AV678" s="14" t="s">
        <v>162</v>
      </c>
      <c r="AW678" s="14" t="s">
        <v>35</v>
      </c>
      <c r="AX678" s="14" t="s">
        <v>80</v>
      </c>
      <c r="AY678" s="252" t="s">
        <v>152</v>
      </c>
    </row>
    <row r="679" s="13" customFormat="1">
      <c r="A679" s="13"/>
      <c r="B679" s="231"/>
      <c r="C679" s="232"/>
      <c r="D679" s="233" t="s">
        <v>164</v>
      </c>
      <c r="E679" s="234" t="s">
        <v>1</v>
      </c>
      <c r="F679" s="235" t="s">
        <v>398</v>
      </c>
      <c r="G679" s="232"/>
      <c r="H679" s="234" t="s">
        <v>1</v>
      </c>
      <c r="I679" s="236"/>
      <c r="J679" s="232"/>
      <c r="K679" s="232"/>
      <c r="L679" s="237"/>
      <c r="M679" s="238"/>
      <c r="N679" s="239"/>
      <c r="O679" s="239"/>
      <c r="P679" s="239"/>
      <c r="Q679" s="239"/>
      <c r="R679" s="239"/>
      <c r="S679" s="239"/>
      <c r="T679" s="240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1" t="s">
        <v>164</v>
      </c>
      <c r="AU679" s="241" t="s">
        <v>162</v>
      </c>
      <c r="AV679" s="13" t="s">
        <v>88</v>
      </c>
      <c r="AW679" s="13" t="s">
        <v>35</v>
      </c>
      <c r="AX679" s="13" t="s">
        <v>80</v>
      </c>
      <c r="AY679" s="241" t="s">
        <v>152</v>
      </c>
    </row>
    <row r="680" s="14" customFormat="1">
      <c r="A680" s="14"/>
      <c r="B680" s="242"/>
      <c r="C680" s="243"/>
      <c r="D680" s="233" t="s">
        <v>164</v>
      </c>
      <c r="E680" s="244" t="s">
        <v>1</v>
      </c>
      <c r="F680" s="245" t="s">
        <v>399</v>
      </c>
      <c r="G680" s="243"/>
      <c r="H680" s="246">
        <v>7.5999999999999996</v>
      </c>
      <c r="I680" s="247"/>
      <c r="J680" s="243"/>
      <c r="K680" s="243"/>
      <c r="L680" s="248"/>
      <c r="M680" s="249"/>
      <c r="N680" s="250"/>
      <c r="O680" s="250"/>
      <c r="P680" s="250"/>
      <c r="Q680" s="250"/>
      <c r="R680" s="250"/>
      <c r="S680" s="250"/>
      <c r="T680" s="251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2" t="s">
        <v>164</v>
      </c>
      <c r="AU680" s="252" t="s">
        <v>162</v>
      </c>
      <c r="AV680" s="14" t="s">
        <v>162</v>
      </c>
      <c r="AW680" s="14" t="s">
        <v>35</v>
      </c>
      <c r="AX680" s="14" t="s">
        <v>80</v>
      </c>
      <c r="AY680" s="252" t="s">
        <v>152</v>
      </c>
    </row>
    <row r="681" s="13" customFormat="1">
      <c r="A681" s="13"/>
      <c r="B681" s="231"/>
      <c r="C681" s="232"/>
      <c r="D681" s="233" t="s">
        <v>164</v>
      </c>
      <c r="E681" s="234" t="s">
        <v>1</v>
      </c>
      <c r="F681" s="235" t="s">
        <v>400</v>
      </c>
      <c r="G681" s="232"/>
      <c r="H681" s="234" t="s">
        <v>1</v>
      </c>
      <c r="I681" s="236"/>
      <c r="J681" s="232"/>
      <c r="K681" s="232"/>
      <c r="L681" s="237"/>
      <c r="M681" s="238"/>
      <c r="N681" s="239"/>
      <c r="O681" s="239"/>
      <c r="P681" s="239"/>
      <c r="Q681" s="239"/>
      <c r="R681" s="239"/>
      <c r="S681" s="239"/>
      <c r="T681" s="240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1" t="s">
        <v>164</v>
      </c>
      <c r="AU681" s="241" t="s">
        <v>162</v>
      </c>
      <c r="AV681" s="13" t="s">
        <v>88</v>
      </c>
      <c r="AW681" s="13" t="s">
        <v>35</v>
      </c>
      <c r="AX681" s="13" t="s">
        <v>80</v>
      </c>
      <c r="AY681" s="241" t="s">
        <v>152</v>
      </c>
    </row>
    <row r="682" s="14" customFormat="1">
      <c r="A682" s="14"/>
      <c r="B682" s="242"/>
      <c r="C682" s="243"/>
      <c r="D682" s="233" t="s">
        <v>164</v>
      </c>
      <c r="E682" s="244" t="s">
        <v>1</v>
      </c>
      <c r="F682" s="245" t="s">
        <v>401</v>
      </c>
      <c r="G682" s="243"/>
      <c r="H682" s="246">
        <v>4.2999999999999998</v>
      </c>
      <c r="I682" s="247"/>
      <c r="J682" s="243"/>
      <c r="K682" s="243"/>
      <c r="L682" s="248"/>
      <c r="M682" s="249"/>
      <c r="N682" s="250"/>
      <c r="O682" s="250"/>
      <c r="P682" s="250"/>
      <c r="Q682" s="250"/>
      <c r="R682" s="250"/>
      <c r="S682" s="250"/>
      <c r="T682" s="251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2" t="s">
        <v>164</v>
      </c>
      <c r="AU682" s="252" t="s">
        <v>162</v>
      </c>
      <c r="AV682" s="14" t="s">
        <v>162</v>
      </c>
      <c r="AW682" s="14" t="s">
        <v>35</v>
      </c>
      <c r="AX682" s="14" t="s">
        <v>80</v>
      </c>
      <c r="AY682" s="252" t="s">
        <v>152</v>
      </c>
    </row>
    <row r="683" s="15" customFormat="1">
      <c r="A683" s="15"/>
      <c r="B683" s="253"/>
      <c r="C683" s="254"/>
      <c r="D683" s="233" t="s">
        <v>164</v>
      </c>
      <c r="E683" s="255" t="s">
        <v>1</v>
      </c>
      <c r="F683" s="256" t="s">
        <v>167</v>
      </c>
      <c r="G683" s="254"/>
      <c r="H683" s="257">
        <v>25.199999999999999</v>
      </c>
      <c r="I683" s="258"/>
      <c r="J683" s="254"/>
      <c r="K683" s="254"/>
      <c r="L683" s="259"/>
      <c r="M683" s="260"/>
      <c r="N683" s="261"/>
      <c r="O683" s="261"/>
      <c r="P683" s="261"/>
      <c r="Q683" s="261"/>
      <c r="R683" s="261"/>
      <c r="S683" s="261"/>
      <c r="T683" s="262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63" t="s">
        <v>164</v>
      </c>
      <c r="AU683" s="263" t="s">
        <v>162</v>
      </c>
      <c r="AV683" s="15" t="s">
        <v>161</v>
      </c>
      <c r="AW683" s="15" t="s">
        <v>35</v>
      </c>
      <c r="AX683" s="15" t="s">
        <v>88</v>
      </c>
      <c r="AY683" s="263" t="s">
        <v>152</v>
      </c>
    </row>
    <row r="684" s="2" customFormat="1" ht="24.15" customHeight="1">
      <c r="A684" s="38"/>
      <c r="B684" s="39"/>
      <c r="C684" s="218" t="s">
        <v>854</v>
      </c>
      <c r="D684" s="218" t="s">
        <v>156</v>
      </c>
      <c r="E684" s="219" t="s">
        <v>855</v>
      </c>
      <c r="F684" s="220" t="s">
        <v>856</v>
      </c>
      <c r="G684" s="221" t="s">
        <v>237</v>
      </c>
      <c r="H684" s="222">
        <v>22.859999999999999</v>
      </c>
      <c r="I684" s="223"/>
      <c r="J684" s="224">
        <f>ROUND(I684*H684,2)</f>
        <v>0</v>
      </c>
      <c r="K684" s="220" t="s">
        <v>160</v>
      </c>
      <c r="L684" s="44"/>
      <c r="M684" s="225" t="s">
        <v>1</v>
      </c>
      <c r="N684" s="226" t="s">
        <v>46</v>
      </c>
      <c r="O684" s="91"/>
      <c r="P684" s="227">
        <f>O684*H684</f>
        <v>0</v>
      </c>
      <c r="Q684" s="227">
        <v>0.0012800000000000001</v>
      </c>
      <c r="R684" s="227">
        <f>Q684*H684</f>
        <v>0.0292608</v>
      </c>
      <c r="S684" s="227">
        <v>0</v>
      </c>
      <c r="T684" s="228">
        <f>S684*H684</f>
        <v>0</v>
      </c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R684" s="229" t="s">
        <v>254</v>
      </c>
      <c r="AT684" s="229" t="s">
        <v>156</v>
      </c>
      <c r="AU684" s="229" t="s">
        <v>162</v>
      </c>
      <c r="AY684" s="17" t="s">
        <v>152</v>
      </c>
      <c r="BE684" s="230">
        <f>IF(N684="základní",J684,0)</f>
        <v>0</v>
      </c>
      <c r="BF684" s="230">
        <f>IF(N684="snížená",J684,0)</f>
        <v>0</v>
      </c>
      <c r="BG684" s="230">
        <f>IF(N684="zákl. přenesená",J684,0)</f>
        <v>0</v>
      </c>
      <c r="BH684" s="230">
        <f>IF(N684="sníž. přenesená",J684,0)</f>
        <v>0</v>
      </c>
      <c r="BI684" s="230">
        <f>IF(N684="nulová",J684,0)</f>
        <v>0</v>
      </c>
      <c r="BJ684" s="17" t="s">
        <v>162</v>
      </c>
      <c r="BK684" s="230">
        <f>ROUND(I684*H684,2)</f>
        <v>0</v>
      </c>
      <c r="BL684" s="17" t="s">
        <v>254</v>
      </c>
      <c r="BM684" s="229" t="s">
        <v>857</v>
      </c>
    </row>
    <row r="685" s="13" customFormat="1">
      <c r="A685" s="13"/>
      <c r="B685" s="231"/>
      <c r="C685" s="232"/>
      <c r="D685" s="233" t="s">
        <v>164</v>
      </c>
      <c r="E685" s="234" t="s">
        <v>1</v>
      </c>
      <c r="F685" s="235" t="s">
        <v>858</v>
      </c>
      <c r="G685" s="232"/>
      <c r="H685" s="234" t="s">
        <v>1</v>
      </c>
      <c r="I685" s="236"/>
      <c r="J685" s="232"/>
      <c r="K685" s="232"/>
      <c r="L685" s="237"/>
      <c r="M685" s="238"/>
      <c r="N685" s="239"/>
      <c r="O685" s="239"/>
      <c r="P685" s="239"/>
      <c r="Q685" s="239"/>
      <c r="R685" s="239"/>
      <c r="S685" s="239"/>
      <c r="T685" s="240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1" t="s">
        <v>164</v>
      </c>
      <c r="AU685" s="241" t="s">
        <v>162</v>
      </c>
      <c r="AV685" s="13" t="s">
        <v>88</v>
      </c>
      <c r="AW685" s="13" t="s">
        <v>35</v>
      </c>
      <c r="AX685" s="13" t="s">
        <v>80</v>
      </c>
      <c r="AY685" s="241" t="s">
        <v>152</v>
      </c>
    </row>
    <row r="686" s="14" customFormat="1">
      <c r="A686" s="14"/>
      <c r="B686" s="242"/>
      <c r="C686" s="243"/>
      <c r="D686" s="233" t="s">
        <v>164</v>
      </c>
      <c r="E686" s="244" t="s">
        <v>1</v>
      </c>
      <c r="F686" s="245" t="s">
        <v>859</v>
      </c>
      <c r="G686" s="243"/>
      <c r="H686" s="246">
        <v>22.859999999999999</v>
      </c>
      <c r="I686" s="247"/>
      <c r="J686" s="243"/>
      <c r="K686" s="243"/>
      <c r="L686" s="248"/>
      <c r="M686" s="249"/>
      <c r="N686" s="250"/>
      <c r="O686" s="250"/>
      <c r="P686" s="250"/>
      <c r="Q686" s="250"/>
      <c r="R686" s="250"/>
      <c r="S686" s="250"/>
      <c r="T686" s="251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2" t="s">
        <v>164</v>
      </c>
      <c r="AU686" s="252" t="s">
        <v>162</v>
      </c>
      <c r="AV686" s="14" t="s">
        <v>162</v>
      </c>
      <c r="AW686" s="14" t="s">
        <v>35</v>
      </c>
      <c r="AX686" s="14" t="s">
        <v>80</v>
      </c>
      <c r="AY686" s="252" t="s">
        <v>152</v>
      </c>
    </row>
    <row r="687" s="15" customFormat="1">
      <c r="A687" s="15"/>
      <c r="B687" s="253"/>
      <c r="C687" s="254"/>
      <c r="D687" s="233" t="s">
        <v>164</v>
      </c>
      <c r="E687" s="255" t="s">
        <v>1</v>
      </c>
      <c r="F687" s="256" t="s">
        <v>167</v>
      </c>
      <c r="G687" s="254"/>
      <c r="H687" s="257">
        <v>22.859999999999999</v>
      </c>
      <c r="I687" s="258"/>
      <c r="J687" s="254"/>
      <c r="K687" s="254"/>
      <c r="L687" s="259"/>
      <c r="M687" s="260"/>
      <c r="N687" s="261"/>
      <c r="O687" s="261"/>
      <c r="P687" s="261"/>
      <c r="Q687" s="261"/>
      <c r="R687" s="261"/>
      <c r="S687" s="261"/>
      <c r="T687" s="262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T687" s="263" t="s">
        <v>164</v>
      </c>
      <c r="AU687" s="263" t="s">
        <v>162</v>
      </c>
      <c r="AV687" s="15" t="s">
        <v>161</v>
      </c>
      <c r="AW687" s="15" t="s">
        <v>35</v>
      </c>
      <c r="AX687" s="15" t="s">
        <v>88</v>
      </c>
      <c r="AY687" s="263" t="s">
        <v>152</v>
      </c>
    </row>
    <row r="688" s="2" customFormat="1" ht="14.4" customHeight="1">
      <c r="A688" s="38"/>
      <c r="B688" s="39"/>
      <c r="C688" s="264" t="s">
        <v>860</v>
      </c>
      <c r="D688" s="264" t="s">
        <v>180</v>
      </c>
      <c r="E688" s="265" t="s">
        <v>861</v>
      </c>
      <c r="F688" s="266" t="s">
        <v>862</v>
      </c>
      <c r="G688" s="267" t="s">
        <v>159</v>
      </c>
      <c r="H688" s="268">
        <v>6.5720000000000001</v>
      </c>
      <c r="I688" s="269"/>
      <c r="J688" s="270">
        <f>ROUND(I688*H688,2)</f>
        <v>0</v>
      </c>
      <c r="K688" s="266" t="s">
        <v>1</v>
      </c>
      <c r="L688" s="271"/>
      <c r="M688" s="272" t="s">
        <v>1</v>
      </c>
      <c r="N688" s="273" t="s">
        <v>46</v>
      </c>
      <c r="O688" s="91"/>
      <c r="P688" s="227">
        <f>O688*H688</f>
        <v>0</v>
      </c>
      <c r="Q688" s="227">
        <v>0.019199999999999998</v>
      </c>
      <c r="R688" s="227">
        <f>Q688*H688</f>
        <v>0.1261824</v>
      </c>
      <c r="S688" s="227">
        <v>0</v>
      </c>
      <c r="T688" s="228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29" t="s">
        <v>348</v>
      </c>
      <c r="AT688" s="229" t="s">
        <v>180</v>
      </c>
      <c r="AU688" s="229" t="s">
        <v>162</v>
      </c>
      <c r="AY688" s="17" t="s">
        <v>152</v>
      </c>
      <c r="BE688" s="230">
        <f>IF(N688="základní",J688,0)</f>
        <v>0</v>
      </c>
      <c r="BF688" s="230">
        <f>IF(N688="snížená",J688,0)</f>
        <v>0</v>
      </c>
      <c r="BG688" s="230">
        <f>IF(N688="zákl. přenesená",J688,0)</f>
        <v>0</v>
      </c>
      <c r="BH688" s="230">
        <f>IF(N688="sníž. přenesená",J688,0)</f>
        <v>0</v>
      </c>
      <c r="BI688" s="230">
        <f>IF(N688="nulová",J688,0)</f>
        <v>0</v>
      </c>
      <c r="BJ688" s="17" t="s">
        <v>162</v>
      </c>
      <c r="BK688" s="230">
        <f>ROUND(I688*H688,2)</f>
        <v>0</v>
      </c>
      <c r="BL688" s="17" t="s">
        <v>254</v>
      </c>
      <c r="BM688" s="229" t="s">
        <v>863</v>
      </c>
    </row>
    <row r="689" s="14" customFormat="1">
      <c r="A689" s="14"/>
      <c r="B689" s="242"/>
      <c r="C689" s="243"/>
      <c r="D689" s="233" t="s">
        <v>164</v>
      </c>
      <c r="E689" s="244" t="s">
        <v>1</v>
      </c>
      <c r="F689" s="245" t="s">
        <v>864</v>
      </c>
      <c r="G689" s="243"/>
      <c r="H689" s="246">
        <v>6.5720000000000001</v>
      </c>
      <c r="I689" s="247"/>
      <c r="J689" s="243"/>
      <c r="K689" s="243"/>
      <c r="L689" s="248"/>
      <c r="M689" s="249"/>
      <c r="N689" s="250"/>
      <c r="O689" s="250"/>
      <c r="P689" s="250"/>
      <c r="Q689" s="250"/>
      <c r="R689" s="250"/>
      <c r="S689" s="250"/>
      <c r="T689" s="251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2" t="s">
        <v>164</v>
      </c>
      <c r="AU689" s="252" t="s">
        <v>162</v>
      </c>
      <c r="AV689" s="14" t="s">
        <v>162</v>
      </c>
      <c r="AW689" s="14" t="s">
        <v>35</v>
      </c>
      <c r="AX689" s="14" t="s">
        <v>80</v>
      </c>
      <c r="AY689" s="252" t="s">
        <v>152</v>
      </c>
    </row>
    <row r="690" s="15" customFormat="1">
      <c r="A690" s="15"/>
      <c r="B690" s="253"/>
      <c r="C690" s="254"/>
      <c r="D690" s="233" t="s">
        <v>164</v>
      </c>
      <c r="E690" s="255" t="s">
        <v>1</v>
      </c>
      <c r="F690" s="256" t="s">
        <v>167</v>
      </c>
      <c r="G690" s="254"/>
      <c r="H690" s="257">
        <v>6.5720000000000001</v>
      </c>
      <c r="I690" s="258"/>
      <c r="J690" s="254"/>
      <c r="K690" s="254"/>
      <c r="L690" s="259"/>
      <c r="M690" s="260"/>
      <c r="N690" s="261"/>
      <c r="O690" s="261"/>
      <c r="P690" s="261"/>
      <c r="Q690" s="261"/>
      <c r="R690" s="261"/>
      <c r="S690" s="261"/>
      <c r="T690" s="262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3" t="s">
        <v>164</v>
      </c>
      <c r="AU690" s="263" t="s">
        <v>162</v>
      </c>
      <c r="AV690" s="15" t="s">
        <v>161</v>
      </c>
      <c r="AW690" s="15" t="s">
        <v>35</v>
      </c>
      <c r="AX690" s="15" t="s">
        <v>88</v>
      </c>
      <c r="AY690" s="263" t="s">
        <v>152</v>
      </c>
    </row>
    <row r="691" s="2" customFormat="1" ht="24.15" customHeight="1">
      <c r="A691" s="38"/>
      <c r="B691" s="39"/>
      <c r="C691" s="218" t="s">
        <v>865</v>
      </c>
      <c r="D691" s="218" t="s">
        <v>156</v>
      </c>
      <c r="E691" s="219" t="s">
        <v>866</v>
      </c>
      <c r="F691" s="220" t="s">
        <v>867</v>
      </c>
      <c r="G691" s="221" t="s">
        <v>237</v>
      </c>
      <c r="H691" s="222">
        <v>22.859999999999999</v>
      </c>
      <c r="I691" s="223"/>
      <c r="J691" s="224">
        <f>ROUND(I691*H691,2)</f>
        <v>0</v>
      </c>
      <c r="K691" s="220" t="s">
        <v>160</v>
      </c>
      <c r="L691" s="44"/>
      <c r="M691" s="225" t="s">
        <v>1</v>
      </c>
      <c r="N691" s="226" t="s">
        <v>46</v>
      </c>
      <c r="O691" s="91"/>
      <c r="P691" s="227">
        <f>O691*H691</f>
        <v>0</v>
      </c>
      <c r="Q691" s="227">
        <v>0.0010200000000000001</v>
      </c>
      <c r="R691" s="227">
        <f>Q691*H691</f>
        <v>0.0233172</v>
      </c>
      <c r="S691" s="227">
        <v>0</v>
      </c>
      <c r="T691" s="228">
        <f>S691*H691</f>
        <v>0</v>
      </c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R691" s="229" t="s">
        <v>254</v>
      </c>
      <c r="AT691" s="229" t="s">
        <v>156</v>
      </c>
      <c r="AU691" s="229" t="s">
        <v>162</v>
      </c>
      <c r="AY691" s="17" t="s">
        <v>152</v>
      </c>
      <c r="BE691" s="230">
        <f>IF(N691="základní",J691,0)</f>
        <v>0</v>
      </c>
      <c r="BF691" s="230">
        <f>IF(N691="snížená",J691,0)</f>
        <v>0</v>
      </c>
      <c r="BG691" s="230">
        <f>IF(N691="zákl. přenesená",J691,0)</f>
        <v>0</v>
      </c>
      <c r="BH691" s="230">
        <f>IF(N691="sníž. přenesená",J691,0)</f>
        <v>0</v>
      </c>
      <c r="BI691" s="230">
        <f>IF(N691="nulová",J691,0)</f>
        <v>0</v>
      </c>
      <c r="BJ691" s="17" t="s">
        <v>162</v>
      </c>
      <c r="BK691" s="230">
        <f>ROUND(I691*H691,2)</f>
        <v>0</v>
      </c>
      <c r="BL691" s="17" t="s">
        <v>254</v>
      </c>
      <c r="BM691" s="229" t="s">
        <v>868</v>
      </c>
    </row>
    <row r="692" s="13" customFormat="1">
      <c r="A692" s="13"/>
      <c r="B692" s="231"/>
      <c r="C692" s="232"/>
      <c r="D692" s="233" t="s">
        <v>164</v>
      </c>
      <c r="E692" s="234" t="s">
        <v>1</v>
      </c>
      <c r="F692" s="235" t="s">
        <v>858</v>
      </c>
      <c r="G692" s="232"/>
      <c r="H692" s="234" t="s">
        <v>1</v>
      </c>
      <c r="I692" s="236"/>
      <c r="J692" s="232"/>
      <c r="K692" s="232"/>
      <c r="L692" s="237"/>
      <c r="M692" s="238"/>
      <c r="N692" s="239"/>
      <c r="O692" s="239"/>
      <c r="P692" s="239"/>
      <c r="Q692" s="239"/>
      <c r="R692" s="239"/>
      <c r="S692" s="239"/>
      <c r="T692" s="240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1" t="s">
        <v>164</v>
      </c>
      <c r="AU692" s="241" t="s">
        <v>162</v>
      </c>
      <c r="AV692" s="13" t="s">
        <v>88</v>
      </c>
      <c r="AW692" s="13" t="s">
        <v>35</v>
      </c>
      <c r="AX692" s="13" t="s">
        <v>80</v>
      </c>
      <c r="AY692" s="241" t="s">
        <v>152</v>
      </c>
    </row>
    <row r="693" s="14" customFormat="1">
      <c r="A693" s="14"/>
      <c r="B693" s="242"/>
      <c r="C693" s="243"/>
      <c r="D693" s="233" t="s">
        <v>164</v>
      </c>
      <c r="E693" s="244" t="s">
        <v>1</v>
      </c>
      <c r="F693" s="245" t="s">
        <v>859</v>
      </c>
      <c r="G693" s="243"/>
      <c r="H693" s="246">
        <v>22.859999999999999</v>
      </c>
      <c r="I693" s="247"/>
      <c r="J693" s="243"/>
      <c r="K693" s="243"/>
      <c r="L693" s="248"/>
      <c r="M693" s="249"/>
      <c r="N693" s="250"/>
      <c r="O693" s="250"/>
      <c r="P693" s="250"/>
      <c r="Q693" s="250"/>
      <c r="R693" s="250"/>
      <c r="S693" s="250"/>
      <c r="T693" s="251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2" t="s">
        <v>164</v>
      </c>
      <c r="AU693" s="252" t="s">
        <v>162</v>
      </c>
      <c r="AV693" s="14" t="s">
        <v>162</v>
      </c>
      <c r="AW693" s="14" t="s">
        <v>35</v>
      </c>
      <c r="AX693" s="14" t="s">
        <v>80</v>
      </c>
      <c r="AY693" s="252" t="s">
        <v>152</v>
      </c>
    </row>
    <row r="694" s="15" customFormat="1">
      <c r="A694" s="15"/>
      <c r="B694" s="253"/>
      <c r="C694" s="254"/>
      <c r="D694" s="233" t="s">
        <v>164</v>
      </c>
      <c r="E694" s="255" t="s">
        <v>1</v>
      </c>
      <c r="F694" s="256" t="s">
        <v>167</v>
      </c>
      <c r="G694" s="254"/>
      <c r="H694" s="257">
        <v>22.859999999999999</v>
      </c>
      <c r="I694" s="258"/>
      <c r="J694" s="254"/>
      <c r="K694" s="254"/>
      <c r="L694" s="259"/>
      <c r="M694" s="260"/>
      <c r="N694" s="261"/>
      <c r="O694" s="261"/>
      <c r="P694" s="261"/>
      <c r="Q694" s="261"/>
      <c r="R694" s="261"/>
      <c r="S694" s="261"/>
      <c r="T694" s="262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T694" s="263" t="s">
        <v>164</v>
      </c>
      <c r="AU694" s="263" t="s">
        <v>162</v>
      </c>
      <c r="AV694" s="15" t="s">
        <v>161</v>
      </c>
      <c r="AW694" s="15" t="s">
        <v>35</v>
      </c>
      <c r="AX694" s="15" t="s">
        <v>88</v>
      </c>
      <c r="AY694" s="263" t="s">
        <v>152</v>
      </c>
    </row>
    <row r="695" s="2" customFormat="1" ht="14.4" customHeight="1">
      <c r="A695" s="38"/>
      <c r="B695" s="39"/>
      <c r="C695" s="264" t="s">
        <v>869</v>
      </c>
      <c r="D695" s="264" t="s">
        <v>180</v>
      </c>
      <c r="E695" s="265" t="s">
        <v>870</v>
      </c>
      <c r="F695" s="266" t="s">
        <v>862</v>
      </c>
      <c r="G695" s="267" t="s">
        <v>159</v>
      </c>
      <c r="H695" s="268">
        <v>5.258</v>
      </c>
      <c r="I695" s="269"/>
      <c r="J695" s="270">
        <f>ROUND(I695*H695,2)</f>
        <v>0</v>
      </c>
      <c r="K695" s="266" t="s">
        <v>1</v>
      </c>
      <c r="L695" s="271"/>
      <c r="M695" s="272" t="s">
        <v>1</v>
      </c>
      <c r="N695" s="273" t="s">
        <v>46</v>
      </c>
      <c r="O695" s="91"/>
      <c r="P695" s="227">
        <f>O695*H695</f>
        <v>0</v>
      </c>
      <c r="Q695" s="227">
        <v>0.019199999999999998</v>
      </c>
      <c r="R695" s="227">
        <f>Q695*H695</f>
        <v>0.10095359999999999</v>
      </c>
      <c r="S695" s="227">
        <v>0</v>
      </c>
      <c r="T695" s="228">
        <f>S695*H695</f>
        <v>0</v>
      </c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R695" s="229" t="s">
        <v>348</v>
      </c>
      <c r="AT695" s="229" t="s">
        <v>180</v>
      </c>
      <c r="AU695" s="229" t="s">
        <v>162</v>
      </c>
      <c r="AY695" s="17" t="s">
        <v>152</v>
      </c>
      <c r="BE695" s="230">
        <f>IF(N695="základní",J695,0)</f>
        <v>0</v>
      </c>
      <c r="BF695" s="230">
        <f>IF(N695="snížená",J695,0)</f>
        <v>0</v>
      </c>
      <c r="BG695" s="230">
        <f>IF(N695="zákl. přenesená",J695,0)</f>
        <v>0</v>
      </c>
      <c r="BH695" s="230">
        <f>IF(N695="sníž. přenesená",J695,0)</f>
        <v>0</v>
      </c>
      <c r="BI695" s="230">
        <f>IF(N695="nulová",J695,0)</f>
        <v>0</v>
      </c>
      <c r="BJ695" s="17" t="s">
        <v>162</v>
      </c>
      <c r="BK695" s="230">
        <f>ROUND(I695*H695,2)</f>
        <v>0</v>
      </c>
      <c r="BL695" s="17" t="s">
        <v>254</v>
      </c>
      <c r="BM695" s="229" t="s">
        <v>871</v>
      </c>
    </row>
    <row r="696" s="14" customFormat="1">
      <c r="A696" s="14"/>
      <c r="B696" s="242"/>
      <c r="C696" s="243"/>
      <c r="D696" s="233" t="s">
        <v>164</v>
      </c>
      <c r="E696" s="244" t="s">
        <v>1</v>
      </c>
      <c r="F696" s="245" t="s">
        <v>872</v>
      </c>
      <c r="G696" s="243"/>
      <c r="H696" s="246">
        <v>5.258</v>
      </c>
      <c r="I696" s="247"/>
      <c r="J696" s="243"/>
      <c r="K696" s="243"/>
      <c r="L696" s="248"/>
      <c r="M696" s="249"/>
      <c r="N696" s="250"/>
      <c r="O696" s="250"/>
      <c r="P696" s="250"/>
      <c r="Q696" s="250"/>
      <c r="R696" s="250"/>
      <c r="S696" s="250"/>
      <c r="T696" s="251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52" t="s">
        <v>164</v>
      </c>
      <c r="AU696" s="252" t="s">
        <v>162</v>
      </c>
      <c r="AV696" s="14" t="s">
        <v>162</v>
      </c>
      <c r="AW696" s="14" t="s">
        <v>35</v>
      </c>
      <c r="AX696" s="14" t="s">
        <v>80</v>
      </c>
      <c r="AY696" s="252" t="s">
        <v>152</v>
      </c>
    </row>
    <row r="697" s="15" customFormat="1">
      <c r="A697" s="15"/>
      <c r="B697" s="253"/>
      <c r="C697" s="254"/>
      <c r="D697" s="233" t="s">
        <v>164</v>
      </c>
      <c r="E697" s="255" t="s">
        <v>1</v>
      </c>
      <c r="F697" s="256" t="s">
        <v>167</v>
      </c>
      <c r="G697" s="254"/>
      <c r="H697" s="257">
        <v>5.258</v>
      </c>
      <c r="I697" s="258"/>
      <c r="J697" s="254"/>
      <c r="K697" s="254"/>
      <c r="L697" s="259"/>
      <c r="M697" s="260"/>
      <c r="N697" s="261"/>
      <c r="O697" s="261"/>
      <c r="P697" s="261"/>
      <c r="Q697" s="261"/>
      <c r="R697" s="261"/>
      <c r="S697" s="261"/>
      <c r="T697" s="262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3" t="s">
        <v>164</v>
      </c>
      <c r="AU697" s="263" t="s">
        <v>162</v>
      </c>
      <c r="AV697" s="15" t="s">
        <v>161</v>
      </c>
      <c r="AW697" s="15" t="s">
        <v>35</v>
      </c>
      <c r="AX697" s="15" t="s">
        <v>88</v>
      </c>
      <c r="AY697" s="263" t="s">
        <v>152</v>
      </c>
    </row>
    <row r="698" s="2" customFormat="1" ht="24.15" customHeight="1">
      <c r="A698" s="38"/>
      <c r="B698" s="39"/>
      <c r="C698" s="218" t="s">
        <v>873</v>
      </c>
      <c r="D698" s="218" t="s">
        <v>156</v>
      </c>
      <c r="E698" s="219" t="s">
        <v>874</v>
      </c>
      <c r="F698" s="220" t="s">
        <v>875</v>
      </c>
      <c r="G698" s="221" t="s">
        <v>159</v>
      </c>
      <c r="H698" s="222">
        <v>25.199999999999999</v>
      </c>
      <c r="I698" s="223"/>
      <c r="J698" s="224">
        <f>ROUND(I698*H698,2)</f>
        <v>0</v>
      </c>
      <c r="K698" s="220" t="s">
        <v>160</v>
      </c>
      <c r="L698" s="44"/>
      <c r="M698" s="225" t="s">
        <v>1</v>
      </c>
      <c r="N698" s="226" t="s">
        <v>46</v>
      </c>
      <c r="O698" s="91"/>
      <c r="P698" s="227">
        <f>O698*H698</f>
        <v>0</v>
      </c>
      <c r="Q698" s="227">
        <v>0.0063</v>
      </c>
      <c r="R698" s="227">
        <f>Q698*H698</f>
        <v>0.15875999999999998</v>
      </c>
      <c r="S698" s="227">
        <v>0</v>
      </c>
      <c r="T698" s="228">
        <f>S698*H698</f>
        <v>0</v>
      </c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R698" s="229" t="s">
        <v>254</v>
      </c>
      <c r="AT698" s="229" t="s">
        <v>156</v>
      </c>
      <c r="AU698" s="229" t="s">
        <v>162</v>
      </c>
      <c r="AY698" s="17" t="s">
        <v>152</v>
      </c>
      <c r="BE698" s="230">
        <f>IF(N698="základní",J698,0)</f>
        <v>0</v>
      </c>
      <c r="BF698" s="230">
        <f>IF(N698="snížená",J698,0)</f>
        <v>0</v>
      </c>
      <c r="BG698" s="230">
        <f>IF(N698="zákl. přenesená",J698,0)</f>
        <v>0</v>
      </c>
      <c r="BH698" s="230">
        <f>IF(N698="sníž. přenesená",J698,0)</f>
        <v>0</v>
      </c>
      <c r="BI698" s="230">
        <f>IF(N698="nulová",J698,0)</f>
        <v>0</v>
      </c>
      <c r="BJ698" s="17" t="s">
        <v>162</v>
      </c>
      <c r="BK698" s="230">
        <f>ROUND(I698*H698,2)</f>
        <v>0</v>
      </c>
      <c r="BL698" s="17" t="s">
        <v>254</v>
      </c>
      <c r="BM698" s="229" t="s">
        <v>876</v>
      </c>
    </row>
    <row r="699" s="13" customFormat="1">
      <c r="A699" s="13"/>
      <c r="B699" s="231"/>
      <c r="C699" s="232"/>
      <c r="D699" s="233" t="s">
        <v>164</v>
      </c>
      <c r="E699" s="234" t="s">
        <v>1</v>
      </c>
      <c r="F699" s="235" t="s">
        <v>877</v>
      </c>
      <c r="G699" s="232"/>
      <c r="H699" s="234" t="s">
        <v>1</v>
      </c>
      <c r="I699" s="236"/>
      <c r="J699" s="232"/>
      <c r="K699" s="232"/>
      <c r="L699" s="237"/>
      <c r="M699" s="238"/>
      <c r="N699" s="239"/>
      <c r="O699" s="239"/>
      <c r="P699" s="239"/>
      <c r="Q699" s="239"/>
      <c r="R699" s="239"/>
      <c r="S699" s="239"/>
      <c r="T699" s="240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1" t="s">
        <v>164</v>
      </c>
      <c r="AU699" s="241" t="s">
        <v>162</v>
      </c>
      <c r="AV699" s="13" t="s">
        <v>88</v>
      </c>
      <c r="AW699" s="13" t="s">
        <v>35</v>
      </c>
      <c r="AX699" s="13" t="s">
        <v>80</v>
      </c>
      <c r="AY699" s="241" t="s">
        <v>152</v>
      </c>
    </row>
    <row r="700" s="13" customFormat="1">
      <c r="A700" s="13"/>
      <c r="B700" s="231"/>
      <c r="C700" s="232"/>
      <c r="D700" s="233" t="s">
        <v>164</v>
      </c>
      <c r="E700" s="234" t="s">
        <v>1</v>
      </c>
      <c r="F700" s="235" t="s">
        <v>394</v>
      </c>
      <c r="G700" s="232"/>
      <c r="H700" s="234" t="s">
        <v>1</v>
      </c>
      <c r="I700" s="236"/>
      <c r="J700" s="232"/>
      <c r="K700" s="232"/>
      <c r="L700" s="237"/>
      <c r="M700" s="238"/>
      <c r="N700" s="239"/>
      <c r="O700" s="239"/>
      <c r="P700" s="239"/>
      <c r="Q700" s="239"/>
      <c r="R700" s="239"/>
      <c r="S700" s="239"/>
      <c r="T700" s="240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1" t="s">
        <v>164</v>
      </c>
      <c r="AU700" s="241" t="s">
        <v>162</v>
      </c>
      <c r="AV700" s="13" t="s">
        <v>88</v>
      </c>
      <c r="AW700" s="13" t="s">
        <v>35</v>
      </c>
      <c r="AX700" s="13" t="s">
        <v>80</v>
      </c>
      <c r="AY700" s="241" t="s">
        <v>152</v>
      </c>
    </row>
    <row r="701" s="14" customFormat="1">
      <c r="A701" s="14"/>
      <c r="B701" s="242"/>
      <c r="C701" s="243"/>
      <c r="D701" s="233" t="s">
        <v>164</v>
      </c>
      <c r="E701" s="244" t="s">
        <v>1</v>
      </c>
      <c r="F701" s="245" t="s">
        <v>395</v>
      </c>
      <c r="G701" s="243"/>
      <c r="H701" s="246">
        <v>7.0999999999999996</v>
      </c>
      <c r="I701" s="247"/>
      <c r="J701" s="243"/>
      <c r="K701" s="243"/>
      <c r="L701" s="248"/>
      <c r="M701" s="249"/>
      <c r="N701" s="250"/>
      <c r="O701" s="250"/>
      <c r="P701" s="250"/>
      <c r="Q701" s="250"/>
      <c r="R701" s="250"/>
      <c r="S701" s="250"/>
      <c r="T701" s="251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2" t="s">
        <v>164</v>
      </c>
      <c r="AU701" s="252" t="s">
        <v>162</v>
      </c>
      <c r="AV701" s="14" t="s">
        <v>162</v>
      </c>
      <c r="AW701" s="14" t="s">
        <v>35</v>
      </c>
      <c r="AX701" s="14" t="s">
        <v>80</v>
      </c>
      <c r="AY701" s="252" t="s">
        <v>152</v>
      </c>
    </row>
    <row r="702" s="13" customFormat="1">
      <c r="A702" s="13"/>
      <c r="B702" s="231"/>
      <c r="C702" s="232"/>
      <c r="D702" s="233" t="s">
        <v>164</v>
      </c>
      <c r="E702" s="234" t="s">
        <v>1</v>
      </c>
      <c r="F702" s="235" t="s">
        <v>396</v>
      </c>
      <c r="G702" s="232"/>
      <c r="H702" s="234" t="s">
        <v>1</v>
      </c>
      <c r="I702" s="236"/>
      <c r="J702" s="232"/>
      <c r="K702" s="232"/>
      <c r="L702" s="237"/>
      <c r="M702" s="238"/>
      <c r="N702" s="239"/>
      <c r="O702" s="239"/>
      <c r="P702" s="239"/>
      <c r="Q702" s="239"/>
      <c r="R702" s="239"/>
      <c r="S702" s="239"/>
      <c r="T702" s="240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1" t="s">
        <v>164</v>
      </c>
      <c r="AU702" s="241" t="s">
        <v>162</v>
      </c>
      <c r="AV702" s="13" t="s">
        <v>88</v>
      </c>
      <c r="AW702" s="13" t="s">
        <v>35</v>
      </c>
      <c r="AX702" s="13" t="s">
        <v>80</v>
      </c>
      <c r="AY702" s="241" t="s">
        <v>152</v>
      </c>
    </row>
    <row r="703" s="14" customFormat="1">
      <c r="A703" s="14"/>
      <c r="B703" s="242"/>
      <c r="C703" s="243"/>
      <c r="D703" s="233" t="s">
        <v>164</v>
      </c>
      <c r="E703" s="244" t="s">
        <v>1</v>
      </c>
      <c r="F703" s="245" t="s">
        <v>397</v>
      </c>
      <c r="G703" s="243"/>
      <c r="H703" s="246">
        <v>6.2000000000000002</v>
      </c>
      <c r="I703" s="247"/>
      <c r="J703" s="243"/>
      <c r="K703" s="243"/>
      <c r="L703" s="248"/>
      <c r="M703" s="249"/>
      <c r="N703" s="250"/>
      <c r="O703" s="250"/>
      <c r="P703" s="250"/>
      <c r="Q703" s="250"/>
      <c r="R703" s="250"/>
      <c r="S703" s="250"/>
      <c r="T703" s="251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2" t="s">
        <v>164</v>
      </c>
      <c r="AU703" s="252" t="s">
        <v>162</v>
      </c>
      <c r="AV703" s="14" t="s">
        <v>162</v>
      </c>
      <c r="AW703" s="14" t="s">
        <v>35</v>
      </c>
      <c r="AX703" s="14" t="s">
        <v>80</v>
      </c>
      <c r="AY703" s="252" t="s">
        <v>152</v>
      </c>
    </row>
    <row r="704" s="13" customFormat="1">
      <c r="A704" s="13"/>
      <c r="B704" s="231"/>
      <c r="C704" s="232"/>
      <c r="D704" s="233" t="s">
        <v>164</v>
      </c>
      <c r="E704" s="234" t="s">
        <v>1</v>
      </c>
      <c r="F704" s="235" t="s">
        <v>398</v>
      </c>
      <c r="G704" s="232"/>
      <c r="H704" s="234" t="s">
        <v>1</v>
      </c>
      <c r="I704" s="236"/>
      <c r="J704" s="232"/>
      <c r="K704" s="232"/>
      <c r="L704" s="237"/>
      <c r="M704" s="238"/>
      <c r="N704" s="239"/>
      <c r="O704" s="239"/>
      <c r="P704" s="239"/>
      <c r="Q704" s="239"/>
      <c r="R704" s="239"/>
      <c r="S704" s="239"/>
      <c r="T704" s="240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1" t="s">
        <v>164</v>
      </c>
      <c r="AU704" s="241" t="s">
        <v>162</v>
      </c>
      <c r="AV704" s="13" t="s">
        <v>88</v>
      </c>
      <c r="AW704" s="13" t="s">
        <v>35</v>
      </c>
      <c r="AX704" s="13" t="s">
        <v>80</v>
      </c>
      <c r="AY704" s="241" t="s">
        <v>152</v>
      </c>
    </row>
    <row r="705" s="14" customFormat="1">
      <c r="A705" s="14"/>
      <c r="B705" s="242"/>
      <c r="C705" s="243"/>
      <c r="D705" s="233" t="s">
        <v>164</v>
      </c>
      <c r="E705" s="244" t="s">
        <v>1</v>
      </c>
      <c r="F705" s="245" t="s">
        <v>399</v>
      </c>
      <c r="G705" s="243"/>
      <c r="H705" s="246">
        <v>7.5999999999999996</v>
      </c>
      <c r="I705" s="247"/>
      <c r="J705" s="243"/>
      <c r="K705" s="243"/>
      <c r="L705" s="248"/>
      <c r="M705" s="249"/>
      <c r="N705" s="250"/>
      <c r="O705" s="250"/>
      <c r="P705" s="250"/>
      <c r="Q705" s="250"/>
      <c r="R705" s="250"/>
      <c r="S705" s="250"/>
      <c r="T705" s="251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2" t="s">
        <v>164</v>
      </c>
      <c r="AU705" s="252" t="s">
        <v>162</v>
      </c>
      <c r="AV705" s="14" t="s">
        <v>162</v>
      </c>
      <c r="AW705" s="14" t="s">
        <v>35</v>
      </c>
      <c r="AX705" s="14" t="s">
        <v>80</v>
      </c>
      <c r="AY705" s="252" t="s">
        <v>152</v>
      </c>
    </row>
    <row r="706" s="13" customFormat="1">
      <c r="A706" s="13"/>
      <c r="B706" s="231"/>
      <c r="C706" s="232"/>
      <c r="D706" s="233" t="s">
        <v>164</v>
      </c>
      <c r="E706" s="234" t="s">
        <v>1</v>
      </c>
      <c r="F706" s="235" t="s">
        <v>400</v>
      </c>
      <c r="G706" s="232"/>
      <c r="H706" s="234" t="s">
        <v>1</v>
      </c>
      <c r="I706" s="236"/>
      <c r="J706" s="232"/>
      <c r="K706" s="232"/>
      <c r="L706" s="237"/>
      <c r="M706" s="238"/>
      <c r="N706" s="239"/>
      <c r="O706" s="239"/>
      <c r="P706" s="239"/>
      <c r="Q706" s="239"/>
      <c r="R706" s="239"/>
      <c r="S706" s="239"/>
      <c r="T706" s="240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1" t="s">
        <v>164</v>
      </c>
      <c r="AU706" s="241" t="s">
        <v>162</v>
      </c>
      <c r="AV706" s="13" t="s">
        <v>88</v>
      </c>
      <c r="AW706" s="13" t="s">
        <v>35</v>
      </c>
      <c r="AX706" s="13" t="s">
        <v>80</v>
      </c>
      <c r="AY706" s="241" t="s">
        <v>152</v>
      </c>
    </row>
    <row r="707" s="14" customFormat="1">
      <c r="A707" s="14"/>
      <c r="B707" s="242"/>
      <c r="C707" s="243"/>
      <c r="D707" s="233" t="s">
        <v>164</v>
      </c>
      <c r="E707" s="244" t="s">
        <v>1</v>
      </c>
      <c r="F707" s="245" t="s">
        <v>401</v>
      </c>
      <c r="G707" s="243"/>
      <c r="H707" s="246">
        <v>4.2999999999999998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52" t="s">
        <v>164</v>
      </c>
      <c r="AU707" s="252" t="s">
        <v>162</v>
      </c>
      <c r="AV707" s="14" t="s">
        <v>162</v>
      </c>
      <c r="AW707" s="14" t="s">
        <v>35</v>
      </c>
      <c r="AX707" s="14" t="s">
        <v>80</v>
      </c>
      <c r="AY707" s="252" t="s">
        <v>152</v>
      </c>
    </row>
    <row r="708" s="15" customFormat="1">
      <c r="A708" s="15"/>
      <c r="B708" s="253"/>
      <c r="C708" s="254"/>
      <c r="D708" s="233" t="s">
        <v>164</v>
      </c>
      <c r="E708" s="255" t="s">
        <v>1</v>
      </c>
      <c r="F708" s="256" t="s">
        <v>167</v>
      </c>
      <c r="G708" s="254"/>
      <c r="H708" s="257">
        <v>25.199999999999999</v>
      </c>
      <c r="I708" s="258"/>
      <c r="J708" s="254"/>
      <c r="K708" s="254"/>
      <c r="L708" s="259"/>
      <c r="M708" s="260"/>
      <c r="N708" s="261"/>
      <c r="O708" s="261"/>
      <c r="P708" s="261"/>
      <c r="Q708" s="261"/>
      <c r="R708" s="261"/>
      <c r="S708" s="261"/>
      <c r="T708" s="262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63" t="s">
        <v>164</v>
      </c>
      <c r="AU708" s="263" t="s">
        <v>162</v>
      </c>
      <c r="AV708" s="15" t="s">
        <v>161</v>
      </c>
      <c r="AW708" s="15" t="s">
        <v>35</v>
      </c>
      <c r="AX708" s="15" t="s">
        <v>88</v>
      </c>
      <c r="AY708" s="263" t="s">
        <v>152</v>
      </c>
    </row>
    <row r="709" s="2" customFormat="1" ht="24.15" customHeight="1">
      <c r="A709" s="38"/>
      <c r="B709" s="39"/>
      <c r="C709" s="264" t="s">
        <v>878</v>
      </c>
      <c r="D709" s="264" t="s">
        <v>180</v>
      </c>
      <c r="E709" s="265" t="s">
        <v>879</v>
      </c>
      <c r="F709" s="266" t="s">
        <v>880</v>
      </c>
      <c r="G709" s="267" t="s">
        <v>159</v>
      </c>
      <c r="H709" s="268">
        <v>28.98</v>
      </c>
      <c r="I709" s="269"/>
      <c r="J709" s="270">
        <f>ROUND(I709*H709,2)</f>
        <v>0</v>
      </c>
      <c r="K709" s="266" t="s">
        <v>160</v>
      </c>
      <c r="L709" s="271"/>
      <c r="M709" s="272" t="s">
        <v>1</v>
      </c>
      <c r="N709" s="273" t="s">
        <v>46</v>
      </c>
      <c r="O709" s="91"/>
      <c r="P709" s="227">
        <f>O709*H709</f>
        <v>0</v>
      </c>
      <c r="Q709" s="227">
        <v>0.017999999999999999</v>
      </c>
      <c r="R709" s="227">
        <f>Q709*H709</f>
        <v>0.52163999999999999</v>
      </c>
      <c r="S709" s="227">
        <v>0</v>
      </c>
      <c r="T709" s="228">
        <f>S709*H709</f>
        <v>0</v>
      </c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R709" s="229" t="s">
        <v>348</v>
      </c>
      <c r="AT709" s="229" t="s">
        <v>180</v>
      </c>
      <c r="AU709" s="229" t="s">
        <v>162</v>
      </c>
      <c r="AY709" s="17" t="s">
        <v>152</v>
      </c>
      <c r="BE709" s="230">
        <f>IF(N709="základní",J709,0)</f>
        <v>0</v>
      </c>
      <c r="BF709" s="230">
        <f>IF(N709="snížená",J709,0)</f>
        <v>0</v>
      </c>
      <c r="BG709" s="230">
        <f>IF(N709="zákl. přenesená",J709,0)</f>
        <v>0</v>
      </c>
      <c r="BH709" s="230">
        <f>IF(N709="sníž. přenesená",J709,0)</f>
        <v>0</v>
      </c>
      <c r="BI709" s="230">
        <f>IF(N709="nulová",J709,0)</f>
        <v>0</v>
      </c>
      <c r="BJ709" s="17" t="s">
        <v>162</v>
      </c>
      <c r="BK709" s="230">
        <f>ROUND(I709*H709,2)</f>
        <v>0</v>
      </c>
      <c r="BL709" s="17" t="s">
        <v>254</v>
      </c>
      <c r="BM709" s="229" t="s">
        <v>881</v>
      </c>
    </row>
    <row r="710" s="13" customFormat="1">
      <c r="A710" s="13"/>
      <c r="B710" s="231"/>
      <c r="C710" s="232"/>
      <c r="D710" s="233" t="s">
        <v>164</v>
      </c>
      <c r="E710" s="234" t="s">
        <v>1</v>
      </c>
      <c r="F710" s="235" t="s">
        <v>882</v>
      </c>
      <c r="G710" s="232"/>
      <c r="H710" s="234" t="s">
        <v>1</v>
      </c>
      <c r="I710" s="236"/>
      <c r="J710" s="232"/>
      <c r="K710" s="232"/>
      <c r="L710" s="237"/>
      <c r="M710" s="238"/>
      <c r="N710" s="239"/>
      <c r="O710" s="239"/>
      <c r="P710" s="239"/>
      <c r="Q710" s="239"/>
      <c r="R710" s="239"/>
      <c r="S710" s="239"/>
      <c r="T710" s="240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1" t="s">
        <v>164</v>
      </c>
      <c r="AU710" s="241" t="s">
        <v>162</v>
      </c>
      <c r="AV710" s="13" t="s">
        <v>88</v>
      </c>
      <c r="AW710" s="13" t="s">
        <v>35</v>
      </c>
      <c r="AX710" s="13" t="s">
        <v>80</v>
      </c>
      <c r="AY710" s="241" t="s">
        <v>152</v>
      </c>
    </row>
    <row r="711" s="14" customFormat="1">
      <c r="A711" s="14"/>
      <c r="B711" s="242"/>
      <c r="C711" s="243"/>
      <c r="D711" s="233" t="s">
        <v>164</v>
      </c>
      <c r="E711" s="244" t="s">
        <v>1</v>
      </c>
      <c r="F711" s="245" t="s">
        <v>883</v>
      </c>
      <c r="G711" s="243"/>
      <c r="H711" s="246">
        <v>28.98</v>
      </c>
      <c r="I711" s="247"/>
      <c r="J711" s="243"/>
      <c r="K711" s="243"/>
      <c r="L711" s="248"/>
      <c r="M711" s="249"/>
      <c r="N711" s="250"/>
      <c r="O711" s="250"/>
      <c r="P711" s="250"/>
      <c r="Q711" s="250"/>
      <c r="R711" s="250"/>
      <c r="S711" s="250"/>
      <c r="T711" s="251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52" t="s">
        <v>164</v>
      </c>
      <c r="AU711" s="252" t="s">
        <v>162</v>
      </c>
      <c r="AV711" s="14" t="s">
        <v>162</v>
      </c>
      <c r="AW711" s="14" t="s">
        <v>35</v>
      </c>
      <c r="AX711" s="14" t="s">
        <v>80</v>
      </c>
      <c r="AY711" s="252" t="s">
        <v>152</v>
      </c>
    </row>
    <row r="712" s="15" customFormat="1">
      <c r="A712" s="15"/>
      <c r="B712" s="253"/>
      <c r="C712" s="254"/>
      <c r="D712" s="233" t="s">
        <v>164</v>
      </c>
      <c r="E712" s="255" t="s">
        <v>1</v>
      </c>
      <c r="F712" s="256" t="s">
        <v>167</v>
      </c>
      <c r="G712" s="254"/>
      <c r="H712" s="257">
        <v>28.98</v>
      </c>
      <c r="I712" s="258"/>
      <c r="J712" s="254"/>
      <c r="K712" s="254"/>
      <c r="L712" s="259"/>
      <c r="M712" s="260"/>
      <c r="N712" s="261"/>
      <c r="O712" s="261"/>
      <c r="P712" s="261"/>
      <c r="Q712" s="261"/>
      <c r="R712" s="261"/>
      <c r="S712" s="261"/>
      <c r="T712" s="262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T712" s="263" t="s">
        <v>164</v>
      </c>
      <c r="AU712" s="263" t="s">
        <v>162</v>
      </c>
      <c r="AV712" s="15" t="s">
        <v>161</v>
      </c>
      <c r="AW712" s="15" t="s">
        <v>35</v>
      </c>
      <c r="AX712" s="15" t="s">
        <v>88</v>
      </c>
      <c r="AY712" s="263" t="s">
        <v>152</v>
      </c>
    </row>
    <row r="713" s="2" customFormat="1" ht="24.15" customHeight="1">
      <c r="A713" s="38"/>
      <c r="B713" s="39"/>
      <c r="C713" s="218" t="s">
        <v>884</v>
      </c>
      <c r="D713" s="218" t="s">
        <v>156</v>
      </c>
      <c r="E713" s="219" t="s">
        <v>885</v>
      </c>
      <c r="F713" s="220" t="s">
        <v>886</v>
      </c>
      <c r="G713" s="221" t="s">
        <v>176</v>
      </c>
      <c r="H713" s="222">
        <v>0.96799999999999997</v>
      </c>
      <c r="I713" s="223"/>
      <c r="J713" s="224">
        <f>ROUND(I713*H713,2)</f>
        <v>0</v>
      </c>
      <c r="K713" s="220" t="s">
        <v>160</v>
      </c>
      <c r="L713" s="44"/>
      <c r="M713" s="225" t="s">
        <v>1</v>
      </c>
      <c r="N713" s="226" t="s">
        <v>46</v>
      </c>
      <c r="O713" s="91"/>
      <c r="P713" s="227">
        <f>O713*H713</f>
        <v>0</v>
      </c>
      <c r="Q713" s="227">
        <v>0</v>
      </c>
      <c r="R713" s="227">
        <f>Q713*H713</f>
        <v>0</v>
      </c>
      <c r="S713" s="227">
        <v>0</v>
      </c>
      <c r="T713" s="228">
        <f>S713*H713</f>
        <v>0</v>
      </c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R713" s="229" t="s">
        <v>254</v>
      </c>
      <c r="AT713" s="229" t="s">
        <v>156</v>
      </c>
      <c r="AU713" s="229" t="s">
        <v>162</v>
      </c>
      <c r="AY713" s="17" t="s">
        <v>152</v>
      </c>
      <c r="BE713" s="230">
        <f>IF(N713="základní",J713,0)</f>
        <v>0</v>
      </c>
      <c r="BF713" s="230">
        <f>IF(N713="snížená",J713,0)</f>
        <v>0</v>
      </c>
      <c r="BG713" s="230">
        <f>IF(N713="zákl. přenesená",J713,0)</f>
        <v>0</v>
      </c>
      <c r="BH713" s="230">
        <f>IF(N713="sníž. přenesená",J713,0)</f>
        <v>0</v>
      </c>
      <c r="BI713" s="230">
        <f>IF(N713="nulová",J713,0)</f>
        <v>0</v>
      </c>
      <c r="BJ713" s="17" t="s">
        <v>162</v>
      </c>
      <c r="BK713" s="230">
        <f>ROUND(I713*H713,2)</f>
        <v>0</v>
      </c>
      <c r="BL713" s="17" t="s">
        <v>254</v>
      </c>
      <c r="BM713" s="229" t="s">
        <v>887</v>
      </c>
    </row>
    <row r="714" s="12" customFormat="1" ht="22.8" customHeight="1">
      <c r="A714" s="12"/>
      <c r="B714" s="202"/>
      <c r="C714" s="203"/>
      <c r="D714" s="204" t="s">
        <v>79</v>
      </c>
      <c r="E714" s="216" t="s">
        <v>888</v>
      </c>
      <c r="F714" s="216" t="s">
        <v>889</v>
      </c>
      <c r="G714" s="203"/>
      <c r="H714" s="203"/>
      <c r="I714" s="206"/>
      <c r="J714" s="217">
        <f>BK714</f>
        <v>0</v>
      </c>
      <c r="K714" s="203"/>
      <c r="L714" s="208"/>
      <c r="M714" s="209"/>
      <c r="N714" s="210"/>
      <c r="O714" s="210"/>
      <c r="P714" s="211">
        <f>SUM(P715:P827)</f>
        <v>0</v>
      </c>
      <c r="Q714" s="210"/>
      <c r="R714" s="211">
        <f>SUM(R715:R827)</f>
        <v>0.9837968800000001</v>
      </c>
      <c r="S714" s="210"/>
      <c r="T714" s="212">
        <f>SUM(T715:T827)</f>
        <v>0.26102700000000001</v>
      </c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R714" s="213" t="s">
        <v>162</v>
      </c>
      <c r="AT714" s="214" t="s">
        <v>79</v>
      </c>
      <c r="AU714" s="214" t="s">
        <v>88</v>
      </c>
      <c r="AY714" s="213" t="s">
        <v>152</v>
      </c>
      <c r="BK714" s="215">
        <f>SUM(BK715:BK827)</f>
        <v>0</v>
      </c>
    </row>
    <row r="715" s="2" customFormat="1" ht="14.4" customHeight="1">
      <c r="A715" s="38"/>
      <c r="B715" s="39"/>
      <c r="C715" s="218" t="s">
        <v>890</v>
      </c>
      <c r="D715" s="218" t="s">
        <v>156</v>
      </c>
      <c r="E715" s="219" t="s">
        <v>891</v>
      </c>
      <c r="F715" s="220" t="s">
        <v>892</v>
      </c>
      <c r="G715" s="221" t="s">
        <v>159</v>
      </c>
      <c r="H715" s="222">
        <v>199.40000000000001</v>
      </c>
      <c r="I715" s="223"/>
      <c r="J715" s="224">
        <f>ROUND(I715*H715,2)</f>
        <v>0</v>
      </c>
      <c r="K715" s="220" t="s">
        <v>160</v>
      </c>
      <c r="L715" s="44"/>
      <c r="M715" s="225" t="s">
        <v>1</v>
      </c>
      <c r="N715" s="226" t="s">
        <v>46</v>
      </c>
      <c r="O715" s="91"/>
      <c r="P715" s="227">
        <f>O715*H715</f>
        <v>0</v>
      </c>
      <c r="Q715" s="227">
        <v>0</v>
      </c>
      <c r="R715" s="227">
        <f>Q715*H715</f>
        <v>0</v>
      </c>
      <c r="S715" s="227">
        <v>0</v>
      </c>
      <c r="T715" s="228">
        <f>S715*H715</f>
        <v>0</v>
      </c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R715" s="229" t="s">
        <v>254</v>
      </c>
      <c r="AT715" s="229" t="s">
        <v>156</v>
      </c>
      <c r="AU715" s="229" t="s">
        <v>162</v>
      </c>
      <c r="AY715" s="17" t="s">
        <v>152</v>
      </c>
      <c r="BE715" s="230">
        <f>IF(N715="základní",J715,0)</f>
        <v>0</v>
      </c>
      <c r="BF715" s="230">
        <f>IF(N715="snížená",J715,0)</f>
        <v>0</v>
      </c>
      <c r="BG715" s="230">
        <f>IF(N715="zákl. přenesená",J715,0)</f>
        <v>0</v>
      </c>
      <c r="BH715" s="230">
        <f>IF(N715="sníž. přenesená",J715,0)</f>
        <v>0</v>
      </c>
      <c r="BI715" s="230">
        <f>IF(N715="nulová",J715,0)</f>
        <v>0</v>
      </c>
      <c r="BJ715" s="17" t="s">
        <v>162</v>
      </c>
      <c r="BK715" s="230">
        <f>ROUND(I715*H715,2)</f>
        <v>0</v>
      </c>
      <c r="BL715" s="17" t="s">
        <v>254</v>
      </c>
      <c r="BM715" s="229" t="s">
        <v>893</v>
      </c>
    </row>
    <row r="716" s="13" customFormat="1">
      <c r="A716" s="13"/>
      <c r="B716" s="231"/>
      <c r="C716" s="232"/>
      <c r="D716" s="233" t="s">
        <v>164</v>
      </c>
      <c r="E716" s="234" t="s">
        <v>1</v>
      </c>
      <c r="F716" s="235" t="s">
        <v>894</v>
      </c>
      <c r="G716" s="232"/>
      <c r="H716" s="234" t="s">
        <v>1</v>
      </c>
      <c r="I716" s="236"/>
      <c r="J716" s="232"/>
      <c r="K716" s="232"/>
      <c r="L716" s="237"/>
      <c r="M716" s="238"/>
      <c r="N716" s="239"/>
      <c r="O716" s="239"/>
      <c r="P716" s="239"/>
      <c r="Q716" s="239"/>
      <c r="R716" s="239"/>
      <c r="S716" s="239"/>
      <c r="T716" s="240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1" t="s">
        <v>164</v>
      </c>
      <c r="AU716" s="241" t="s">
        <v>162</v>
      </c>
      <c r="AV716" s="13" t="s">
        <v>88</v>
      </c>
      <c r="AW716" s="13" t="s">
        <v>35</v>
      </c>
      <c r="AX716" s="13" t="s">
        <v>80</v>
      </c>
      <c r="AY716" s="241" t="s">
        <v>152</v>
      </c>
    </row>
    <row r="717" s="13" customFormat="1">
      <c r="A717" s="13"/>
      <c r="B717" s="231"/>
      <c r="C717" s="232"/>
      <c r="D717" s="233" t="s">
        <v>164</v>
      </c>
      <c r="E717" s="234" t="s">
        <v>1</v>
      </c>
      <c r="F717" s="235" t="s">
        <v>895</v>
      </c>
      <c r="G717" s="232"/>
      <c r="H717" s="234" t="s">
        <v>1</v>
      </c>
      <c r="I717" s="236"/>
      <c r="J717" s="232"/>
      <c r="K717" s="232"/>
      <c r="L717" s="237"/>
      <c r="M717" s="238"/>
      <c r="N717" s="239"/>
      <c r="O717" s="239"/>
      <c r="P717" s="239"/>
      <c r="Q717" s="239"/>
      <c r="R717" s="239"/>
      <c r="S717" s="239"/>
      <c r="T717" s="240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1" t="s">
        <v>164</v>
      </c>
      <c r="AU717" s="241" t="s">
        <v>162</v>
      </c>
      <c r="AV717" s="13" t="s">
        <v>88</v>
      </c>
      <c r="AW717" s="13" t="s">
        <v>35</v>
      </c>
      <c r="AX717" s="13" t="s">
        <v>80</v>
      </c>
      <c r="AY717" s="241" t="s">
        <v>152</v>
      </c>
    </row>
    <row r="718" s="14" customFormat="1">
      <c r="A718" s="14"/>
      <c r="B718" s="242"/>
      <c r="C718" s="243"/>
      <c r="D718" s="233" t="s">
        <v>164</v>
      </c>
      <c r="E718" s="244" t="s">
        <v>1</v>
      </c>
      <c r="F718" s="245" t="s">
        <v>896</v>
      </c>
      <c r="G718" s="243"/>
      <c r="H718" s="246">
        <v>18.600000000000001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2" t="s">
        <v>164</v>
      </c>
      <c r="AU718" s="252" t="s">
        <v>162</v>
      </c>
      <c r="AV718" s="14" t="s">
        <v>162</v>
      </c>
      <c r="AW718" s="14" t="s">
        <v>35</v>
      </c>
      <c r="AX718" s="14" t="s">
        <v>80</v>
      </c>
      <c r="AY718" s="252" t="s">
        <v>152</v>
      </c>
    </row>
    <row r="719" s="13" customFormat="1">
      <c r="A719" s="13"/>
      <c r="B719" s="231"/>
      <c r="C719" s="232"/>
      <c r="D719" s="233" t="s">
        <v>164</v>
      </c>
      <c r="E719" s="234" t="s">
        <v>1</v>
      </c>
      <c r="F719" s="235" t="s">
        <v>394</v>
      </c>
      <c r="G719" s="232"/>
      <c r="H719" s="234" t="s">
        <v>1</v>
      </c>
      <c r="I719" s="236"/>
      <c r="J719" s="232"/>
      <c r="K719" s="232"/>
      <c r="L719" s="237"/>
      <c r="M719" s="238"/>
      <c r="N719" s="239"/>
      <c r="O719" s="239"/>
      <c r="P719" s="239"/>
      <c r="Q719" s="239"/>
      <c r="R719" s="239"/>
      <c r="S719" s="239"/>
      <c r="T719" s="240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1" t="s">
        <v>164</v>
      </c>
      <c r="AU719" s="241" t="s">
        <v>162</v>
      </c>
      <c r="AV719" s="13" t="s">
        <v>88</v>
      </c>
      <c r="AW719" s="13" t="s">
        <v>35</v>
      </c>
      <c r="AX719" s="13" t="s">
        <v>80</v>
      </c>
      <c r="AY719" s="241" t="s">
        <v>152</v>
      </c>
    </row>
    <row r="720" s="14" customFormat="1">
      <c r="A720" s="14"/>
      <c r="B720" s="242"/>
      <c r="C720" s="243"/>
      <c r="D720" s="233" t="s">
        <v>164</v>
      </c>
      <c r="E720" s="244" t="s">
        <v>1</v>
      </c>
      <c r="F720" s="245" t="s">
        <v>897</v>
      </c>
      <c r="G720" s="243"/>
      <c r="H720" s="246">
        <v>36.799999999999997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2" t="s">
        <v>164</v>
      </c>
      <c r="AU720" s="252" t="s">
        <v>162</v>
      </c>
      <c r="AV720" s="14" t="s">
        <v>162</v>
      </c>
      <c r="AW720" s="14" t="s">
        <v>35</v>
      </c>
      <c r="AX720" s="14" t="s">
        <v>80</v>
      </c>
      <c r="AY720" s="252" t="s">
        <v>152</v>
      </c>
    </row>
    <row r="721" s="13" customFormat="1">
      <c r="A721" s="13"/>
      <c r="B721" s="231"/>
      <c r="C721" s="232"/>
      <c r="D721" s="233" t="s">
        <v>164</v>
      </c>
      <c r="E721" s="234" t="s">
        <v>1</v>
      </c>
      <c r="F721" s="235" t="s">
        <v>396</v>
      </c>
      <c r="G721" s="232"/>
      <c r="H721" s="234" t="s">
        <v>1</v>
      </c>
      <c r="I721" s="236"/>
      <c r="J721" s="232"/>
      <c r="K721" s="232"/>
      <c r="L721" s="237"/>
      <c r="M721" s="238"/>
      <c r="N721" s="239"/>
      <c r="O721" s="239"/>
      <c r="P721" s="239"/>
      <c r="Q721" s="239"/>
      <c r="R721" s="239"/>
      <c r="S721" s="239"/>
      <c r="T721" s="240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1" t="s">
        <v>164</v>
      </c>
      <c r="AU721" s="241" t="s">
        <v>162</v>
      </c>
      <c r="AV721" s="13" t="s">
        <v>88</v>
      </c>
      <c r="AW721" s="13" t="s">
        <v>35</v>
      </c>
      <c r="AX721" s="13" t="s">
        <v>80</v>
      </c>
      <c r="AY721" s="241" t="s">
        <v>152</v>
      </c>
    </row>
    <row r="722" s="14" customFormat="1">
      <c r="A722" s="14"/>
      <c r="B722" s="242"/>
      <c r="C722" s="243"/>
      <c r="D722" s="233" t="s">
        <v>164</v>
      </c>
      <c r="E722" s="244" t="s">
        <v>1</v>
      </c>
      <c r="F722" s="245" t="s">
        <v>898</v>
      </c>
      <c r="G722" s="243"/>
      <c r="H722" s="246">
        <v>53.799999999999997</v>
      </c>
      <c r="I722" s="247"/>
      <c r="J722" s="243"/>
      <c r="K722" s="243"/>
      <c r="L722" s="248"/>
      <c r="M722" s="249"/>
      <c r="N722" s="250"/>
      <c r="O722" s="250"/>
      <c r="P722" s="250"/>
      <c r="Q722" s="250"/>
      <c r="R722" s="250"/>
      <c r="S722" s="250"/>
      <c r="T722" s="251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2" t="s">
        <v>164</v>
      </c>
      <c r="AU722" s="252" t="s">
        <v>162</v>
      </c>
      <c r="AV722" s="14" t="s">
        <v>162</v>
      </c>
      <c r="AW722" s="14" t="s">
        <v>35</v>
      </c>
      <c r="AX722" s="14" t="s">
        <v>80</v>
      </c>
      <c r="AY722" s="252" t="s">
        <v>152</v>
      </c>
    </row>
    <row r="723" s="13" customFormat="1">
      <c r="A723" s="13"/>
      <c r="B723" s="231"/>
      <c r="C723" s="232"/>
      <c r="D723" s="233" t="s">
        <v>164</v>
      </c>
      <c r="E723" s="234" t="s">
        <v>1</v>
      </c>
      <c r="F723" s="235" t="s">
        <v>398</v>
      </c>
      <c r="G723" s="232"/>
      <c r="H723" s="234" t="s">
        <v>1</v>
      </c>
      <c r="I723" s="236"/>
      <c r="J723" s="232"/>
      <c r="K723" s="232"/>
      <c r="L723" s="237"/>
      <c r="M723" s="238"/>
      <c r="N723" s="239"/>
      <c r="O723" s="239"/>
      <c r="P723" s="239"/>
      <c r="Q723" s="239"/>
      <c r="R723" s="239"/>
      <c r="S723" s="239"/>
      <c r="T723" s="240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1" t="s">
        <v>164</v>
      </c>
      <c r="AU723" s="241" t="s">
        <v>162</v>
      </c>
      <c r="AV723" s="13" t="s">
        <v>88</v>
      </c>
      <c r="AW723" s="13" t="s">
        <v>35</v>
      </c>
      <c r="AX723" s="13" t="s">
        <v>80</v>
      </c>
      <c r="AY723" s="241" t="s">
        <v>152</v>
      </c>
    </row>
    <row r="724" s="14" customFormat="1">
      <c r="A724" s="14"/>
      <c r="B724" s="242"/>
      <c r="C724" s="243"/>
      <c r="D724" s="233" t="s">
        <v>164</v>
      </c>
      <c r="E724" s="244" t="s">
        <v>1</v>
      </c>
      <c r="F724" s="245" t="s">
        <v>899</v>
      </c>
      <c r="G724" s="243"/>
      <c r="H724" s="246">
        <v>54.399999999999999</v>
      </c>
      <c r="I724" s="247"/>
      <c r="J724" s="243"/>
      <c r="K724" s="243"/>
      <c r="L724" s="248"/>
      <c r="M724" s="249"/>
      <c r="N724" s="250"/>
      <c r="O724" s="250"/>
      <c r="P724" s="250"/>
      <c r="Q724" s="250"/>
      <c r="R724" s="250"/>
      <c r="S724" s="250"/>
      <c r="T724" s="251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2" t="s">
        <v>164</v>
      </c>
      <c r="AU724" s="252" t="s">
        <v>162</v>
      </c>
      <c r="AV724" s="14" t="s">
        <v>162</v>
      </c>
      <c r="AW724" s="14" t="s">
        <v>35</v>
      </c>
      <c r="AX724" s="14" t="s">
        <v>80</v>
      </c>
      <c r="AY724" s="252" t="s">
        <v>152</v>
      </c>
    </row>
    <row r="725" s="13" customFormat="1">
      <c r="A725" s="13"/>
      <c r="B725" s="231"/>
      <c r="C725" s="232"/>
      <c r="D725" s="233" t="s">
        <v>164</v>
      </c>
      <c r="E725" s="234" t="s">
        <v>1</v>
      </c>
      <c r="F725" s="235" t="s">
        <v>400</v>
      </c>
      <c r="G725" s="232"/>
      <c r="H725" s="234" t="s">
        <v>1</v>
      </c>
      <c r="I725" s="236"/>
      <c r="J725" s="232"/>
      <c r="K725" s="232"/>
      <c r="L725" s="237"/>
      <c r="M725" s="238"/>
      <c r="N725" s="239"/>
      <c r="O725" s="239"/>
      <c r="P725" s="239"/>
      <c r="Q725" s="239"/>
      <c r="R725" s="239"/>
      <c r="S725" s="239"/>
      <c r="T725" s="240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41" t="s">
        <v>164</v>
      </c>
      <c r="AU725" s="241" t="s">
        <v>162</v>
      </c>
      <c r="AV725" s="13" t="s">
        <v>88</v>
      </c>
      <c r="AW725" s="13" t="s">
        <v>35</v>
      </c>
      <c r="AX725" s="13" t="s">
        <v>80</v>
      </c>
      <c r="AY725" s="241" t="s">
        <v>152</v>
      </c>
    </row>
    <row r="726" s="14" customFormat="1">
      <c r="A726" s="14"/>
      <c r="B726" s="242"/>
      <c r="C726" s="243"/>
      <c r="D726" s="233" t="s">
        <v>164</v>
      </c>
      <c r="E726" s="244" t="s">
        <v>1</v>
      </c>
      <c r="F726" s="245" t="s">
        <v>900</v>
      </c>
      <c r="G726" s="243"/>
      <c r="H726" s="246">
        <v>35.799999999999997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2" t="s">
        <v>164</v>
      </c>
      <c r="AU726" s="252" t="s">
        <v>162</v>
      </c>
      <c r="AV726" s="14" t="s">
        <v>162</v>
      </c>
      <c r="AW726" s="14" t="s">
        <v>35</v>
      </c>
      <c r="AX726" s="14" t="s">
        <v>80</v>
      </c>
      <c r="AY726" s="252" t="s">
        <v>152</v>
      </c>
    </row>
    <row r="727" s="15" customFormat="1">
      <c r="A727" s="15"/>
      <c r="B727" s="253"/>
      <c r="C727" s="254"/>
      <c r="D727" s="233" t="s">
        <v>164</v>
      </c>
      <c r="E727" s="255" t="s">
        <v>1</v>
      </c>
      <c r="F727" s="256" t="s">
        <v>167</v>
      </c>
      <c r="G727" s="254"/>
      <c r="H727" s="257">
        <v>199.39999999999998</v>
      </c>
      <c r="I727" s="258"/>
      <c r="J727" s="254"/>
      <c r="K727" s="254"/>
      <c r="L727" s="259"/>
      <c r="M727" s="260"/>
      <c r="N727" s="261"/>
      <c r="O727" s="261"/>
      <c r="P727" s="261"/>
      <c r="Q727" s="261"/>
      <c r="R727" s="261"/>
      <c r="S727" s="261"/>
      <c r="T727" s="262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T727" s="263" t="s">
        <v>164</v>
      </c>
      <c r="AU727" s="263" t="s">
        <v>162</v>
      </c>
      <c r="AV727" s="15" t="s">
        <v>161</v>
      </c>
      <c r="AW727" s="15" t="s">
        <v>35</v>
      </c>
      <c r="AX727" s="15" t="s">
        <v>88</v>
      </c>
      <c r="AY727" s="263" t="s">
        <v>152</v>
      </c>
    </row>
    <row r="728" s="2" customFormat="1" ht="24.15" customHeight="1">
      <c r="A728" s="38"/>
      <c r="B728" s="39"/>
      <c r="C728" s="218" t="s">
        <v>901</v>
      </c>
      <c r="D728" s="218" t="s">
        <v>156</v>
      </c>
      <c r="E728" s="219" t="s">
        <v>902</v>
      </c>
      <c r="F728" s="220" t="s">
        <v>903</v>
      </c>
      <c r="G728" s="221" t="s">
        <v>159</v>
      </c>
      <c r="H728" s="222">
        <v>87.009</v>
      </c>
      <c r="I728" s="223"/>
      <c r="J728" s="224">
        <f>ROUND(I728*H728,2)</f>
        <v>0</v>
      </c>
      <c r="K728" s="220" t="s">
        <v>160</v>
      </c>
      <c r="L728" s="44"/>
      <c r="M728" s="225" t="s">
        <v>1</v>
      </c>
      <c r="N728" s="226" t="s">
        <v>46</v>
      </c>
      <c r="O728" s="91"/>
      <c r="P728" s="227">
        <f>O728*H728</f>
        <v>0</v>
      </c>
      <c r="Q728" s="227">
        <v>0</v>
      </c>
      <c r="R728" s="227">
        <f>Q728*H728</f>
        <v>0</v>
      </c>
      <c r="S728" s="227">
        <v>0.0030000000000000001</v>
      </c>
      <c r="T728" s="228">
        <f>S728*H728</f>
        <v>0.26102700000000001</v>
      </c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R728" s="229" t="s">
        <v>254</v>
      </c>
      <c r="AT728" s="229" t="s">
        <v>156</v>
      </c>
      <c r="AU728" s="229" t="s">
        <v>162</v>
      </c>
      <c r="AY728" s="17" t="s">
        <v>152</v>
      </c>
      <c r="BE728" s="230">
        <f>IF(N728="základní",J728,0)</f>
        <v>0</v>
      </c>
      <c r="BF728" s="230">
        <f>IF(N728="snížená",J728,0)</f>
        <v>0</v>
      </c>
      <c r="BG728" s="230">
        <f>IF(N728="zákl. přenesená",J728,0)</f>
        <v>0</v>
      </c>
      <c r="BH728" s="230">
        <f>IF(N728="sníž. přenesená",J728,0)</f>
        <v>0</v>
      </c>
      <c r="BI728" s="230">
        <f>IF(N728="nulová",J728,0)</f>
        <v>0</v>
      </c>
      <c r="BJ728" s="17" t="s">
        <v>162</v>
      </c>
      <c r="BK728" s="230">
        <f>ROUND(I728*H728,2)</f>
        <v>0</v>
      </c>
      <c r="BL728" s="17" t="s">
        <v>254</v>
      </c>
      <c r="BM728" s="229" t="s">
        <v>904</v>
      </c>
    </row>
    <row r="729" s="13" customFormat="1">
      <c r="A729" s="13"/>
      <c r="B729" s="231"/>
      <c r="C729" s="232"/>
      <c r="D729" s="233" t="s">
        <v>164</v>
      </c>
      <c r="E729" s="234" t="s">
        <v>1</v>
      </c>
      <c r="F729" s="235" t="s">
        <v>320</v>
      </c>
      <c r="G729" s="232"/>
      <c r="H729" s="234" t="s">
        <v>1</v>
      </c>
      <c r="I729" s="236"/>
      <c r="J729" s="232"/>
      <c r="K729" s="232"/>
      <c r="L729" s="237"/>
      <c r="M729" s="238"/>
      <c r="N729" s="239"/>
      <c r="O729" s="239"/>
      <c r="P729" s="239"/>
      <c r="Q729" s="239"/>
      <c r="R729" s="239"/>
      <c r="S729" s="239"/>
      <c r="T729" s="240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1" t="s">
        <v>164</v>
      </c>
      <c r="AU729" s="241" t="s">
        <v>162</v>
      </c>
      <c r="AV729" s="13" t="s">
        <v>88</v>
      </c>
      <c r="AW729" s="13" t="s">
        <v>35</v>
      </c>
      <c r="AX729" s="13" t="s">
        <v>80</v>
      </c>
      <c r="AY729" s="241" t="s">
        <v>152</v>
      </c>
    </row>
    <row r="730" s="14" customFormat="1">
      <c r="A730" s="14"/>
      <c r="B730" s="242"/>
      <c r="C730" s="243"/>
      <c r="D730" s="233" t="s">
        <v>164</v>
      </c>
      <c r="E730" s="244" t="s">
        <v>1</v>
      </c>
      <c r="F730" s="245" t="s">
        <v>535</v>
      </c>
      <c r="G730" s="243"/>
      <c r="H730" s="246">
        <v>19.334</v>
      </c>
      <c r="I730" s="247"/>
      <c r="J730" s="243"/>
      <c r="K730" s="243"/>
      <c r="L730" s="248"/>
      <c r="M730" s="249"/>
      <c r="N730" s="250"/>
      <c r="O730" s="250"/>
      <c r="P730" s="250"/>
      <c r="Q730" s="250"/>
      <c r="R730" s="250"/>
      <c r="S730" s="250"/>
      <c r="T730" s="251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2" t="s">
        <v>164</v>
      </c>
      <c r="AU730" s="252" t="s">
        <v>162</v>
      </c>
      <c r="AV730" s="14" t="s">
        <v>162</v>
      </c>
      <c r="AW730" s="14" t="s">
        <v>35</v>
      </c>
      <c r="AX730" s="14" t="s">
        <v>80</v>
      </c>
      <c r="AY730" s="252" t="s">
        <v>152</v>
      </c>
    </row>
    <row r="731" s="14" customFormat="1">
      <c r="A731" s="14"/>
      <c r="B731" s="242"/>
      <c r="C731" s="243"/>
      <c r="D731" s="233" t="s">
        <v>164</v>
      </c>
      <c r="E731" s="244" t="s">
        <v>1</v>
      </c>
      <c r="F731" s="245" t="s">
        <v>905</v>
      </c>
      <c r="G731" s="243"/>
      <c r="H731" s="246">
        <v>21.751000000000001</v>
      </c>
      <c r="I731" s="247"/>
      <c r="J731" s="243"/>
      <c r="K731" s="243"/>
      <c r="L731" s="248"/>
      <c r="M731" s="249"/>
      <c r="N731" s="250"/>
      <c r="O731" s="250"/>
      <c r="P731" s="250"/>
      <c r="Q731" s="250"/>
      <c r="R731" s="250"/>
      <c r="S731" s="250"/>
      <c r="T731" s="251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2" t="s">
        <v>164</v>
      </c>
      <c r="AU731" s="252" t="s">
        <v>162</v>
      </c>
      <c r="AV731" s="14" t="s">
        <v>162</v>
      </c>
      <c r="AW731" s="14" t="s">
        <v>35</v>
      </c>
      <c r="AX731" s="14" t="s">
        <v>80</v>
      </c>
      <c r="AY731" s="252" t="s">
        <v>152</v>
      </c>
    </row>
    <row r="732" s="14" customFormat="1">
      <c r="A732" s="14"/>
      <c r="B732" s="242"/>
      <c r="C732" s="243"/>
      <c r="D732" s="233" t="s">
        <v>164</v>
      </c>
      <c r="E732" s="244" t="s">
        <v>1</v>
      </c>
      <c r="F732" s="245" t="s">
        <v>534</v>
      </c>
      <c r="G732" s="243"/>
      <c r="H732" s="246">
        <v>45.923999999999999</v>
      </c>
      <c r="I732" s="247"/>
      <c r="J732" s="243"/>
      <c r="K732" s="243"/>
      <c r="L732" s="248"/>
      <c r="M732" s="249"/>
      <c r="N732" s="250"/>
      <c r="O732" s="250"/>
      <c r="P732" s="250"/>
      <c r="Q732" s="250"/>
      <c r="R732" s="250"/>
      <c r="S732" s="250"/>
      <c r="T732" s="251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2" t="s">
        <v>164</v>
      </c>
      <c r="AU732" s="252" t="s">
        <v>162</v>
      </c>
      <c r="AV732" s="14" t="s">
        <v>162</v>
      </c>
      <c r="AW732" s="14" t="s">
        <v>35</v>
      </c>
      <c r="AX732" s="14" t="s">
        <v>80</v>
      </c>
      <c r="AY732" s="252" t="s">
        <v>152</v>
      </c>
    </row>
    <row r="733" s="15" customFormat="1">
      <c r="A733" s="15"/>
      <c r="B733" s="253"/>
      <c r="C733" s="254"/>
      <c r="D733" s="233" t="s">
        <v>164</v>
      </c>
      <c r="E733" s="255" t="s">
        <v>1</v>
      </c>
      <c r="F733" s="256" t="s">
        <v>167</v>
      </c>
      <c r="G733" s="254"/>
      <c r="H733" s="257">
        <v>87.009</v>
      </c>
      <c r="I733" s="258"/>
      <c r="J733" s="254"/>
      <c r="K733" s="254"/>
      <c r="L733" s="259"/>
      <c r="M733" s="260"/>
      <c r="N733" s="261"/>
      <c r="O733" s="261"/>
      <c r="P733" s="261"/>
      <c r="Q733" s="261"/>
      <c r="R733" s="261"/>
      <c r="S733" s="261"/>
      <c r="T733" s="262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63" t="s">
        <v>164</v>
      </c>
      <c r="AU733" s="263" t="s">
        <v>162</v>
      </c>
      <c r="AV733" s="15" t="s">
        <v>161</v>
      </c>
      <c r="AW733" s="15" t="s">
        <v>35</v>
      </c>
      <c r="AX733" s="15" t="s">
        <v>88</v>
      </c>
      <c r="AY733" s="263" t="s">
        <v>152</v>
      </c>
    </row>
    <row r="734" s="2" customFormat="1" ht="24.15" customHeight="1">
      <c r="A734" s="38"/>
      <c r="B734" s="39"/>
      <c r="C734" s="218" t="s">
        <v>906</v>
      </c>
      <c r="D734" s="218" t="s">
        <v>156</v>
      </c>
      <c r="E734" s="219" t="s">
        <v>907</v>
      </c>
      <c r="F734" s="220" t="s">
        <v>908</v>
      </c>
      <c r="G734" s="221" t="s">
        <v>159</v>
      </c>
      <c r="H734" s="222">
        <v>100.7</v>
      </c>
      <c r="I734" s="223"/>
      <c r="J734" s="224">
        <f>ROUND(I734*H734,2)</f>
        <v>0</v>
      </c>
      <c r="K734" s="220" t="s">
        <v>160</v>
      </c>
      <c r="L734" s="44"/>
      <c r="M734" s="225" t="s">
        <v>1</v>
      </c>
      <c r="N734" s="226" t="s">
        <v>46</v>
      </c>
      <c r="O734" s="91"/>
      <c r="P734" s="227">
        <f>O734*H734</f>
        <v>0</v>
      </c>
      <c r="Q734" s="227">
        <v>0</v>
      </c>
      <c r="R734" s="227">
        <f>Q734*H734</f>
        <v>0</v>
      </c>
      <c r="S734" s="227">
        <v>0</v>
      </c>
      <c r="T734" s="228">
        <f>S734*H734</f>
        <v>0</v>
      </c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R734" s="229" t="s">
        <v>254</v>
      </c>
      <c r="AT734" s="229" t="s">
        <v>156</v>
      </c>
      <c r="AU734" s="229" t="s">
        <v>162</v>
      </c>
      <c r="AY734" s="17" t="s">
        <v>152</v>
      </c>
      <c r="BE734" s="230">
        <f>IF(N734="základní",J734,0)</f>
        <v>0</v>
      </c>
      <c r="BF734" s="230">
        <f>IF(N734="snížená",J734,0)</f>
        <v>0</v>
      </c>
      <c r="BG734" s="230">
        <f>IF(N734="zákl. přenesená",J734,0)</f>
        <v>0</v>
      </c>
      <c r="BH734" s="230">
        <f>IF(N734="sníž. přenesená",J734,0)</f>
        <v>0</v>
      </c>
      <c r="BI734" s="230">
        <f>IF(N734="nulová",J734,0)</f>
        <v>0</v>
      </c>
      <c r="BJ734" s="17" t="s">
        <v>162</v>
      </c>
      <c r="BK734" s="230">
        <f>ROUND(I734*H734,2)</f>
        <v>0</v>
      </c>
      <c r="BL734" s="17" t="s">
        <v>254</v>
      </c>
      <c r="BM734" s="229" t="s">
        <v>909</v>
      </c>
    </row>
    <row r="735" s="13" customFormat="1">
      <c r="A735" s="13"/>
      <c r="B735" s="231"/>
      <c r="C735" s="232"/>
      <c r="D735" s="233" t="s">
        <v>164</v>
      </c>
      <c r="E735" s="234" t="s">
        <v>1</v>
      </c>
      <c r="F735" s="235" t="s">
        <v>894</v>
      </c>
      <c r="G735" s="232"/>
      <c r="H735" s="234" t="s">
        <v>1</v>
      </c>
      <c r="I735" s="236"/>
      <c r="J735" s="232"/>
      <c r="K735" s="232"/>
      <c r="L735" s="237"/>
      <c r="M735" s="238"/>
      <c r="N735" s="239"/>
      <c r="O735" s="239"/>
      <c r="P735" s="239"/>
      <c r="Q735" s="239"/>
      <c r="R735" s="239"/>
      <c r="S735" s="239"/>
      <c r="T735" s="240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1" t="s">
        <v>164</v>
      </c>
      <c r="AU735" s="241" t="s">
        <v>162</v>
      </c>
      <c r="AV735" s="13" t="s">
        <v>88</v>
      </c>
      <c r="AW735" s="13" t="s">
        <v>35</v>
      </c>
      <c r="AX735" s="13" t="s">
        <v>80</v>
      </c>
      <c r="AY735" s="241" t="s">
        <v>152</v>
      </c>
    </row>
    <row r="736" s="13" customFormat="1">
      <c r="A736" s="13"/>
      <c r="B736" s="231"/>
      <c r="C736" s="232"/>
      <c r="D736" s="233" t="s">
        <v>164</v>
      </c>
      <c r="E736" s="234" t="s">
        <v>1</v>
      </c>
      <c r="F736" s="235" t="s">
        <v>895</v>
      </c>
      <c r="G736" s="232"/>
      <c r="H736" s="234" t="s">
        <v>1</v>
      </c>
      <c r="I736" s="236"/>
      <c r="J736" s="232"/>
      <c r="K736" s="232"/>
      <c r="L736" s="237"/>
      <c r="M736" s="238"/>
      <c r="N736" s="239"/>
      <c r="O736" s="239"/>
      <c r="P736" s="239"/>
      <c r="Q736" s="239"/>
      <c r="R736" s="239"/>
      <c r="S736" s="239"/>
      <c r="T736" s="240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1" t="s">
        <v>164</v>
      </c>
      <c r="AU736" s="241" t="s">
        <v>162</v>
      </c>
      <c r="AV736" s="13" t="s">
        <v>88</v>
      </c>
      <c r="AW736" s="13" t="s">
        <v>35</v>
      </c>
      <c r="AX736" s="13" t="s">
        <v>80</v>
      </c>
      <c r="AY736" s="241" t="s">
        <v>152</v>
      </c>
    </row>
    <row r="737" s="14" customFormat="1">
      <c r="A737" s="14"/>
      <c r="B737" s="242"/>
      <c r="C737" s="243"/>
      <c r="D737" s="233" t="s">
        <v>164</v>
      </c>
      <c r="E737" s="244" t="s">
        <v>1</v>
      </c>
      <c r="F737" s="245" t="s">
        <v>896</v>
      </c>
      <c r="G737" s="243"/>
      <c r="H737" s="246">
        <v>18.600000000000001</v>
      </c>
      <c r="I737" s="247"/>
      <c r="J737" s="243"/>
      <c r="K737" s="243"/>
      <c r="L737" s="248"/>
      <c r="M737" s="249"/>
      <c r="N737" s="250"/>
      <c r="O737" s="250"/>
      <c r="P737" s="250"/>
      <c r="Q737" s="250"/>
      <c r="R737" s="250"/>
      <c r="S737" s="250"/>
      <c r="T737" s="251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52" t="s">
        <v>164</v>
      </c>
      <c r="AU737" s="252" t="s">
        <v>162</v>
      </c>
      <c r="AV737" s="14" t="s">
        <v>162</v>
      </c>
      <c r="AW737" s="14" t="s">
        <v>35</v>
      </c>
      <c r="AX737" s="14" t="s">
        <v>80</v>
      </c>
      <c r="AY737" s="252" t="s">
        <v>152</v>
      </c>
    </row>
    <row r="738" s="13" customFormat="1">
      <c r="A738" s="13"/>
      <c r="B738" s="231"/>
      <c r="C738" s="232"/>
      <c r="D738" s="233" t="s">
        <v>164</v>
      </c>
      <c r="E738" s="234" t="s">
        <v>1</v>
      </c>
      <c r="F738" s="235" t="s">
        <v>394</v>
      </c>
      <c r="G738" s="232"/>
      <c r="H738" s="234" t="s">
        <v>1</v>
      </c>
      <c r="I738" s="236"/>
      <c r="J738" s="232"/>
      <c r="K738" s="232"/>
      <c r="L738" s="237"/>
      <c r="M738" s="238"/>
      <c r="N738" s="239"/>
      <c r="O738" s="239"/>
      <c r="P738" s="239"/>
      <c r="Q738" s="239"/>
      <c r="R738" s="239"/>
      <c r="S738" s="239"/>
      <c r="T738" s="240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1" t="s">
        <v>164</v>
      </c>
      <c r="AU738" s="241" t="s">
        <v>162</v>
      </c>
      <c r="AV738" s="13" t="s">
        <v>88</v>
      </c>
      <c r="AW738" s="13" t="s">
        <v>35</v>
      </c>
      <c r="AX738" s="13" t="s">
        <v>80</v>
      </c>
      <c r="AY738" s="241" t="s">
        <v>152</v>
      </c>
    </row>
    <row r="739" s="14" customFormat="1">
      <c r="A739" s="14"/>
      <c r="B739" s="242"/>
      <c r="C739" s="243"/>
      <c r="D739" s="233" t="s">
        <v>164</v>
      </c>
      <c r="E739" s="244" t="s">
        <v>1</v>
      </c>
      <c r="F739" s="245" t="s">
        <v>910</v>
      </c>
      <c r="G739" s="243"/>
      <c r="H739" s="246">
        <v>17.800000000000001</v>
      </c>
      <c r="I739" s="247"/>
      <c r="J739" s="243"/>
      <c r="K739" s="243"/>
      <c r="L739" s="248"/>
      <c r="M739" s="249"/>
      <c r="N739" s="250"/>
      <c r="O739" s="250"/>
      <c r="P739" s="250"/>
      <c r="Q739" s="250"/>
      <c r="R739" s="250"/>
      <c r="S739" s="250"/>
      <c r="T739" s="251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2" t="s">
        <v>164</v>
      </c>
      <c r="AU739" s="252" t="s">
        <v>162</v>
      </c>
      <c r="AV739" s="14" t="s">
        <v>162</v>
      </c>
      <c r="AW739" s="14" t="s">
        <v>35</v>
      </c>
      <c r="AX739" s="14" t="s">
        <v>80</v>
      </c>
      <c r="AY739" s="252" t="s">
        <v>152</v>
      </c>
    </row>
    <row r="740" s="13" customFormat="1">
      <c r="A740" s="13"/>
      <c r="B740" s="231"/>
      <c r="C740" s="232"/>
      <c r="D740" s="233" t="s">
        <v>164</v>
      </c>
      <c r="E740" s="234" t="s">
        <v>1</v>
      </c>
      <c r="F740" s="235" t="s">
        <v>396</v>
      </c>
      <c r="G740" s="232"/>
      <c r="H740" s="234" t="s">
        <v>1</v>
      </c>
      <c r="I740" s="236"/>
      <c r="J740" s="232"/>
      <c r="K740" s="232"/>
      <c r="L740" s="237"/>
      <c r="M740" s="238"/>
      <c r="N740" s="239"/>
      <c r="O740" s="239"/>
      <c r="P740" s="239"/>
      <c r="Q740" s="239"/>
      <c r="R740" s="239"/>
      <c r="S740" s="239"/>
      <c r="T740" s="240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1" t="s">
        <v>164</v>
      </c>
      <c r="AU740" s="241" t="s">
        <v>162</v>
      </c>
      <c r="AV740" s="13" t="s">
        <v>88</v>
      </c>
      <c r="AW740" s="13" t="s">
        <v>35</v>
      </c>
      <c r="AX740" s="13" t="s">
        <v>80</v>
      </c>
      <c r="AY740" s="241" t="s">
        <v>152</v>
      </c>
    </row>
    <row r="741" s="14" customFormat="1">
      <c r="A741" s="14"/>
      <c r="B741" s="242"/>
      <c r="C741" s="243"/>
      <c r="D741" s="233" t="s">
        <v>164</v>
      </c>
      <c r="E741" s="244" t="s">
        <v>1</v>
      </c>
      <c r="F741" s="245" t="s">
        <v>911</v>
      </c>
      <c r="G741" s="243"/>
      <c r="H741" s="246">
        <v>22.5</v>
      </c>
      <c r="I741" s="247"/>
      <c r="J741" s="243"/>
      <c r="K741" s="243"/>
      <c r="L741" s="248"/>
      <c r="M741" s="249"/>
      <c r="N741" s="250"/>
      <c r="O741" s="250"/>
      <c r="P741" s="250"/>
      <c r="Q741" s="250"/>
      <c r="R741" s="250"/>
      <c r="S741" s="250"/>
      <c r="T741" s="251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2" t="s">
        <v>164</v>
      </c>
      <c r="AU741" s="252" t="s">
        <v>162</v>
      </c>
      <c r="AV741" s="14" t="s">
        <v>162</v>
      </c>
      <c r="AW741" s="14" t="s">
        <v>35</v>
      </c>
      <c r="AX741" s="14" t="s">
        <v>80</v>
      </c>
      <c r="AY741" s="252" t="s">
        <v>152</v>
      </c>
    </row>
    <row r="742" s="13" customFormat="1">
      <c r="A742" s="13"/>
      <c r="B742" s="231"/>
      <c r="C742" s="232"/>
      <c r="D742" s="233" t="s">
        <v>164</v>
      </c>
      <c r="E742" s="234" t="s">
        <v>1</v>
      </c>
      <c r="F742" s="235" t="s">
        <v>398</v>
      </c>
      <c r="G742" s="232"/>
      <c r="H742" s="234" t="s">
        <v>1</v>
      </c>
      <c r="I742" s="236"/>
      <c r="J742" s="232"/>
      <c r="K742" s="232"/>
      <c r="L742" s="237"/>
      <c r="M742" s="238"/>
      <c r="N742" s="239"/>
      <c r="O742" s="239"/>
      <c r="P742" s="239"/>
      <c r="Q742" s="239"/>
      <c r="R742" s="239"/>
      <c r="S742" s="239"/>
      <c r="T742" s="240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41" t="s">
        <v>164</v>
      </c>
      <c r="AU742" s="241" t="s">
        <v>162</v>
      </c>
      <c r="AV742" s="13" t="s">
        <v>88</v>
      </c>
      <c r="AW742" s="13" t="s">
        <v>35</v>
      </c>
      <c r="AX742" s="13" t="s">
        <v>80</v>
      </c>
      <c r="AY742" s="241" t="s">
        <v>152</v>
      </c>
    </row>
    <row r="743" s="14" customFormat="1">
      <c r="A743" s="14"/>
      <c r="B743" s="242"/>
      <c r="C743" s="243"/>
      <c r="D743" s="233" t="s">
        <v>164</v>
      </c>
      <c r="E743" s="244" t="s">
        <v>1</v>
      </c>
      <c r="F743" s="245" t="s">
        <v>912</v>
      </c>
      <c r="G743" s="243"/>
      <c r="H743" s="246">
        <v>22.5</v>
      </c>
      <c r="I743" s="247"/>
      <c r="J743" s="243"/>
      <c r="K743" s="243"/>
      <c r="L743" s="248"/>
      <c r="M743" s="249"/>
      <c r="N743" s="250"/>
      <c r="O743" s="250"/>
      <c r="P743" s="250"/>
      <c r="Q743" s="250"/>
      <c r="R743" s="250"/>
      <c r="S743" s="250"/>
      <c r="T743" s="251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52" t="s">
        <v>164</v>
      </c>
      <c r="AU743" s="252" t="s">
        <v>162</v>
      </c>
      <c r="AV743" s="14" t="s">
        <v>162</v>
      </c>
      <c r="AW743" s="14" t="s">
        <v>35</v>
      </c>
      <c r="AX743" s="14" t="s">
        <v>80</v>
      </c>
      <c r="AY743" s="252" t="s">
        <v>152</v>
      </c>
    </row>
    <row r="744" s="13" customFormat="1">
      <c r="A744" s="13"/>
      <c r="B744" s="231"/>
      <c r="C744" s="232"/>
      <c r="D744" s="233" t="s">
        <v>164</v>
      </c>
      <c r="E744" s="234" t="s">
        <v>1</v>
      </c>
      <c r="F744" s="235" t="s">
        <v>400</v>
      </c>
      <c r="G744" s="232"/>
      <c r="H744" s="234" t="s">
        <v>1</v>
      </c>
      <c r="I744" s="236"/>
      <c r="J744" s="232"/>
      <c r="K744" s="232"/>
      <c r="L744" s="237"/>
      <c r="M744" s="238"/>
      <c r="N744" s="239"/>
      <c r="O744" s="239"/>
      <c r="P744" s="239"/>
      <c r="Q744" s="239"/>
      <c r="R744" s="239"/>
      <c r="S744" s="239"/>
      <c r="T744" s="240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1" t="s">
        <v>164</v>
      </c>
      <c r="AU744" s="241" t="s">
        <v>162</v>
      </c>
      <c r="AV744" s="13" t="s">
        <v>88</v>
      </c>
      <c r="AW744" s="13" t="s">
        <v>35</v>
      </c>
      <c r="AX744" s="13" t="s">
        <v>80</v>
      </c>
      <c r="AY744" s="241" t="s">
        <v>152</v>
      </c>
    </row>
    <row r="745" s="14" customFormat="1">
      <c r="A745" s="14"/>
      <c r="B745" s="242"/>
      <c r="C745" s="243"/>
      <c r="D745" s="233" t="s">
        <v>164</v>
      </c>
      <c r="E745" s="244" t="s">
        <v>1</v>
      </c>
      <c r="F745" s="245" t="s">
        <v>913</v>
      </c>
      <c r="G745" s="243"/>
      <c r="H745" s="246">
        <v>19.300000000000001</v>
      </c>
      <c r="I745" s="247"/>
      <c r="J745" s="243"/>
      <c r="K745" s="243"/>
      <c r="L745" s="248"/>
      <c r="M745" s="249"/>
      <c r="N745" s="250"/>
      <c r="O745" s="250"/>
      <c r="P745" s="250"/>
      <c r="Q745" s="250"/>
      <c r="R745" s="250"/>
      <c r="S745" s="250"/>
      <c r="T745" s="251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52" t="s">
        <v>164</v>
      </c>
      <c r="AU745" s="252" t="s">
        <v>162</v>
      </c>
      <c r="AV745" s="14" t="s">
        <v>162</v>
      </c>
      <c r="AW745" s="14" t="s">
        <v>35</v>
      </c>
      <c r="AX745" s="14" t="s">
        <v>80</v>
      </c>
      <c r="AY745" s="252" t="s">
        <v>152</v>
      </c>
    </row>
    <row r="746" s="15" customFormat="1">
      <c r="A746" s="15"/>
      <c r="B746" s="253"/>
      <c r="C746" s="254"/>
      <c r="D746" s="233" t="s">
        <v>164</v>
      </c>
      <c r="E746" s="255" t="s">
        <v>1</v>
      </c>
      <c r="F746" s="256" t="s">
        <v>167</v>
      </c>
      <c r="G746" s="254"/>
      <c r="H746" s="257">
        <v>100.7</v>
      </c>
      <c r="I746" s="258"/>
      <c r="J746" s="254"/>
      <c r="K746" s="254"/>
      <c r="L746" s="259"/>
      <c r="M746" s="260"/>
      <c r="N746" s="261"/>
      <c r="O746" s="261"/>
      <c r="P746" s="261"/>
      <c r="Q746" s="261"/>
      <c r="R746" s="261"/>
      <c r="S746" s="261"/>
      <c r="T746" s="262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T746" s="263" t="s">
        <v>164</v>
      </c>
      <c r="AU746" s="263" t="s">
        <v>162</v>
      </c>
      <c r="AV746" s="15" t="s">
        <v>161</v>
      </c>
      <c r="AW746" s="15" t="s">
        <v>35</v>
      </c>
      <c r="AX746" s="15" t="s">
        <v>88</v>
      </c>
      <c r="AY746" s="263" t="s">
        <v>152</v>
      </c>
    </row>
    <row r="747" s="2" customFormat="1" ht="14.4" customHeight="1">
      <c r="A747" s="38"/>
      <c r="B747" s="39"/>
      <c r="C747" s="264" t="s">
        <v>914</v>
      </c>
      <c r="D747" s="264" t="s">
        <v>180</v>
      </c>
      <c r="E747" s="265" t="s">
        <v>915</v>
      </c>
      <c r="F747" s="266" t="s">
        <v>916</v>
      </c>
      <c r="G747" s="267" t="s">
        <v>159</v>
      </c>
      <c r="H747" s="268">
        <v>118.121</v>
      </c>
      <c r="I747" s="269"/>
      <c r="J747" s="270">
        <f>ROUND(I747*H747,2)</f>
        <v>0</v>
      </c>
      <c r="K747" s="266" t="s">
        <v>160</v>
      </c>
      <c r="L747" s="271"/>
      <c r="M747" s="272" t="s">
        <v>1</v>
      </c>
      <c r="N747" s="273" t="s">
        <v>46</v>
      </c>
      <c r="O747" s="91"/>
      <c r="P747" s="227">
        <f>O747*H747</f>
        <v>0</v>
      </c>
      <c r="Q747" s="227">
        <v>0.00059999999999999995</v>
      </c>
      <c r="R747" s="227">
        <f>Q747*H747</f>
        <v>0.070872599999999994</v>
      </c>
      <c r="S747" s="227">
        <v>0</v>
      </c>
      <c r="T747" s="228">
        <f>S747*H747</f>
        <v>0</v>
      </c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R747" s="229" t="s">
        <v>348</v>
      </c>
      <c r="AT747" s="229" t="s">
        <v>180</v>
      </c>
      <c r="AU747" s="229" t="s">
        <v>162</v>
      </c>
      <c r="AY747" s="17" t="s">
        <v>152</v>
      </c>
      <c r="BE747" s="230">
        <f>IF(N747="základní",J747,0)</f>
        <v>0</v>
      </c>
      <c r="BF747" s="230">
        <f>IF(N747="snížená",J747,0)</f>
        <v>0</v>
      </c>
      <c r="BG747" s="230">
        <f>IF(N747="zákl. přenesená",J747,0)</f>
        <v>0</v>
      </c>
      <c r="BH747" s="230">
        <f>IF(N747="sníž. přenesená",J747,0)</f>
        <v>0</v>
      </c>
      <c r="BI747" s="230">
        <f>IF(N747="nulová",J747,0)</f>
        <v>0</v>
      </c>
      <c r="BJ747" s="17" t="s">
        <v>162</v>
      </c>
      <c r="BK747" s="230">
        <f>ROUND(I747*H747,2)</f>
        <v>0</v>
      </c>
      <c r="BL747" s="17" t="s">
        <v>254</v>
      </c>
      <c r="BM747" s="229" t="s">
        <v>917</v>
      </c>
    </row>
    <row r="748" s="14" customFormat="1">
      <c r="A748" s="14"/>
      <c r="B748" s="242"/>
      <c r="C748" s="243"/>
      <c r="D748" s="233" t="s">
        <v>164</v>
      </c>
      <c r="E748" s="244" t="s">
        <v>1</v>
      </c>
      <c r="F748" s="245" t="s">
        <v>918</v>
      </c>
      <c r="G748" s="243"/>
      <c r="H748" s="246">
        <v>115.80500000000001</v>
      </c>
      <c r="I748" s="247"/>
      <c r="J748" s="243"/>
      <c r="K748" s="243"/>
      <c r="L748" s="248"/>
      <c r="M748" s="249"/>
      <c r="N748" s="250"/>
      <c r="O748" s="250"/>
      <c r="P748" s="250"/>
      <c r="Q748" s="250"/>
      <c r="R748" s="250"/>
      <c r="S748" s="250"/>
      <c r="T748" s="251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2" t="s">
        <v>164</v>
      </c>
      <c r="AU748" s="252" t="s">
        <v>162</v>
      </c>
      <c r="AV748" s="14" t="s">
        <v>162</v>
      </c>
      <c r="AW748" s="14" t="s">
        <v>35</v>
      </c>
      <c r="AX748" s="14" t="s">
        <v>80</v>
      </c>
      <c r="AY748" s="252" t="s">
        <v>152</v>
      </c>
    </row>
    <row r="749" s="15" customFormat="1">
      <c r="A749" s="15"/>
      <c r="B749" s="253"/>
      <c r="C749" s="254"/>
      <c r="D749" s="233" t="s">
        <v>164</v>
      </c>
      <c r="E749" s="255" t="s">
        <v>1</v>
      </c>
      <c r="F749" s="256" t="s">
        <v>167</v>
      </c>
      <c r="G749" s="254"/>
      <c r="H749" s="257">
        <v>115.80500000000001</v>
      </c>
      <c r="I749" s="258"/>
      <c r="J749" s="254"/>
      <c r="K749" s="254"/>
      <c r="L749" s="259"/>
      <c r="M749" s="260"/>
      <c r="N749" s="261"/>
      <c r="O749" s="261"/>
      <c r="P749" s="261"/>
      <c r="Q749" s="261"/>
      <c r="R749" s="261"/>
      <c r="S749" s="261"/>
      <c r="T749" s="262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63" t="s">
        <v>164</v>
      </c>
      <c r="AU749" s="263" t="s">
        <v>162</v>
      </c>
      <c r="AV749" s="15" t="s">
        <v>161</v>
      </c>
      <c r="AW749" s="15" t="s">
        <v>35</v>
      </c>
      <c r="AX749" s="15" t="s">
        <v>88</v>
      </c>
      <c r="AY749" s="263" t="s">
        <v>152</v>
      </c>
    </row>
    <row r="750" s="14" customFormat="1">
      <c r="A750" s="14"/>
      <c r="B750" s="242"/>
      <c r="C750" s="243"/>
      <c r="D750" s="233" t="s">
        <v>164</v>
      </c>
      <c r="E750" s="243"/>
      <c r="F750" s="245" t="s">
        <v>919</v>
      </c>
      <c r="G750" s="243"/>
      <c r="H750" s="246">
        <v>118.121</v>
      </c>
      <c r="I750" s="247"/>
      <c r="J750" s="243"/>
      <c r="K750" s="243"/>
      <c r="L750" s="248"/>
      <c r="M750" s="249"/>
      <c r="N750" s="250"/>
      <c r="O750" s="250"/>
      <c r="P750" s="250"/>
      <c r="Q750" s="250"/>
      <c r="R750" s="250"/>
      <c r="S750" s="250"/>
      <c r="T750" s="251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52" t="s">
        <v>164</v>
      </c>
      <c r="AU750" s="252" t="s">
        <v>162</v>
      </c>
      <c r="AV750" s="14" t="s">
        <v>162</v>
      </c>
      <c r="AW750" s="14" t="s">
        <v>4</v>
      </c>
      <c r="AX750" s="14" t="s">
        <v>88</v>
      </c>
      <c r="AY750" s="252" t="s">
        <v>152</v>
      </c>
    </row>
    <row r="751" s="2" customFormat="1" ht="14.4" customHeight="1">
      <c r="A751" s="38"/>
      <c r="B751" s="39"/>
      <c r="C751" s="218" t="s">
        <v>920</v>
      </c>
      <c r="D751" s="218" t="s">
        <v>156</v>
      </c>
      <c r="E751" s="219" t="s">
        <v>921</v>
      </c>
      <c r="F751" s="220" t="s">
        <v>922</v>
      </c>
      <c r="G751" s="221" t="s">
        <v>159</v>
      </c>
      <c r="H751" s="222">
        <v>100.7</v>
      </c>
      <c r="I751" s="223"/>
      <c r="J751" s="224">
        <f>ROUND(I751*H751,2)</f>
        <v>0</v>
      </c>
      <c r="K751" s="220" t="s">
        <v>160</v>
      </c>
      <c r="L751" s="44"/>
      <c r="M751" s="225" t="s">
        <v>1</v>
      </c>
      <c r="N751" s="226" t="s">
        <v>46</v>
      </c>
      <c r="O751" s="91"/>
      <c r="P751" s="227">
        <f>O751*H751</f>
        <v>0</v>
      </c>
      <c r="Q751" s="227">
        <v>0.00029999999999999997</v>
      </c>
      <c r="R751" s="227">
        <f>Q751*H751</f>
        <v>0.030209999999999997</v>
      </c>
      <c r="S751" s="227">
        <v>0</v>
      </c>
      <c r="T751" s="228">
        <f>S751*H751</f>
        <v>0</v>
      </c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R751" s="229" t="s">
        <v>254</v>
      </c>
      <c r="AT751" s="229" t="s">
        <v>156</v>
      </c>
      <c r="AU751" s="229" t="s">
        <v>162</v>
      </c>
      <c r="AY751" s="17" t="s">
        <v>152</v>
      </c>
      <c r="BE751" s="230">
        <f>IF(N751="základní",J751,0)</f>
        <v>0</v>
      </c>
      <c r="BF751" s="230">
        <f>IF(N751="snížená",J751,0)</f>
        <v>0</v>
      </c>
      <c r="BG751" s="230">
        <f>IF(N751="zákl. přenesená",J751,0)</f>
        <v>0</v>
      </c>
      <c r="BH751" s="230">
        <f>IF(N751="sníž. přenesená",J751,0)</f>
        <v>0</v>
      </c>
      <c r="BI751" s="230">
        <f>IF(N751="nulová",J751,0)</f>
        <v>0</v>
      </c>
      <c r="BJ751" s="17" t="s">
        <v>162</v>
      </c>
      <c r="BK751" s="230">
        <f>ROUND(I751*H751,2)</f>
        <v>0</v>
      </c>
      <c r="BL751" s="17" t="s">
        <v>254</v>
      </c>
      <c r="BM751" s="229" t="s">
        <v>923</v>
      </c>
    </row>
    <row r="752" s="13" customFormat="1">
      <c r="A752" s="13"/>
      <c r="B752" s="231"/>
      <c r="C752" s="232"/>
      <c r="D752" s="233" t="s">
        <v>164</v>
      </c>
      <c r="E752" s="234" t="s">
        <v>1</v>
      </c>
      <c r="F752" s="235" t="s">
        <v>894</v>
      </c>
      <c r="G752" s="232"/>
      <c r="H752" s="234" t="s">
        <v>1</v>
      </c>
      <c r="I752" s="236"/>
      <c r="J752" s="232"/>
      <c r="K752" s="232"/>
      <c r="L752" s="237"/>
      <c r="M752" s="238"/>
      <c r="N752" s="239"/>
      <c r="O752" s="239"/>
      <c r="P752" s="239"/>
      <c r="Q752" s="239"/>
      <c r="R752" s="239"/>
      <c r="S752" s="239"/>
      <c r="T752" s="240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1" t="s">
        <v>164</v>
      </c>
      <c r="AU752" s="241" t="s">
        <v>162</v>
      </c>
      <c r="AV752" s="13" t="s">
        <v>88</v>
      </c>
      <c r="AW752" s="13" t="s">
        <v>35</v>
      </c>
      <c r="AX752" s="13" t="s">
        <v>80</v>
      </c>
      <c r="AY752" s="241" t="s">
        <v>152</v>
      </c>
    </row>
    <row r="753" s="13" customFormat="1">
      <c r="A753" s="13"/>
      <c r="B753" s="231"/>
      <c r="C753" s="232"/>
      <c r="D753" s="233" t="s">
        <v>164</v>
      </c>
      <c r="E753" s="234" t="s">
        <v>1</v>
      </c>
      <c r="F753" s="235" t="s">
        <v>895</v>
      </c>
      <c r="G753" s="232"/>
      <c r="H753" s="234" t="s">
        <v>1</v>
      </c>
      <c r="I753" s="236"/>
      <c r="J753" s="232"/>
      <c r="K753" s="232"/>
      <c r="L753" s="237"/>
      <c r="M753" s="238"/>
      <c r="N753" s="239"/>
      <c r="O753" s="239"/>
      <c r="P753" s="239"/>
      <c r="Q753" s="239"/>
      <c r="R753" s="239"/>
      <c r="S753" s="239"/>
      <c r="T753" s="240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1" t="s">
        <v>164</v>
      </c>
      <c r="AU753" s="241" t="s">
        <v>162</v>
      </c>
      <c r="AV753" s="13" t="s">
        <v>88</v>
      </c>
      <c r="AW753" s="13" t="s">
        <v>35</v>
      </c>
      <c r="AX753" s="13" t="s">
        <v>80</v>
      </c>
      <c r="AY753" s="241" t="s">
        <v>152</v>
      </c>
    </row>
    <row r="754" s="14" customFormat="1">
      <c r="A754" s="14"/>
      <c r="B754" s="242"/>
      <c r="C754" s="243"/>
      <c r="D754" s="233" t="s">
        <v>164</v>
      </c>
      <c r="E754" s="244" t="s">
        <v>1</v>
      </c>
      <c r="F754" s="245" t="s">
        <v>896</v>
      </c>
      <c r="G754" s="243"/>
      <c r="H754" s="246">
        <v>18.600000000000001</v>
      </c>
      <c r="I754" s="247"/>
      <c r="J754" s="243"/>
      <c r="K754" s="243"/>
      <c r="L754" s="248"/>
      <c r="M754" s="249"/>
      <c r="N754" s="250"/>
      <c r="O754" s="250"/>
      <c r="P754" s="250"/>
      <c r="Q754" s="250"/>
      <c r="R754" s="250"/>
      <c r="S754" s="250"/>
      <c r="T754" s="251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2" t="s">
        <v>164</v>
      </c>
      <c r="AU754" s="252" t="s">
        <v>162</v>
      </c>
      <c r="AV754" s="14" t="s">
        <v>162</v>
      </c>
      <c r="AW754" s="14" t="s">
        <v>35</v>
      </c>
      <c r="AX754" s="14" t="s">
        <v>80</v>
      </c>
      <c r="AY754" s="252" t="s">
        <v>152</v>
      </c>
    </row>
    <row r="755" s="13" customFormat="1">
      <c r="A755" s="13"/>
      <c r="B755" s="231"/>
      <c r="C755" s="232"/>
      <c r="D755" s="233" t="s">
        <v>164</v>
      </c>
      <c r="E755" s="234" t="s">
        <v>1</v>
      </c>
      <c r="F755" s="235" t="s">
        <v>394</v>
      </c>
      <c r="G755" s="232"/>
      <c r="H755" s="234" t="s">
        <v>1</v>
      </c>
      <c r="I755" s="236"/>
      <c r="J755" s="232"/>
      <c r="K755" s="232"/>
      <c r="L755" s="237"/>
      <c r="M755" s="238"/>
      <c r="N755" s="239"/>
      <c r="O755" s="239"/>
      <c r="P755" s="239"/>
      <c r="Q755" s="239"/>
      <c r="R755" s="239"/>
      <c r="S755" s="239"/>
      <c r="T755" s="240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1" t="s">
        <v>164</v>
      </c>
      <c r="AU755" s="241" t="s">
        <v>162</v>
      </c>
      <c r="AV755" s="13" t="s">
        <v>88</v>
      </c>
      <c r="AW755" s="13" t="s">
        <v>35</v>
      </c>
      <c r="AX755" s="13" t="s">
        <v>80</v>
      </c>
      <c r="AY755" s="241" t="s">
        <v>152</v>
      </c>
    </row>
    <row r="756" s="14" customFormat="1">
      <c r="A756" s="14"/>
      <c r="B756" s="242"/>
      <c r="C756" s="243"/>
      <c r="D756" s="233" t="s">
        <v>164</v>
      </c>
      <c r="E756" s="244" t="s">
        <v>1</v>
      </c>
      <c r="F756" s="245" t="s">
        <v>910</v>
      </c>
      <c r="G756" s="243"/>
      <c r="H756" s="246">
        <v>17.800000000000001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52" t="s">
        <v>164</v>
      </c>
      <c r="AU756" s="252" t="s">
        <v>162</v>
      </c>
      <c r="AV756" s="14" t="s">
        <v>162</v>
      </c>
      <c r="AW756" s="14" t="s">
        <v>35</v>
      </c>
      <c r="AX756" s="14" t="s">
        <v>80</v>
      </c>
      <c r="AY756" s="252" t="s">
        <v>152</v>
      </c>
    </row>
    <row r="757" s="13" customFormat="1">
      <c r="A757" s="13"/>
      <c r="B757" s="231"/>
      <c r="C757" s="232"/>
      <c r="D757" s="233" t="s">
        <v>164</v>
      </c>
      <c r="E757" s="234" t="s">
        <v>1</v>
      </c>
      <c r="F757" s="235" t="s">
        <v>396</v>
      </c>
      <c r="G757" s="232"/>
      <c r="H757" s="234" t="s">
        <v>1</v>
      </c>
      <c r="I757" s="236"/>
      <c r="J757" s="232"/>
      <c r="K757" s="232"/>
      <c r="L757" s="237"/>
      <c r="M757" s="238"/>
      <c r="N757" s="239"/>
      <c r="O757" s="239"/>
      <c r="P757" s="239"/>
      <c r="Q757" s="239"/>
      <c r="R757" s="239"/>
      <c r="S757" s="239"/>
      <c r="T757" s="240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1" t="s">
        <v>164</v>
      </c>
      <c r="AU757" s="241" t="s">
        <v>162</v>
      </c>
      <c r="AV757" s="13" t="s">
        <v>88</v>
      </c>
      <c r="AW757" s="13" t="s">
        <v>35</v>
      </c>
      <c r="AX757" s="13" t="s">
        <v>80</v>
      </c>
      <c r="AY757" s="241" t="s">
        <v>152</v>
      </c>
    </row>
    <row r="758" s="14" customFormat="1">
      <c r="A758" s="14"/>
      <c r="B758" s="242"/>
      <c r="C758" s="243"/>
      <c r="D758" s="233" t="s">
        <v>164</v>
      </c>
      <c r="E758" s="244" t="s">
        <v>1</v>
      </c>
      <c r="F758" s="245" t="s">
        <v>911</v>
      </c>
      <c r="G758" s="243"/>
      <c r="H758" s="246">
        <v>22.5</v>
      </c>
      <c r="I758" s="247"/>
      <c r="J758" s="243"/>
      <c r="K758" s="243"/>
      <c r="L758" s="248"/>
      <c r="M758" s="249"/>
      <c r="N758" s="250"/>
      <c r="O758" s="250"/>
      <c r="P758" s="250"/>
      <c r="Q758" s="250"/>
      <c r="R758" s="250"/>
      <c r="S758" s="250"/>
      <c r="T758" s="251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2" t="s">
        <v>164</v>
      </c>
      <c r="AU758" s="252" t="s">
        <v>162</v>
      </c>
      <c r="AV758" s="14" t="s">
        <v>162</v>
      </c>
      <c r="AW758" s="14" t="s">
        <v>35</v>
      </c>
      <c r="AX758" s="14" t="s">
        <v>80</v>
      </c>
      <c r="AY758" s="252" t="s">
        <v>152</v>
      </c>
    </row>
    <row r="759" s="13" customFormat="1">
      <c r="A759" s="13"/>
      <c r="B759" s="231"/>
      <c r="C759" s="232"/>
      <c r="D759" s="233" t="s">
        <v>164</v>
      </c>
      <c r="E759" s="234" t="s">
        <v>1</v>
      </c>
      <c r="F759" s="235" t="s">
        <v>398</v>
      </c>
      <c r="G759" s="232"/>
      <c r="H759" s="234" t="s">
        <v>1</v>
      </c>
      <c r="I759" s="236"/>
      <c r="J759" s="232"/>
      <c r="K759" s="232"/>
      <c r="L759" s="237"/>
      <c r="M759" s="238"/>
      <c r="N759" s="239"/>
      <c r="O759" s="239"/>
      <c r="P759" s="239"/>
      <c r="Q759" s="239"/>
      <c r="R759" s="239"/>
      <c r="S759" s="239"/>
      <c r="T759" s="240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1" t="s">
        <v>164</v>
      </c>
      <c r="AU759" s="241" t="s">
        <v>162</v>
      </c>
      <c r="AV759" s="13" t="s">
        <v>88</v>
      </c>
      <c r="AW759" s="13" t="s">
        <v>35</v>
      </c>
      <c r="AX759" s="13" t="s">
        <v>80</v>
      </c>
      <c r="AY759" s="241" t="s">
        <v>152</v>
      </c>
    </row>
    <row r="760" s="14" customFormat="1">
      <c r="A760" s="14"/>
      <c r="B760" s="242"/>
      <c r="C760" s="243"/>
      <c r="D760" s="233" t="s">
        <v>164</v>
      </c>
      <c r="E760" s="244" t="s">
        <v>1</v>
      </c>
      <c r="F760" s="245" t="s">
        <v>912</v>
      </c>
      <c r="G760" s="243"/>
      <c r="H760" s="246">
        <v>22.5</v>
      </c>
      <c r="I760" s="247"/>
      <c r="J760" s="243"/>
      <c r="K760" s="243"/>
      <c r="L760" s="248"/>
      <c r="M760" s="249"/>
      <c r="N760" s="250"/>
      <c r="O760" s="250"/>
      <c r="P760" s="250"/>
      <c r="Q760" s="250"/>
      <c r="R760" s="250"/>
      <c r="S760" s="250"/>
      <c r="T760" s="251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2" t="s">
        <v>164</v>
      </c>
      <c r="AU760" s="252" t="s">
        <v>162</v>
      </c>
      <c r="AV760" s="14" t="s">
        <v>162</v>
      </c>
      <c r="AW760" s="14" t="s">
        <v>35</v>
      </c>
      <c r="AX760" s="14" t="s">
        <v>80</v>
      </c>
      <c r="AY760" s="252" t="s">
        <v>152</v>
      </c>
    </row>
    <row r="761" s="13" customFormat="1">
      <c r="A761" s="13"/>
      <c r="B761" s="231"/>
      <c r="C761" s="232"/>
      <c r="D761" s="233" t="s">
        <v>164</v>
      </c>
      <c r="E761" s="234" t="s">
        <v>1</v>
      </c>
      <c r="F761" s="235" t="s">
        <v>400</v>
      </c>
      <c r="G761" s="232"/>
      <c r="H761" s="234" t="s">
        <v>1</v>
      </c>
      <c r="I761" s="236"/>
      <c r="J761" s="232"/>
      <c r="K761" s="232"/>
      <c r="L761" s="237"/>
      <c r="M761" s="238"/>
      <c r="N761" s="239"/>
      <c r="O761" s="239"/>
      <c r="P761" s="239"/>
      <c r="Q761" s="239"/>
      <c r="R761" s="239"/>
      <c r="S761" s="239"/>
      <c r="T761" s="240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1" t="s">
        <v>164</v>
      </c>
      <c r="AU761" s="241" t="s">
        <v>162</v>
      </c>
      <c r="AV761" s="13" t="s">
        <v>88</v>
      </c>
      <c r="AW761" s="13" t="s">
        <v>35</v>
      </c>
      <c r="AX761" s="13" t="s">
        <v>80</v>
      </c>
      <c r="AY761" s="241" t="s">
        <v>152</v>
      </c>
    </row>
    <row r="762" s="14" customFormat="1">
      <c r="A762" s="14"/>
      <c r="B762" s="242"/>
      <c r="C762" s="243"/>
      <c r="D762" s="233" t="s">
        <v>164</v>
      </c>
      <c r="E762" s="244" t="s">
        <v>1</v>
      </c>
      <c r="F762" s="245" t="s">
        <v>913</v>
      </c>
      <c r="G762" s="243"/>
      <c r="H762" s="246">
        <v>19.300000000000001</v>
      </c>
      <c r="I762" s="247"/>
      <c r="J762" s="243"/>
      <c r="K762" s="243"/>
      <c r="L762" s="248"/>
      <c r="M762" s="249"/>
      <c r="N762" s="250"/>
      <c r="O762" s="250"/>
      <c r="P762" s="250"/>
      <c r="Q762" s="250"/>
      <c r="R762" s="250"/>
      <c r="S762" s="250"/>
      <c r="T762" s="251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2" t="s">
        <v>164</v>
      </c>
      <c r="AU762" s="252" t="s">
        <v>162</v>
      </c>
      <c r="AV762" s="14" t="s">
        <v>162</v>
      </c>
      <c r="AW762" s="14" t="s">
        <v>35</v>
      </c>
      <c r="AX762" s="14" t="s">
        <v>80</v>
      </c>
      <c r="AY762" s="252" t="s">
        <v>152</v>
      </c>
    </row>
    <row r="763" s="15" customFormat="1">
      <c r="A763" s="15"/>
      <c r="B763" s="253"/>
      <c r="C763" s="254"/>
      <c r="D763" s="233" t="s">
        <v>164</v>
      </c>
      <c r="E763" s="255" t="s">
        <v>1</v>
      </c>
      <c r="F763" s="256" t="s">
        <v>167</v>
      </c>
      <c r="G763" s="254"/>
      <c r="H763" s="257">
        <v>100.7</v>
      </c>
      <c r="I763" s="258"/>
      <c r="J763" s="254"/>
      <c r="K763" s="254"/>
      <c r="L763" s="259"/>
      <c r="M763" s="260"/>
      <c r="N763" s="261"/>
      <c r="O763" s="261"/>
      <c r="P763" s="261"/>
      <c r="Q763" s="261"/>
      <c r="R763" s="261"/>
      <c r="S763" s="261"/>
      <c r="T763" s="262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63" t="s">
        <v>164</v>
      </c>
      <c r="AU763" s="263" t="s">
        <v>162</v>
      </c>
      <c r="AV763" s="15" t="s">
        <v>161</v>
      </c>
      <c r="AW763" s="15" t="s">
        <v>35</v>
      </c>
      <c r="AX763" s="15" t="s">
        <v>88</v>
      </c>
      <c r="AY763" s="263" t="s">
        <v>152</v>
      </c>
    </row>
    <row r="764" s="2" customFormat="1" ht="14.4" customHeight="1">
      <c r="A764" s="38"/>
      <c r="B764" s="39"/>
      <c r="C764" s="264" t="s">
        <v>924</v>
      </c>
      <c r="D764" s="264" t="s">
        <v>180</v>
      </c>
      <c r="E764" s="265" t="s">
        <v>925</v>
      </c>
      <c r="F764" s="266" t="s">
        <v>926</v>
      </c>
      <c r="G764" s="267" t="s">
        <v>159</v>
      </c>
      <c r="H764" s="268">
        <v>127.386</v>
      </c>
      <c r="I764" s="269"/>
      <c r="J764" s="270">
        <f>ROUND(I764*H764,2)</f>
        <v>0</v>
      </c>
      <c r="K764" s="266" t="s">
        <v>160</v>
      </c>
      <c r="L764" s="271"/>
      <c r="M764" s="272" t="s">
        <v>1</v>
      </c>
      <c r="N764" s="273" t="s">
        <v>46</v>
      </c>
      <c r="O764" s="91"/>
      <c r="P764" s="227">
        <f>O764*H764</f>
        <v>0</v>
      </c>
      <c r="Q764" s="227">
        <v>0.0028300000000000001</v>
      </c>
      <c r="R764" s="227">
        <f>Q764*H764</f>
        <v>0.36050238000000001</v>
      </c>
      <c r="S764" s="227">
        <v>0</v>
      </c>
      <c r="T764" s="228">
        <f>S764*H764</f>
        <v>0</v>
      </c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R764" s="229" t="s">
        <v>348</v>
      </c>
      <c r="AT764" s="229" t="s">
        <v>180</v>
      </c>
      <c r="AU764" s="229" t="s">
        <v>162</v>
      </c>
      <c r="AY764" s="17" t="s">
        <v>152</v>
      </c>
      <c r="BE764" s="230">
        <f>IF(N764="základní",J764,0)</f>
        <v>0</v>
      </c>
      <c r="BF764" s="230">
        <f>IF(N764="snížená",J764,0)</f>
        <v>0</v>
      </c>
      <c r="BG764" s="230">
        <f>IF(N764="zákl. přenesená",J764,0)</f>
        <v>0</v>
      </c>
      <c r="BH764" s="230">
        <f>IF(N764="sníž. přenesená",J764,0)</f>
        <v>0</v>
      </c>
      <c r="BI764" s="230">
        <f>IF(N764="nulová",J764,0)</f>
        <v>0</v>
      </c>
      <c r="BJ764" s="17" t="s">
        <v>162</v>
      </c>
      <c r="BK764" s="230">
        <f>ROUND(I764*H764,2)</f>
        <v>0</v>
      </c>
      <c r="BL764" s="17" t="s">
        <v>254</v>
      </c>
      <c r="BM764" s="229" t="s">
        <v>927</v>
      </c>
    </row>
    <row r="765" s="14" customFormat="1">
      <c r="A765" s="14"/>
      <c r="B765" s="242"/>
      <c r="C765" s="243"/>
      <c r="D765" s="233" t="s">
        <v>164</v>
      </c>
      <c r="E765" s="244" t="s">
        <v>1</v>
      </c>
      <c r="F765" s="245" t="s">
        <v>928</v>
      </c>
      <c r="G765" s="243"/>
      <c r="H765" s="246">
        <v>115.80500000000001</v>
      </c>
      <c r="I765" s="247"/>
      <c r="J765" s="243"/>
      <c r="K765" s="243"/>
      <c r="L765" s="248"/>
      <c r="M765" s="249"/>
      <c r="N765" s="250"/>
      <c r="O765" s="250"/>
      <c r="P765" s="250"/>
      <c r="Q765" s="250"/>
      <c r="R765" s="250"/>
      <c r="S765" s="250"/>
      <c r="T765" s="251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52" t="s">
        <v>164</v>
      </c>
      <c r="AU765" s="252" t="s">
        <v>162</v>
      </c>
      <c r="AV765" s="14" t="s">
        <v>162</v>
      </c>
      <c r="AW765" s="14" t="s">
        <v>35</v>
      </c>
      <c r="AX765" s="14" t="s">
        <v>80</v>
      </c>
      <c r="AY765" s="252" t="s">
        <v>152</v>
      </c>
    </row>
    <row r="766" s="15" customFormat="1">
      <c r="A766" s="15"/>
      <c r="B766" s="253"/>
      <c r="C766" s="254"/>
      <c r="D766" s="233" t="s">
        <v>164</v>
      </c>
      <c r="E766" s="255" t="s">
        <v>1</v>
      </c>
      <c r="F766" s="256" t="s">
        <v>167</v>
      </c>
      <c r="G766" s="254"/>
      <c r="H766" s="257">
        <v>115.80500000000001</v>
      </c>
      <c r="I766" s="258"/>
      <c r="J766" s="254"/>
      <c r="K766" s="254"/>
      <c r="L766" s="259"/>
      <c r="M766" s="260"/>
      <c r="N766" s="261"/>
      <c r="O766" s="261"/>
      <c r="P766" s="261"/>
      <c r="Q766" s="261"/>
      <c r="R766" s="261"/>
      <c r="S766" s="261"/>
      <c r="T766" s="262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63" t="s">
        <v>164</v>
      </c>
      <c r="AU766" s="263" t="s">
        <v>162</v>
      </c>
      <c r="AV766" s="15" t="s">
        <v>161</v>
      </c>
      <c r="AW766" s="15" t="s">
        <v>35</v>
      </c>
      <c r="AX766" s="15" t="s">
        <v>88</v>
      </c>
      <c r="AY766" s="263" t="s">
        <v>152</v>
      </c>
    </row>
    <row r="767" s="14" customFormat="1">
      <c r="A767" s="14"/>
      <c r="B767" s="242"/>
      <c r="C767" s="243"/>
      <c r="D767" s="233" t="s">
        <v>164</v>
      </c>
      <c r="E767" s="243"/>
      <c r="F767" s="245" t="s">
        <v>929</v>
      </c>
      <c r="G767" s="243"/>
      <c r="H767" s="246">
        <v>127.386</v>
      </c>
      <c r="I767" s="247"/>
      <c r="J767" s="243"/>
      <c r="K767" s="243"/>
      <c r="L767" s="248"/>
      <c r="M767" s="249"/>
      <c r="N767" s="250"/>
      <c r="O767" s="250"/>
      <c r="P767" s="250"/>
      <c r="Q767" s="250"/>
      <c r="R767" s="250"/>
      <c r="S767" s="250"/>
      <c r="T767" s="251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2" t="s">
        <v>164</v>
      </c>
      <c r="AU767" s="252" t="s">
        <v>162</v>
      </c>
      <c r="AV767" s="14" t="s">
        <v>162</v>
      </c>
      <c r="AW767" s="14" t="s">
        <v>4</v>
      </c>
      <c r="AX767" s="14" t="s">
        <v>88</v>
      </c>
      <c r="AY767" s="252" t="s">
        <v>152</v>
      </c>
    </row>
    <row r="768" s="2" customFormat="1" ht="24.15" customHeight="1">
      <c r="A768" s="38"/>
      <c r="B768" s="39"/>
      <c r="C768" s="218" t="s">
        <v>930</v>
      </c>
      <c r="D768" s="218" t="s">
        <v>156</v>
      </c>
      <c r="E768" s="219" t="s">
        <v>931</v>
      </c>
      <c r="F768" s="220" t="s">
        <v>932</v>
      </c>
      <c r="G768" s="221" t="s">
        <v>237</v>
      </c>
      <c r="H768" s="222">
        <v>200</v>
      </c>
      <c r="I768" s="223"/>
      <c r="J768" s="224">
        <f>ROUND(I768*H768,2)</f>
        <v>0</v>
      </c>
      <c r="K768" s="220" t="s">
        <v>160</v>
      </c>
      <c r="L768" s="44"/>
      <c r="M768" s="225" t="s">
        <v>1</v>
      </c>
      <c r="N768" s="226" t="s">
        <v>46</v>
      </c>
      <c r="O768" s="91"/>
      <c r="P768" s="227">
        <f>O768*H768</f>
        <v>0</v>
      </c>
      <c r="Q768" s="227">
        <v>2.0000000000000002E-05</v>
      </c>
      <c r="R768" s="227">
        <f>Q768*H768</f>
        <v>0.0040000000000000001</v>
      </c>
      <c r="S768" s="227">
        <v>0</v>
      </c>
      <c r="T768" s="228">
        <f>S768*H768</f>
        <v>0</v>
      </c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R768" s="229" t="s">
        <v>254</v>
      </c>
      <c r="AT768" s="229" t="s">
        <v>156</v>
      </c>
      <c r="AU768" s="229" t="s">
        <v>162</v>
      </c>
      <c r="AY768" s="17" t="s">
        <v>152</v>
      </c>
      <c r="BE768" s="230">
        <f>IF(N768="základní",J768,0)</f>
        <v>0</v>
      </c>
      <c r="BF768" s="230">
        <f>IF(N768="snížená",J768,0)</f>
        <v>0</v>
      </c>
      <c r="BG768" s="230">
        <f>IF(N768="zákl. přenesená",J768,0)</f>
        <v>0</v>
      </c>
      <c r="BH768" s="230">
        <f>IF(N768="sníž. přenesená",J768,0)</f>
        <v>0</v>
      </c>
      <c r="BI768" s="230">
        <f>IF(N768="nulová",J768,0)</f>
        <v>0</v>
      </c>
      <c r="BJ768" s="17" t="s">
        <v>162</v>
      </c>
      <c r="BK768" s="230">
        <f>ROUND(I768*H768,2)</f>
        <v>0</v>
      </c>
      <c r="BL768" s="17" t="s">
        <v>254</v>
      </c>
      <c r="BM768" s="229" t="s">
        <v>933</v>
      </c>
    </row>
    <row r="769" s="14" customFormat="1">
      <c r="A769" s="14"/>
      <c r="B769" s="242"/>
      <c r="C769" s="243"/>
      <c r="D769" s="233" t="s">
        <v>164</v>
      </c>
      <c r="E769" s="244" t="s">
        <v>1</v>
      </c>
      <c r="F769" s="245" t="s">
        <v>934</v>
      </c>
      <c r="G769" s="243"/>
      <c r="H769" s="246">
        <v>200</v>
      </c>
      <c r="I769" s="247"/>
      <c r="J769" s="243"/>
      <c r="K769" s="243"/>
      <c r="L769" s="248"/>
      <c r="M769" s="249"/>
      <c r="N769" s="250"/>
      <c r="O769" s="250"/>
      <c r="P769" s="250"/>
      <c r="Q769" s="250"/>
      <c r="R769" s="250"/>
      <c r="S769" s="250"/>
      <c r="T769" s="251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52" t="s">
        <v>164</v>
      </c>
      <c r="AU769" s="252" t="s">
        <v>162</v>
      </c>
      <c r="AV769" s="14" t="s">
        <v>162</v>
      </c>
      <c r="AW769" s="14" t="s">
        <v>35</v>
      </c>
      <c r="AX769" s="14" t="s">
        <v>80</v>
      </c>
      <c r="AY769" s="252" t="s">
        <v>152</v>
      </c>
    </row>
    <row r="770" s="15" customFormat="1">
      <c r="A770" s="15"/>
      <c r="B770" s="253"/>
      <c r="C770" s="254"/>
      <c r="D770" s="233" t="s">
        <v>164</v>
      </c>
      <c r="E770" s="255" t="s">
        <v>1</v>
      </c>
      <c r="F770" s="256" t="s">
        <v>167</v>
      </c>
      <c r="G770" s="254"/>
      <c r="H770" s="257">
        <v>200</v>
      </c>
      <c r="I770" s="258"/>
      <c r="J770" s="254"/>
      <c r="K770" s="254"/>
      <c r="L770" s="259"/>
      <c r="M770" s="260"/>
      <c r="N770" s="261"/>
      <c r="O770" s="261"/>
      <c r="P770" s="261"/>
      <c r="Q770" s="261"/>
      <c r="R770" s="261"/>
      <c r="S770" s="261"/>
      <c r="T770" s="262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63" t="s">
        <v>164</v>
      </c>
      <c r="AU770" s="263" t="s">
        <v>162</v>
      </c>
      <c r="AV770" s="15" t="s">
        <v>161</v>
      </c>
      <c r="AW770" s="15" t="s">
        <v>35</v>
      </c>
      <c r="AX770" s="15" t="s">
        <v>88</v>
      </c>
      <c r="AY770" s="263" t="s">
        <v>152</v>
      </c>
    </row>
    <row r="771" s="2" customFormat="1" ht="14.4" customHeight="1">
      <c r="A771" s="38"/>
      <c r="B771" s="39"/>
      <c r="C771" s="218" t="s">
        <v>935</v>
      </c>
      <c r="D771" s="218" t="s">
        <v>156</v>
      </c>
      <c r="E771" s="219" t="s">
        <v>936</v>
      </c>
      <c r="F771" s="220" t="s">
        <v>937</v>
      </c>
      <c r="G771" s="221" t="s">
        <v>159</v>
      </c>
      <c r="H771" s="222">
        <v>98.700000000000003</v>
      </c>
      <c r="I771" s="223"/>
      <c r="J771" s="224">
        <f>ROUND(I771*H771,2)</f>
        <v>0</v>
      </c>
      <c r="K771" s="220" t="s">
        <v>160</v>
      </c>
      <c r="L771" s="44"/>
      <c r="M771" s="225" t="s">
        <v>1</v>
      </c>
      <c r="N771" s="226" t="s">
        <v>46</v>
      </c>
      <c r="O771" s="91"/>
      <c r="P771" s="227">
        <f>O771*H771</f>
        <v>0</v>
      </c>
      <c r="Q771" s="227">
        <v>0.00029999999999999997</v>
      </c>
      <c r="R771" s="227">
        <f>Q771*H771</f>
        <v>0.029609999999999997</v>
      </c>
      <c r="S771" s="227">
        <v>0</v>
      </c>
      <c r="T771" s="228">
        <f>S771*H771</f>
        <v>0</v>
      </c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R771" s="229" t="s">
        <v>254</v>
      </c>
      <c r="AT771" s="229" t="s">
        <v>156</v>
      </c>
      <c r="AU771" s="229" t="s">
        <v>162</v>
      </c>
      <c r="AY771" s="17" t="s">
        <v>152</v>
      </c>
      <c r="BE771" s="230">
        <f>IF(N771="základní",J771,0)</f>
        <v>0</v>
      </c>
      <c r="BF771" s="230">
        <f>IF(N771="snížená",J771,0)</f>
        <v>0</v>
      </c>
      <c r="BG771" s="230">
        <f>IF(N771="zákl. přenesená",J771,0)</f>
        <v>0</v>
      </c>
      <c r="BH771" s="230">
        <f>IF(N771="sníž. přenesená",J771,0)</f>
        <v>0</v>
      </c>
      <c r="BI771" s="230">
        <f>IF(N771="nulová",J771,0)</f>
        <v>0</v>
      </c>
      <c r="BJ771" s="17" t="s">
        <v>162</v>
      </c>
      <c r="BK771" s="230">
        <f>ROUND(I771*H771,2)</f>
        <v>0</v>
      </c>
      <c r="BL771" s="17" t="s">
        <v>254</v>
      </c>
      <c r="BM771" s="229" t="s">
        <v>938</v>
      </c>
    </row>
    <row r="772" s="13" customFormat="1">
      <c r="A772" s="13"/>
      <c r="B772" s="231"/>
      <c r="C772" s="232"/>
      <c r="D772" s="233" t="s">
        <v>164</v>
      </c>
      <c r="E772" s="234" t="s">
        <v>1</v>
      </c>
      <c r="F772" s="235" t="s">
        <v>939</v>
      </c>
      <c r="G772" s="232"/>
      <c r="H772" s="234" t="s">
        <v>1</v>
      </c>
      <c r="I772" s="236"/>
      <c r="J772" s="232"/>
      <c r="K772" s="232"/>
      <c r="L772" s="237"/>
      <c r="M772" s="238"/>
      <c r="N772" s="239"/>
      <c r="O772" s="239"/>
      <c r="P772" s="239"/>
      <c r="Q772" s="239"/>
      <c r="R772" s="239"/>
      <c r="S772" s="239"/>
      <c r="T772" s="240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1" t="s">
        <v>164</v>
      </c>
      <c r="AU772" s="241" t="s">
        <v>162</v>
      </c>
      <c r="AV772" s="13" t="s">
        <v>88</v>
      </c>
      <c r="AW772" s="13" t="s">
        <v>35</v>
      </c>
      <c r="AX772" s="13" t="s">
        <v>80</v>
      </c>
      <c r="AY772" s="241" t="s">
        <v>152</v>
      </c>
    </row>
    <row r="773" s="13" customFormat="1">
      <c r="A773" s="13"/>
      <c r="B773" s="231"/>
      <c r="C773" s="232"/>
      <c r="D773" s="233" t="s">
        <v>164</v>
      </c>
      <c r="E773" s="234" t="s">
        <v>1</v>
      </c>
      <c r="F773" s="235" t="s">
        <v>394</v>
      </c>
      <c r="G773" s="232"/>
      <c r="H773" s="234" t="s">
        <v>1</v>
      </c>
      <c r="I773" s="236"/>
      <c r="J773" s="232"/>
      <c r="K773" s="232"/>
      <c r="L773" s="237"/>
      <c r="M773" s="238"/>
      <c r="N773" s="239"/>
      <c r="O773" s="239"/>
      <c r="P773" s="239"/>
      <c r="Q773" s="239"/>
      <c r="R773" s="239"/>
      <c r="S773" s="239"/>
      <c r="T773" s="240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1" t="s">
        <v>164</v>
      </c>
      <c r="AU773" s="241" t="s">
        <v>162</v>
      </c>
      <c r="AV773" s="13" t="s">
        <v>88</v>
      </c>
      <c r="AW773" s="13" t="s">
        <v>35</v>
      </c>
      <c r="AX773" s="13" t="s">
        <v>80</v>
      </c>
      <c r="AY773" s="241" t="s">
        <v>152</v>
      </c>
    </row>
    <row r="774" s="14" customFormat="1">
      <c r="A774" s="14"/>
      <c r="B774" s="242"/>
      <c r="C774" s="243"/>
      <c r="D774" s="233" t="s">
        <v>164</v>
      </c>
      <c r="E774" s="244" t="s">
        <v>1</v>
      </c>
      <c r="F774" s="245" t="s">
        <v>269</v>
      </c>
      <c r="G774" s="243"/>
      <c r="H774" s="246">
        <v>19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2" t="s">
        <v>164</v>
      </c>
      <c r="AU774" s="252" t="s">
        <v>162</v>
      </c>
      <c r="AV774" s="14" t="s">
        <v>162</v>
      </c>
      <c r="AW774" s="14" t="s">
        <v>35</v>
      </c>
      <c r="AX774" s="14" t="s">
        <v>80</v>
      </c>
      <c r="AY774" s="252" t="s">
        <v>152</v>
      </c>
    </row>
    <row r="775" s="13" customFormat="1">
      <c r="A775" s="13"/>
      <c r="B775" s="231"/>
      <c r="C775" s="232"/>
      <c r="D775" s="233" t="s">
        <v>164</v>
      </c>
      <c r="E775" s="234" t="s">
        <v>1</v>
      </c>
      <c r="F775" s="235" t="s">
        <v>396</v>
      </c>
      <c r="G775" s="232"/>
      <c r="H775" s="234" t="s">
        <v>1</v>
      </c>
      <c r="I775" s="236"/>
      <c r="J775" s="232"/>
      <c r="K775" s="232"/>
      <c r="L775" s="237"/>
      <c r="M775" s="238"/>
      <c r="N775" s="239"/>
      <c r="O775" s="239"/>
      <c r="P775" s="239"/>
      <c r="Q775" s="239"/>
      <c r="R775" s="239"/>
      <c r="S775" s="239"/>
      <c r="T775" s="240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1" t="s">
        <v>164</v>
      </c>
      <c r="AU775" s="241" t="s">
        <v>162</v>
      </c>
      <c r="AV775" s="13" t="s">
        <v>88</v>
      </c>
      <c r="AW775" s="13" t="s">
        <v>35</v>
      </c>
      <c r="AX775" s="13" t="s">
        <v>80</v>
      </c>
      <c r="AY775" s="241" t="s">
        <v>152</v>
      </c>
    </row>
    <row r="776" s="14" customFormat="1">
      <c r="A776" s="14"/>
      <c r="B776" s="242"/>
      <c r="C776" s="243"/>
      <c r="D776" s="233" t="s">
        <v>164</v>
      </c>
      <c r="E776" s="244" t="s">
        <v>1</v>
      </c>
      <c r="F776" s="245" t="s">
        <v>940</v>
      </c>
      <c r="G776" s="243"/>
      <c r="H776" s="246">
        <v>31.300000000000001</v>
      </c>
      <c r="I776" s="247"/>
      <c r="J776" s="243"/>
      <c r="K776" s="243"/>
      <c r="L776" s="248"/>
      <c r="M776" s="249"/>
      <c r="N776" s="250"/>
      <c r="O776" s="250"/>
      <c r="P776" s="250"/>
      <c r="Q776" s="250"/>
      <c r="R776" s="250"/>
      <c r="S776" s="250"/>
      <c r="T776" s="251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2" t="s">
        <v>164</v>
      </c>
      <c r="AU776" s="252" t="s">
        <v>162</v>
      </c>
      <c r="AV776" s="14" t="s">
        <v>162</v>
      </c>
      <c r="AW776" s="14" t="s">
        <v>35</v>
      </c>
      <c r="AX776" s="14" t="s">
        <v>80</v>
      </c>
      <c r="AY776" s="252" t="s">
        <v>152</v>
      </c>
    </row>
    <row r="777" s="13" customFormat="1">
      <c r="A777" s="13"/>
      <c r="B777" s="231"/>
      <c r="C777" s="232"/>
      <c r="D777" s="233" t="s">
        <v>164</v>
      </c>
      <c r="E777" s="234" t="s">
        <v>1</v>
      </c>
      <c r="F777" s="235" t="s">
        <v>398</v>
      </c>
      <c r="G777" s="232"/>
      <c r="H777" s="234" t="s">
        <v>1</v>
      </c>
      <c r="I777" s="236"/>
      <c r="J777" s="232"/>
      <c r="K777" s="232"/>
      <c r="L777" s="237"/>
      <c r="M777" s="238"/>
      <c r="N777" s="239"/>
      <c r="O777" s="239"/>
      <c r="P777" s="239"/>
      <c r="Q777" s="239"/>
      <c r="R777" s="239"/>
      <c r="S777" s="239"/>
      <c r="T777" s="240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1" t="s">
        <v>164</v>
      </c>
      <c r="AU777" s="241" t="s">
        <v>162</v>
      </c>
      <c r="AV777" s="13" t="s">
        <v>88</v>
      </c>
      <c r="AW777" s="13" t="s">
        <v>35</v>
      </c>
      <c r="AX777" s="13" t="s">
        <v>80</v>
      </c>
      <c r="AY777" s="241" t="s">
        <v>152</v>
      </c>
    </row>
    <row r="778" s="14" customFormat="1">
      <c r="A778" s="14"/>
      <c r="B778" s="242"/>
      <c r="C778" s="243"/>
      <c r="D778" s="233" t="s">
        <v>164</v>
      </c>
      <c r="E778" s="244" t="s">
        <v>1</v>
      </c>
      <c r="F778" s="245" t="s">
        <v>941</v>
      </c>
      <c r="G778" s="243"/>
      <c r="H778" s="246">
        <v>31.899999999999999</v>
      </c>
      <c r="I778" s="247"/>
      <c r="J778" s="243"/>
      <c r="K778" s="243"/>
      <c r="L778" s="248"/>
      <c r="M778" s="249"/>
      <c r="N778" s="250"/>
      <c r="O778" s="250"/>
      <c r="P778" s="250"/>
      <c r="Q778" s="250"/>
      <c r="R778" s="250"/>
      <c r="S778" s="250"/>
      <c r="T778" s="251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2" t="s">
        <v>164</v>
      </c>
      <c r="AU778" s="252" t="s">
        <v>162</v>
      </c>
      <c r="AV778" s="14" t="s">
        <v>162</v>
      </c>
      <c r="AW778" s="14" t="s">
        <v>35</v>
      </c>
      <c r="AX778" s="14" t="s">
        <v>80</v>
      </c>
      <c r="AY778" s="252" t="s">
        <v>152</v>
      </c>
    </row>
    <row r="779" s="13" customFormat="1">
      <c r="A779" s="13"/>
      <c r="B779" s="231"/>
      <c r="C779" s="232"/>
      <c r="D779" s="233" t="s">
        <v>164</v>
      </c>
      <c r="E779" s="234" t="s">
        <v>1</v>
      </c>
      <c r="F779" s="235" t="s">
        <v>400</v>
      </c>
      <c r="G779" s="232"/>
      <c r="H779" s="234" t="s">
        <v>1</v>
      </c>
      <c r="I779" s="236"/>
      <c r="J779" s="232"/>
      <c r="K779" s="232"/>
      <c r="L779" s="237"/>
      <c r="M779" s="238"/>
      <c r="N779" s="239"/>
      <c r="O779" s="239"/>
      <c r="P779" s="239"/>
      <c r="Q779" s="239"/>
      <c r="R779" s="239"/>
      <c r="S779" s="239"/>
      <c r="T779" s="240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1" t="s">
        <v>164</v>
      </c>
      <c r="AU779" s="241" t="s">
        <v>162</v>
      </c>
      <c r="AV779" s="13" t="s">
        <v>88</v>
      </c>
      <c r="AW779" s="13" t="s">
        <v>35</v>
      </c>
      <c r="AX779" s="13" t="s">
        <v>80</v>
      </c>
      <c r="AY779" s="241" t="s">
        <v>152</v>
      </c>
    </row>
    <row r="780" s="14" customFormat="1">
      <c r="A780" s="14"/>
      <c r="B780" s="242"/>
      <c r="C780" s="243"/>
      <c r="D780" s="233" t="s">
        <v>164</v>
      </c>
      <c r="E780" s="244" t="s">
        <v>1</v>
      </c>
      <c r="F780" s="245" t="s">
        <v>942</v>
      </c>
      <c r="G780" s="243"/>
      <c r="H780" s="246">
        <v>16.5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2" t="s">
        <v>164</v>
      </c>
      <c r="AU780" s="252" t="s">
        <v>162</v>
      </c>
      <c r="AV780" s="14" t="s">
        <v>162</v>
      </c>
      <c r="AW780" s="14" t="s">
        <v>35</v>
      </c>
      <c r="AX780" s="14" t="s">
        <v>80</v>
      </c>
      <c r="AY780" s="252" t="s">
        <v>152</v>
      </c>
    </row>
    <row r="781" s="15" customFormat="1">
      <c r="A781" s="15"/>
      <c r="B781" s="253"/>
      <c r="C781" s="254"/>
      <c r="D781" s="233" t="s">
        <v>164</v>
      </c>
      <c r="E781" s="255" t="s">
        <v>1</v>
      </c>
      <c r="F781" s="256" t="s">
        <v>167</v>
      </c>
      <c r="G781" s="254"/>
      <c r="H781" s="257">
        <v>98.699999999999989</v>
      </c>
      <c r="I781" s="258"/>
      <c r="J781" s="254"/>
      <c r="K781" s="254"/>
      <c r="L781" s="259"/>
      <c r="M781" s="260"/>
      <c r="N781" s="261"/>
      <c r="O781" s="261"/>
      <c r="P781" s="261"/>
      <c r="Q781" s="261"/>
      <c r="R781" s="261"/>
      <c r="S781" s="261"/>
      <c r="T781" s="262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63" t="s">
        <v>164</v>
      </c>
      <c r="AU781" s="263" t="s">
        <v>162</v>
      </c>
      <c r="AV781" s="15" t="s">
        <v>161</v>
      </c>
      <c r="AW781" s="15" t="s">
        <v>35</v>
      </c>
      <c r="AX781" s="15" t="s">
        <v>88</v>
      </c>
      <c r="AY781" s="263" t="s">
        <v>152</v>
      </c>
    </row>
    <row r="782" s="2" customFormat="1" ht="37.8" customHeight="1">
      <c r="A782" s="38"/>
      <c r="B782" s="39"/>
      <c r="C782" s="264" t="s">
        <v>943</v>
      </c>
      <c r="D782" s="264" t="s">
        <v>180</v>
      </c>
      <c r="E782" s="265" t="s">
        <v>944</v>
      </c>
      <c r="F782" s="266" t="s">
        <v>945</v>
      </c>
      <c r="G782" s="267" t="s">
        <v>159</v>
      </c>
      <c r="H782" s="268">
        <v>113.505</v>
      </c>
      <c r="I782" s="269"/>
      <c r="J782" s="270">
        <f>ROUND(I782*H782,2)</f>
        <v>0</v>
      </c>
      <c r="K782" s="266" t="s">
        <v>160</v>
      </c>
      <c r="L782" s="271"/>
      <c r="M782" s="272" t="s">
        <v>1</v>
      </c>
      <c r="N782" s="273" t="s">
        <v>46</v>
      </c>
      <c r="O782" s="91"/>
      <c r="P782" s="227">
        <f>O782*H782</f>
        <v>0</v>
      </c>
      <c r="Q782" s="227">
        <v>0.0036800000000000001</v>
      </c>
      <c r="R782" s="227">
        <f>Q782*H782</f>
        <v>0.41769839999999997</v>
      </c>
      <c r="S782" s="227">
        <v>0</v>
      </c>
      <c r="T782" s="228">
        <f>S782*H782</f>
        <v>0</v>
      </c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R782" s="229" t="s">
        <v>348</v>
      </c>
      <c r="AT782" s="229" t="s">
        <v>180</v>
      </c>
      <c r="AU782" s="229" t="s">
        <v>162</v>
      </c>
      <c r="AY782" s="17" t="s">
        <v>152</v>
      </c>
      <c r="BE782" s="230">
        <f>IF(N782="základní",J782,0)</f>
        <v>0</v>
      </c>
      <c r="BF782" s="230">
        <f>IF(N782="snížená",J782,0)</f>
        <v>0</v>
      </c>
      <c r="BG782" s="230">
        <f>IF(N782="zákl. přenesená",J782,0)</f>
        <v>0</v>
      </c>
      <c r="BH782" s="230">
        <f>IF(N782="sníž. přenesená",J782,0)</f>
        <v>0</v>
      </c>
      <c r="BI782" s="230">
        <f>IF(N782="nulová",J782,0)</f>
        <v>0</v>
      </c>
      <c r="BJ782" s="17" t="s">
        <v>162</v>
      </c>
      <c r="BK782" s="230">
        <f>ROUND(I782*H782,2)</f>
        <v>0</v>
      </c>
      <c r="BL782" s="17" t="s">
        <v>254</v>
      </c>
      <c r="BM782" s="229" t="s">
        <v>946</v>
      </c>
    </row>
    <row r="783" s="14" customFormat="1">
      <c r="A783" s="14"/>
      <c r="B783" s="242"/>
      <c r="C783" s="243"/>
      <c r="D783" s="233" t="s">
        <v>164</v>
      </c>
      <c r="E783" s="244" t="s">
        <v>1</v>
      </c>
      <c r="F783" s="245" t="s">
        <v>947</v>
      </c>
      <c r="G783" s="243"/>
      <c r="H783" s="246">
        <v>113.505</v>
      </c>
      <c r="I783" s="247"/>
      <c r="J783" s="243"/>
      <c r="K783" s="243"/>
      <c r="L783" s="248"/>
      <c r="M783" s="249"/>
      <c r="N783" s="250"/>
      <c r="O783" s="250"/>
      <c r="P783" s="250"/>
      <c r="Q783" s="250"/>
      <c r="R783" s="250"/>
      <c r="S783" s="250"/>
      <c r="T783" s="251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52" t="s">
        <v>164</v>
      </c>
      <c r="AU783" s="252" t="s">
        <v>162</v>
      </c>
      <c r="AV783" s="14" t="s">
        <v>162</v>
      </c>
      <c r="AW783" s="14" t="s">
        <v>35</v>
      </c>
      <c r="AX783" s="14" t="s">
        <v>80</v>
      </c>
      <c r="AY783" s="252" t="s">
        <v>152</v>
      </c>
    </row>
    <row r="784" s="15" customFormat="1">
      <c r="A784" s="15"/>
      <c r="B784" s="253"/>
      <c r="C784" s="254"/>
      <c r="D784" s="233" t="s">
        <v>164</v>
      </c>
      <c r="E784" s="255" t="s">
        <v>1</v>
      </c>
      <c r="F784" s="256" t="s">
        <v>167</v>
      </c>
      <c r="G784" s="254"/>
      <c r="H784" s="257">
        <v>113.505</v>
      </c>
      <c r="I784" s="258"/>
      <c r="J784" s="254"/>
      <c r="K784" s="254"/>
      <c r="L784" s="259"/>
      <c r="M784" s="260"/>
      <c r="N784" s="261"/>
      <c r="O784" s="261"/>
      <c r="P784" s="261"/>
      <c r="Q784" s="261"/>
      <c r="R784" s="261"/>
      <c r="S784" s="261"/>
      <c r="T784" s="262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T784" s="263" t="s">
        <v>164</v>
      </c>
      <c r="AU784" s="263" t="s">
        <v>162</v>
      </c>
      <c r="AV784" s="15" t="s">
        <v>161</v>
      </c>
      <c r="AW784" s="15" t="s">
        <v>35</v>
      </c>
      <c r="AX784" s="15" t="s">
        <v>88</v>
      </c>
      <c r="AY784" s="263" t="s">
        <v>152</v>
      </c>
    </row>
    <row r="785" s="2" customFormat="1" ht="24.15" customHeight="1">
      <c r="A785" s="38"/>
      <c r="B785" s="39"/>
      <c r="C785" s="218" t="s">
        <v>948</v>
      </c>
      <c r="D785" s="218" t="s">
        <v>156</v>
      </c>
      <c r="E785" s="219" t="s">
        <v>949</v>
      </c>
      <c r="F785" s="220" t="s">
        <v>950</v>
      </c>
      <c r="G785" s="221" t="s">
        <v>237</v>
      </c>
      <c r="H785" s="222">
        <v>3.8100000000000001</v>
      </c>
      <c r="I785" s="223"/>
      <c r="J785" s="224">
        <f>ROUND(I785*H785,2)</f>
        <v>0</v>
      </c>
      <c r="K785" s="220" t="s">
        <v>160</v>
      </c>
      <c r="L785" s="44"/>
      <c r="M785" s="225" t="s">
        <v>1</v>
      </c>
      <c r="N785" s="226" t="s">
        <v>46</v>
      </c>
      <c r="O785" s="91"/>
      <c r="P785" s="227">
        <f>O785*H785</f>
        <v>0</v>
      </c>
      <c r="Q785" s="227">
        <v>8.0000000000000007E-05</v>
      </c>
      <c r="R785" s="227">
        <f>Q785*H785</f>
        <v>0.00030480000000000004</v>
      </c>
      <c r="S785" s="227">
        <v>0</v>
      </c>
      <c r="T785" s="228">
        <f>S785*H785</f>
        <v>0</v>
      </c>
      <c r="U785" s="38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R785" s="229" t="s">
        <v>254</v>
      </c>
      <c r="AT785" s="229" t="s">
        <v>156</v>
      </c>
      <c r="AU785" s="229" t="s">
        <v>162</v>
      </c>
      <c r="AY785" s="17" t="s">
        <v>152</v>
      </c>
      <c r="BE785" s="230">
        <f>IF(N785="základní",J785,0)</f>
        <v>0</v>
      </c>
      <c r="BF785" s="230">
        <f>IF(N785="snížená",J785,0)</f>
        <v>0</v>
      </c>
      <c r="BG785" s="230">
        <f>IF(N785="zákl. přenesená",J785,0)</f>
        <v>0</v>
      </c>
      <c r="BH785" s="230">
        <f>IF(N785="sníž. přenesená",J785,0)</f>
        <v>0</v>
      </c>
      <c r="BI785" s="230">
        <f>IF(N785="nulová",J785,0)</f>
        <v>0</v>
      </c>
      <c r="BJ785" s="17" t="s">
        <v>162</v>
      </c>
      <c r="BK785" s="230">
        <f>ROUND(I785*H785,2)</f>
        <v>0</v>
      </c>
      <c r="BL785" s="17" t="s">
        <v>254</v>
      </c>
      <c r="BM785" s="229" t="s">
        <v>951</v>
      </c>
    </row>
    <row r="786" s="14" customFormat="1">
      <c r="A786" s="14"/>
      <c r="B786" s="242"/>
      <c r="C786" s="243"/>
      <c r="D786" s="233" t="s">
        <v>164</v>
      </c>
      <c r="E786" s="244" t="s">
        <v>1</v>
      </c>
      <c r="F786" s="245" t="s">
        <v>952</v>
      </c>
      <c r="G786" s="243"/>
      <c r="H786" s="246">
        <v>3.8100000000000001</v>
      </c>
      <c r="I786" s="247"/>
      <c r="J786" s="243"/>
      <c r="K786" s="243"/>
      <c r="L786" s="248"/>
      <c r="M786" s="249"/>
      <c r="N786" s="250"/>
      <c r="O786" s="250"/>
      <c r="P786" s="250"/>
      <c r="Q786" s="250"/>
      <c r="R786" s="250"/>
      <c r="S786" s="250"/>
      <c r="T786" s="251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52" t="s">
        <v>164</v>
      </c>
      <c r="AU786" s="252" t="s">
        <v>162</v>
      </c>
      <c r="AV786" s="14" t="s">
        <v>162</v>
      </c>
      <c r="AW786" s="14" t="s">
        <v>35</v>
      </c>
      <c r="AX786" s="14" t="s">
        <v>80</v>
      </c>
      <c r="AY786" s="252" t="s">
        <v>152</v>
      </c>
    </row>
    <row r="787" s="15" customFormat="1">
      <c r="A787" s="15"/>
      <c r="B787" s="253"/>
      <c r="C787" s="254"/>
      <c r="D787" s="233" t="s">
        <v>164</v>
      </c>
      <c r="E787" s="255" t="s">
        <v>1</v>
      </c>
      <c r="F787" s="256" t="s">
        <v>167</v>
      </c>
      <c r="G787" s="254"/>
      <c r="H787" s="257">
        <v>3.8100000000000001</v>
      </c>
      <c r="I787" s="258"/>
      <c r="J787" s="254"/>
      <c r="K787" s="254"/>
      <c r="L787" s="259"/>
      <c r="M787" s="260"/>
      <c r="N787" s="261"/>
      <c r="O787" s="261"/>
      <c r="P787" s="261"/>
      <c r="Q787" s="261"/>
      <c r="R787" s="261"/>
      <c r="S787" s="261"/>
      <c r="T787" s="262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T787" s="263" t="s">
        <v>164</v>
      </c>
      <c r="AU787" s="263" t="s">
        <v>162</v>
      </c>
      <c r="AV787" s="15" t="s">
        <v>161</v>
      </c>
      <c r="AW787" s="15" t="s">
        <v>35</v>
      </c>
      <c r="AX787" s="15" t="s">
        <v>88</v>
      </c>
      <c r="AY787" s="263" t="s">
        <v>152</v>
      </c>
    </row>
    <row r="788" s="2" customFormat="1" ht="14.4" customHeight="1">
      <c r="A788" s="38"/>
      <c r="B788" s="39"/>
      <c r="C788" s="218" t="s">
        <v>953</v>
      </c>
      <c r="D788" s="218" t="s">
        <v>156</v>
      </c>
      <c r="E788" s="219" t="s">
        <v>954</v>
      </c>
      <c r="F788" s="220" t="s">
        <v>955</v>
      </c>
      <c r="G788" s="221" t="s">
        <v>237</v>
      </c>
      <c r="H788" s="222">
        <v>217.78999999999999</v>
      </c>
      <c r="I788" s="223"/>
      <c r="J788" s="224">
        <f>ROUND(I788*H788,2)</f>
        <v>0</v>
      </c>
      <c r="K788" s="220" t="s">
        <v>160</v>
      </c>
      <c r="L788" s="44"/>
      <c r="M788" s="225" t="s">
        <v>1</v>
      </c>
      <c r="N788" s="226" t="s">
        <v>46</v>
      </c>
      <c r="O788" s="91"/>
      <c r="P788" s="227">
        <f>O788*H788</f>
        <v>0</v>
      </c>
      <c r="Q788" s="227">
        <v>1.0000000000000001E-05</v>
      </c>
      <c r="R788" s="227">
        <f>Q788*H788</f>
        <v>0.0021779</v>
      </c>
      <c r="S788" s="227">
        <v>0</v>
      </c>
      <c r="T788" s="228">
        <f>S788*H788</f>
        <v>0</v>
      </c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R788" s="229" t="s">
        <v>254</v>
      </c>
      <c r="AT788" s="229" t="s">
        <v>156</v>
      </c>
      <c r="AU788" s="229" t="s">
        <v>162</v>
      </c>
      <c r="AY788" s="17" t="s">
        <v>152</v>
      </c>
      <c r="BE788" s="230">
        <f>IF(N788="základní",J788,0)</f>
        <v>0</v>
      </c>
      <c r="BF788" s="230">
        <f>IF(N788="snížená",J788,0)</f>
        <v>0</v>
      </c>
      <c r="BG788" s="230">
        <f>IF(N788="zákl. přenesená",J788,0)</f>
        <v>0</v>
      </c>
      <c r="BH788" s="230">
        <f>IF(N788="sníž. přenesená",J788,0)</f>
        <v>0</v>
      </c>
      <c r="BI788" s="230">
        <f>IF(N788="nulová",J788,0)</f>
        <v>0</v>
      </c>
      <c r="BJ788" s="17" t="s">
        <v>162</v>
      </c>
      <c r="BK788" s="230">
        <f>ROUND(I788*H788,2)</f>
        <v>0</v>
      </c>
      <c r="BL788" s="17" t="s">
        <v>254</v>
      </c>
      <c r="BM788" s="229" t="s">
        <v>956</v>
      </c>
    </row>
    <row r="789" s="13" customFormat="1">
      <c r="A789" s="13"/>
      <c r="B789" s="231"/>
      <c r="C789" s="232"/>
      <c r="D789" s="233" t="s">
        <v>164</v>
      </c>
      <c r="E789" s="234" t="s">
        <v>1</v>
      </c>
      <c r="F789" s="235" t="s">
        <v>894</v>
      </c>
      <c r="G789" s="232"/>
      <c r="H789" s="234" t="s">
        <v>1</v>
      </c>
      <c r="I789" s="236"/>
      <c r="J789" s="232"/>
      <c r="K789" s="232"/>
      <c r="L789" s="237"/>
      <c r="M789" s="238"/>
      <c r="N789" s="239"/>
      <c r="O789" s="239"/>
      <c r="P789" s="239"/>
      <c r="Q789" s="239"/>
      <c r="R789" s="239"/>
      <c r="S789" s="239"/>
      <c r="T789" s="240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1" t="s">
        <v>164</v>
      </c>
      <c r="AU789" s="241" t="s">
        <v>162</v>
      </c>
      <c r="AV789" s="13" t="s">
        <v>88</v>
      </c>
      <c r="AW789" s="13" t="s">
        <v>35</v>
      </c>
      <c r="AX789" s="13" t="s">
        <v>80</v>
      </c>
      <c r="AY789" s="241" t="s">
        <v>152</v>
      </c>
    </row>
    <row r="790" s="13" customFormat="1">
      <c r="A790" s="13"/>
      <c r="B790" s="231"/>
      <c r="C790" s="232"/>
      <c r="D790" s="233" t="s">
        <v>164</v>
      </c>
      <c r="E790" s="234" t="s">
        <v>1</v>
      </c>
      <c r="F790" s="235" t="s">
        <v>895</v>
      </c>
      <c r="G790" s="232"/>
      <c r="H790" s="234" t="s">
        <v>1</v>
      </c>
      <c r="I790" s="236"/>
      <c r="J790" s="232"/>
      <c r="K790" s="232"/>
      <c r="L790" s="237"/>
      <c r="M790" s="238"/>
      <c r="N790" s="239"/>
      <c r="O790" s="239"/>
      <c r="P790" s="239"/>
      <c r="Q790" s="239"/>
      <c r="R790" s="239"/>
      <c r="S790" s="239"/>
      <c r="T790" s="240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41" t="s">
        <v>164</v>
      </c>
      <c r="AU790" s="241" t="s">
        <v>162</v>
      </c>
      <c r="AV790" s="13" t="s">
        <v>88</v>
      </c>
      <c r="AW790" s="13" t="s">
        <v>35</v>
      </c>
      <c r="AX790" s="13" t="s">
        <v>80</v>
      </c>
      <c r="AY790" s="241" t="s">
        <v>152</v>
      </c>
    </row>
    <row r="791" s="14" customFormat="1">
      <c r="A791" s="14"/>
      <c r="B791" s="242"/>
      <c r="C791" s="243"/>
      <c r="D791" s="233" t="s">
        <v>164</v>
      </c>
      <c r="E791" s="244" t="s">
        <v>1</v>
      </c>
      <c r="F791" s="245" t="s">
        <v>957</v>
      </c>
      <c r="G791" s="243"/>
      <c r="H791" s="246">
        <v>3.8300000000000001</v>
      </c>
      <c r="I791" s="247"/>
      <c r="J791" s="243"/>
      <c r="K791" s="243"/>
      <c r="L791" s="248"/>
      <c r="M791" s="249"/>
      <c r="N791" s="250"/>
      <c r="O791" s="250"/>
      <c r="P791" s="250"/>
      <c r="Q791" s="250"/>
      <c r="R791" s="250"/>
      <c r="S791" s="250"/>
      <c r="T791" s="251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52" t="s">
        <v>164</v>
      </c>
      <c r="AU791" s="252" t="s">
        <v>162</v>
      </c>
      <c r="AV791" s="14" t="s">
        <v>162</v>
      </c>
      <c r="AW791" s="14" t="s">
        <v>35</v>
      </c>
      <c r="AX791" s="14" t="s">
        <v>80</v>
      </c>
      <c r="AY791" s="252" t="s">
        <v>152</v>
      </c>
    </row>
    <row r="792" s="14" customFormat="1">
      <c r="A792" s="14"/>
      <c r="B792" s="242"/>
      <c r="C792" s="243"/>
      <c r="D792" s="233" t="s">
        <v>164</v>
      </c>
      <c r="E792" s="244" t="s">
        <v>1</v>
      </c>
      <c r="F792" s="245" t="s">
        <v>958</v>
      </c>
      <c r="G792" s="243"/>
      <c r="H792" s="246">
        <v>18.98</v>
      </c>
      <c r="I792" s="247"/>
      <c r="J792" s="243"/>
      <c r="K792" s="243"/>
      <c r="L792" s="248"/>
      <c r="M792" s="249"/>
      <c r="N792" s="250"/>
      <c r="O792" s="250"/>
      <c r="P792" s="250"/>
      <c r="Q792" s="250"/>
      <c r="R792" s="250"/>
      <c r="S792" s="250"/>
      <c r="T792" s="251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52" t="s">
        <v>164</v>
      </c>
      <c r="AU792" s="252" t="s">
        <v>162</v>
      </c>
      <c r="AV792" s="14" t="s">
        <v>162</v>
      </c>
      <c r="AW792" s="14" t="s">
        <v>35</v>
      </c>
      <c r="AX792" s="14" t="s">
        <v>80</v>
      </c>
      <c r="AY792" s="252" t="s">
        <v>152</v>
      </c>
    </row>
    <row r="793" s="14" customFormat="1">
      <c r="A793" s="14"/>
      <c r="B793" s="242"/>
      <c r="C793" s="243"/>
      <c r="D793" s="233" t="s">
        <v>164</v>
      </c>
      <c r="E793" s="244" t="s">
        <v>1</v>
      </c>
      <c r="F793" s="245" t="s">
        <v>959</v>
      </c>
      <c r="G793" s="243"/>
      <c r="H793" s="246">
        <v>20.379999999999999</v>
      </c>
      <c r="I793" s="247"/>
      <c r="J793" s="243"/>
      <c r="K793" s="243"/>
      <c r="L793" s="248"/>
      <c r="M793" s="249"/>
      <c r="N793" s="250"/>
      <c r="O793" s="250"/>
      <c r="P793" s="250"/>
      <c r="Q793" s="250"/>
      <c r="R793" s="250"/>
      <c r="S793" s="250"/>
      <c r="T793" s="251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2" t="s">
        <v>164</v>
      </c>
      <c r="AU793" s="252" t="s">
        <v>162</v>
      </c>
      <c r="AV793" s="14" t="s">
        <v>162</v>
      </c>
      <c r="AW793" s="14" t="s">
        <v>35</v>
      </c>
      <c r="AX793" s="14" t="s">
        <v>80</v>
      </c>
      <c r="AY793" s="252" t="s">
        <v>152</v>
      </c>
    </row>
    <row r="794" s="14" customFormat="1">
      <c r="A794" s="14"/>
      <c r="B794" s="242"/>
      <c r="C794" s="243"/>
      <c r="D794" s="233" t="s">
        <v>164</v>
      </c>
      <c r="E794" s="244" t="s">
        <v>1</v>
      </c>
      <c r="F794" s="245" t="s">
        <v>960</v>
      </c>
      <c r="G794" s="243"/>
      <c r="H794" s="246">
        <v>-4.7999999999999998</v>
      </c>
      <c r="I794" s="247"/>
      <c r="J794" s="243"/>
      <c r="K794" s="243"/>
      <c r="L794" s="248"/>
      <c r="M794" s="249"/>
      <c r="N794" s="250"/>
      <c r="O794" s="250"/>
      <c r="P794" s="250"/>
      <c r="Q794" s="250"/>
      <c r="R794" s="250"/>
      <c r="S794" s="250"/>
      <c r="T794" s="251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2" t="s">
        <v>164</v>
      </c>
      <c r="AU794" s="252" t="s">
        <v>162</v>
      </c>
      <c r="AV794" s="14" t="s">
        <v>162</v>
      </c>
      <c r="AW794" s="14" t="s">
        <v>35</v>
      </c>
      <c r="AX794" s="14" t="s">
        <v>80</v>
      </c>
      <c r="AY794" s="252" t="s">
        <v>152</v>
      </c>
    </row>
    <row r="795" s="14" customFormat="1">
      <c r="A795" s="14"/>
      <c r="B795" s="242"/>
      <c r="C795" s="243"/>
      <c r="D795" s="233" t="s">
        <v>164</v>
      </c>
      <c r="E795" s="244" t="s">
        <v>1</v>
      </c>
      <c r="F795" s="245" t="s">
        <v>961</v>
      </c>
      <c r="G795" s="243"/>
      <c r="H795" s="246">
        <v>-0.59999999999999998</v>
      </c>
      <c r="I795" s="247"/>
      <c r="J795" s="243"/>
      <c r="K795" s="243"/>
      <c r="L795" s="248"/>
      <c r="M795" s="249"/>
      <c r="N795" s="250"/>
      <c r="O795" s="250"/>
      <c r="P795" s="250"/>
      <c r="Q795" s="250"/>
      <c r="R795" s="250"/>
      <c r="S795" s="250"/>
      <c r="T795" s="251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52" t="s">
        <v>164</v>
      </c>
      <c r="AU795" s="252" t="s">
        <v>162</v>
      </c>
      <c r="AV795" s="14" t="s">
        <v>162</v>
      </c>
      <c r="AW795" s="14" t="s">
        <v>35</v>
      </c>
      <c r="AX795" s="14" t="s">
        <v>80</v>
      </c>
      <c r="AY795" s="252" t="s">
        <v>152</v>
      </c>
    </row>
    <row r="796" s="13" customFormat="1">
      <c r="A796" s="13"/>
      <c r="B796" s="231"/>
      <c r="C796" s="232"/>
      <c r="D796" s="233" t="s">
        <v>164</v>
      </c>
      <c r="E796" s="234" t="s">
        <v>1</v>
      </c>
      <c r="F796" s="235" t="s">
        <v>394</v>
      </c>
      <c r="G796" s="232"/>
      <c r="H796" s="234" t="s">
        <v>1</v>
      </c>
      <c r="I796" s="236"/>
      <c r="J796" s="232"/>
      <c r="K796" s="232"/>
      <c r="L796" s="237"/>
      <c r="M796" s="238"/>
      <c r="N796" s="239"/>
      <c r="O796" s="239"/>
      <c r="P796" s="239"/>
      <c r="Q796" s="239"/>
      <c r="R796" s="239"/>
      <c r="S796" s="239"/>
      <c r="T796" s="240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41" t="s">
        <v>164</v>
      </c>
      <c r="AU796" s="241" t="s">
        <v>162</v>
      </c>
      <c r="AV796" s="13" t="s">
        <v>88</v>
      </c>
      <c r="AW796" s="13" t="s">
        <v>35</v>
      </c>
      <c r="AX796" s="13" t="s">
        <v>80</v>
      </c>
      <c r="AY796" s="241" t="s">
        <v>152</v>
      </c>
    </row>
    <row r="797" s="14" customFormat="1">
      <c r="A797" s="14"/>
      <c r="B797" s="242"/>
      <c r="C797" s="243"/>
      <c r="D797" s="233" t="s">
        <v>164</v>
      </c>
      <c r="E797" s="244" t="s">
        <v>1</v>
      </c>
      <c r="F797" s="245" t="s">
        <v>962</v>
      </c>
      <c r="G797" s="243"/>
      <c r="H797" s="246">
        <v>8.4199999999999999</v>
      </c>
      <c r="I797" s="247"/>
      <c r="J797" s="243"/>
      <c r="K797" s="243"/>
      <c r="L797" s="248"/>
      <c r="M797" s="249"/>
      <c r="N797" s="250"/>
      <c r="O797" s="250"/>
      <c r="P797" s="250"/>
      <c r="Q797" s="250"/>
      <c r="R797" s="250"/>
      <c r="S797" s="250"/>
      <c r="T797" s="251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52" t="s">
        <v>164</v>
      </c>
      <c r="AU797" s="252" t="s">
        <v>162</v>
      </c>
      <c r="AV797" s="14" t="s">
        <v>162</v>
      </c>
      <c r="AW797" s="14" t="s">
        <v>35</v>
      </c>
      <c r="AX797" s="14" t="s">
        <v>80</v>
      </c>
      <c r="AY797" s="252" t="s">
        <v>152</v>
      </c>
    </row>
    <row r="798" s="14" customFormat="1">
      <c r="A798" s="14"/>
      <c r="B798" s="242"/>
      <c r="C798" s="243"/>
      <c r="D798" s="233" t="s">
        <v>164</v>
      </c>
      <c r="E798" s="244" t="s">
        <v>1</v>
      </c>
      <c r="F798" s="245" t="s">
        <v>963</v>
      </c>
      <c r="G798" s="243"/>
      <c r="H798" s="246">
        <v>14.98</v>
      </c>
      <c r="I798" s="247"/>
      <c r="J798" s="243"/>
      <c r="K798" s="243"/>
      <c r="L798" s="248"/>
      <c r="M798" s="249"/>
      <c r="N798" s="250"/>
      <c r="O798" s="250"/>
      <c r="P798" s="250"/>
      <c r="Q798" s="250"/>
      <c r="R798" s="250"/>
      <c r="S798" s="250"/>
      <c r="T798" s="251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2" t="s">
        <v>164</v>
      </c>
      <c r="AU798" s="252" t="s">
        <v>162</v>
      </c>
      <c r="AV798" s="14" t="s">
        <v>162</v>
      </c>
      <c r="AW798" s="14" t="s">
        <v>35</v>
      </c>
      <c r="AX798" s="14" t="s">
        <v>80</v>
      </c>
      <c r="AY798" s="252" t="s">
        <v>152</v>
      </c>
    </row>
    <row r="799" s="14" customFormat="1">
      <c r="A799" s="14"/>
      <c r="B799" s="242"/>
      <c r="C799" s="243"/>
      <c r="D799" s="233" t="s">
        <v>164</v>
      </c>
      <c r="E799" s="244" t="s">
        <v>1</v>
      </c>
      <c r="F799" s="245" t="s">
        <v>964</v>
      </c>
      <c r="G799" s="243"/>
      <c r="H799" s="246">
        <v>17.52</v>
      </c>
      <c r="I799" s="247"/>
      <c r="J799" s="243"/>
      <c r="K799" s="243"/>
      <c r="L799" s="248"/>
      <c r="M799" s="249"/>
      <c r="N799" s="250"/>
      <c r="O799" s="250"/>
      <c r="P799" s="250"/>
      <c r="Q799" s="250"/>
      <c r="R799" s="250"/>
      <c r="S799" s="250"/>
      <c r="T799" s="251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2" t="s">
        <v>164</v>
      </c>
      <c r="AU799" s="252" t="s">
        <v>162</v>
      </c>
      <c r="AV799" s="14" t="s">
        <v>162</v>
      </c>
      <c r="AW799" s="14" t="s">
        <v>35</v>
      </c>
      <c r="AX799" s="14" t="s">
        <v>80</v>
      </c>
      <c r="AY799" s="252" t="s">
        <v>152</v>
      </c>
    </row>
    <row r="800" s="14" customFormat="1">
      <c r="A800" s="14"/>
      <c r="B800" s="242"/>
      <c r="C800" s="243"/>
      <c r="D800" s="233" t="s">
        <v>164</v>
      </c>
      <c r="E800" s="244" t="s">
        <v>1</v>
      </c>
      <c r="F800" s="245" t="s">
        <v>965</v>
      </c>
      <c r="G800" s="243"/>
      <c r="H800" s="246">
        <v>-4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52" t="s">
        <v>164</v>
      </c>
      <c r="AU800" s="252" t="s">
        <v>162</v>
      </c>
      <c r="AV800" s="14" t="s">
        <v>162</v>
      </c>
      <c r="AW800" s="14" t="s">
        <v>35</v>
      </c>
      <c r="AX800" s="14" t="s">
        <v>80</v>
      </c>
      <c r="AY800" s="252" t="s">
        <v>152</v>
      </c>
    </row>
    <row r="801" s="14" customFormat="1">
      <c r="A801" s="14"/>
      <c r="B801" s="242"/>
      <c r="C801" s="243"/>
      <c r="D801" s="233" t="s">
        <v>164</v>
      </c>
      <c r="E801" s="244" t="s">
        <v>1</v>
      </c>
      <c r="F801" s="245" t="s">
        <v>966</v>
      </c>
      <c r="G801" s="243"/>
      <c r="H801" s="246">
        <v>-0.69999999999999996</v>
      </c>
      <c r="I801" s="247"/>
      <c r="J801" s="243"/>
      <c r="K801" s="243"/>
      <c r="L801" s="248"/>
      <c r="M801" s="249"/>
      <c r="N801" s="250"/>
      <c r="O801" s="250"/>
      <c r="P801" s="250"/>
      <c r="Q801" s="250"/>
      <c r="R801" s="250"/>
      <c r="S801" s="250"/>
      <c r="T801" s="251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2" t="s">
        <v>164</v>
      </c>
      <c r="AU801" s="252" t="s">
        <v>162</v>
      </c>
      <c r="AV801" s="14" t="s">
        <v>162</v>
      </c>
      <c r="AW801" s="14" t="s">
        <v>35</v>
      </c>
      <c r="AX801" s="14" t="s">
        <v>80</v>
      </c>
      <c r="AY801" s="252" t="s">
        <v>152</v>
      </c>
    </row>
    <row r="802" s="13" customFormat="1">
      <c r="A802" s="13"/>
      <c r="B802" s="231"/>
      <c r="C802" s="232"/>
      <c r="D802" s="233" t="s">
        <v>164</v>
      </c>
      <c r="E802" s="234" t="s">
        <v>1</v>
      </c>
      <c r="F802" s="235" t="s">
        <v>396</v>
      </c>
      <c r="G802" s="232"/>
      <c r="H802" s="234" t="s">
        <v>1</v>
      </c>
      <c r="I802" s="236"/>
      <c r="J802" s="232"/>
      <c r="K802" s="232"/>
      <c r="L802" s="237"/>
      <c r="M802" s="238"/>
      <c r="N802" s="239"/>
      <c r="O802" s="239"/>
      <c r="P802" s="239"/>
      <c r="Q802" s="239"/>
      <c r="R802" s="239"/>
      <c r="S802" s="239"/>
      <c r="T802" s="240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1" t="s">
        <v>164</v>
      </c>
      <c r="AU802" s="241" t="s">
        <v>162</v>
      </c>
      <c r="AV802" s="13" t="s">
        <v>88</v>
      </c>
      <c r="AW802" s="13" t="s">
        <v>35</v>
      </c>
      <c r="AX802" s="13" t="s">
        <v>80</v>
      </c>
      <c r="AY802" s="241" t="s">
        <v>152</v>
      </c>
    </row>
    <row r="803" s="14" customFormat="1">
      <c r="A803" s="14"/>
      <c r="B803" s="242"/>
      <c r="C803" s="243"/>
      <c r="D803" s="233" t="s">
        <v>164</v>
      </c>
      <c r="E803" s="244" t="s">
        <v>1</v>
      </c>
      <c r="F803" s="245" t="s">
        <v>967</v>
      </c>
      <c r="G803" s="243"/>
      <c r="H803" s="246">
        <v>18.239999999999998</v>
      </c>
      <c r="I803" s="247"/>
      <c r="J803" s="243"/>
      <c r="K803" s="243"/>
      <c r="L803" s="248"/>
      <c r="M803" s="249"/>
      <c r="N803" s="250"/>
      <c r="O803" s="250"/>
      <c r="P803" s="250"/>
      <c r="Q803" s="250"/>
      <c r="R803" s="250"/>
      <c r="S803" s="250"/>
      <c r="T803" s="251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2" t="s">
        <v>164</v>
      </c>
      <c r="AU803" s="252" t="s">
        <v>162</v>
      </c>
      <c r="AV803" s="14" t="s">
        <v>162</v>
      </c>
      <c r="AW803" s="14" t="s">
        <v>35</v>
      </c>
      <c r="AX803" s="14" t="s">
        <v>80</v>
      </c>
      <c r="AY803" s="252" t="s">
        <v>152</v>
      </c>
    </row>
    <row r="804" s="14" customFormat="1">
      <c r="A804" s="14"/>
      <c r="B804" s="242"/>
      <c r="C804" s="243"/>
      <c r="D804" s="233" t="s">
        <v>164</v>
      </c>
      <c r="E804" s="244" t="s">
        <v>1</v>
      </c>
      <c r="F804" s="245" t="s">
        <v>968</v>
      </c>
      <c r="G804" s="243"/>
      <c r="H804" s="246">
        <v>14.32</v>
      </c>
      <c r="I804" s="247"/>
      <c r="J804" s="243"/>
      <c r="K804" s="243"/>
      <c r="L804" s="248"/>
      <c r="M804" s="249"/>
      <c r="N804" s="250"/>
      <c r="O804" s="250"/>
      <c r="P804" s="250"/>
      <c r="Q804" s="250"/>
      <c r="R804" s="250"/>
      <c r="S804" s="250"/>
      <c r="T804" s="251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2" t="s">
        <v>164</v>
      </c>
      <c r="AU804" s="252" t="s">
        <v>162</v>
      </c>
      <c r="AV804" s="14" t="s">
        <v>162</v>
      </c>
      <c r="AW804" s="14" t="s">
        <v>35</v>
      </c>
      <c r="AX804" s="14" t="s">
        <v>80</v>
      </c>
      <c r="AY804" s="252" t="s">
        <v>152</v>
      </c>
    </row>
    <row r="805" s="14" customFormat="1">
      <c r="A805" s="14"/>
      <c r="B805" s="242"/>
      <c r="C805" s="243"/>
      <c r="D805" s="233" t="s">
        <v>164</v>
      </c>
      <c r="E805" s="244" t="s">
        <v>1</v>
      </c>
      <c r="F805" s="245" t="s">
        <v>969</v>
      </c>
      <c r="G805" s="243"/>
      <c r="H805" s="246">
        <v>17.300000000000001</v>
      </c>
      <c r="I805" s="247"/>
      <c r="J805" s="243"/>
      <c r="K805" s="243"/>
      <c r="L805" s="248"/>
      <c r="M805" s="249"/>
      <c r="N805" s="250"/>
      <c r="O805" s="250"/>
      <c r="P805" s="250"/>
      <c r="Q805" s="250"/>
      <c r="R805" s="250"/>
      <c r="S805" s="250"/>
      <c r="T805" s="251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2" t="s">
        <v>164</v>
      </c>
      <c r="AU805" s="252" t="s">
        <v>162</v>
      </c>
      <c r="AV805" s="14" t="s">
        <v>162</v>
      </c>
      <c r="AW805" s="14" t="s">
        <v>35</v>
      </c>
      <c r="AX805" s="14" t="s">
        <v>80</v>
      </c>
      <c r="AY805" s="252" t="s">
        <v>152</v>
      </c>
    </row>
    <row r="806" s="14" customFormat="1">
      <c r="A806" s="14"/>
      <c r="B806" s="242"/>
      <c r="C806" s="243"/>
      <c r="D806" s="233" t="s">
        <v>164</v>
      </c>
      <c r="E806" s="244" t="s">
        <v>1</v>
      </c>
      <c r="F806" s="245" t="s">
        <v>970</v>
      </c>
      <c r="G806" s="243"/>
      <c r="H806" s="246">
        <v>14.220000000000001</v>
      </c>
      <c r="I806" s="247"/>
      <c r="J806" s="243"/>
      <c r="K806" s="243"/>
      <c r="L806" s="248"/>
      <c r="M806" s="249"/>
      <c r="N806" s="250"/>
      <c r="O806" s="250"/>
      <c r="P806" s="250"/>
      <c r="Q806" s="250"/>
      <c r="R806" s="250"/>
      <c r="S806" s="250"/>
      <c r="T806" s="251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52" t="s">
        <v>164</v>
      </c>
      <c r="AU806" s="252" t="s">
        <v>162</v>
      </c>
      <c r="AV806" s="14" t="s">
        <v>162</v>
      </c>
      <c r="AW806" s="14" t="s">
        <v>35</v>
      </c>
      <c r="AX806" s="14" t="s">
        <v>80</v>
      </c>
      <c r="AY806" s="252" t="s">
        <v>152</v>
      </c>
    </row>
    <row r="807" s="14" customFormat="1">
      <c r="A807" s="14"/>
      <c r="B807" s="242"/>
      <c r="C807" s="243"/>
      <c r="D807" s="233" t="s">
        <v>164</v>
      </c>
      <c r="E807" s="244" t="s">
        <v>1</v>
      </c>
      <c r="F807" s="245" t="s">
        <v>971</v>
      </c>
      <c r="G807" s="243"/>
      <c r="H807" s="246">
        <v>-5.5999999999999996</v>
      </c>
      <c r="I807" s="247"/>
      <c r="J807" s="243"/>
      <c r="K807" s="243"/>
      <c r="L807" s="248"/>
      <c r="M807" s="249"/>
      <c r="N807" s="250"/>
      <c r="O807" s="250"/>
      <c r="P807" s="250"/>
      <c r="Q807" s="250"/>
      <c r="R807" s="250"/>
      <c r="S807" s="250"/>
      <c r="T807" s="251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2" t="s">
        <v>164</v>
      </c>
      <c r="AU807" s="252" t="s">
        <v>162</v>
      </c>
      <c r="AV807" s="14" t="s">
        <v>162</v>
      </c>
      <c r="AW807" s="14" t="s">
        <v>35</v>
      </c>
      <c r="AX807" s="14" t="s">
        <v>80</v>
      </c>
      <c r="AY807" s="252" t="s">
        <v>152</v>
      </c>
    </row>
    <row r="808" s="14" customFormat="1">
      <c r="A808" s="14"/>
      <c r="B808" s="242"/>
      <c r="C808" s="243"/>
      <c r="D808" s="233" t="s">
        <v>164</v>
      </c>
      <c r="E808" s="244" t="s">
        <v>1</v>
      </c>
      <c r="F808" s="245" t="s">
        <v>972</v>
      </c>
      <c r="G808" s="243"/>
      <c r="H808" s="246">
        <v>-0.69999999999999996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2" t="s">
        <v>164</v>
      </c>
      <c r="AU808" s="252" t="s">
        <v>162</v>
      </c>
      <c r="AV808" s="14" t="s">
        <v>162</v>
      </c>
      <c r="AW808" s="14" t="s">
        <v>35</v>
      </c>
      <c r="AX808" s="14" t="s">
        <v>80</v>
      </c>
      <c r="AY808" s="252" t="s">
        <v>152</v>
      </c>
    </row>
    <row r="809" s="13" customFormat="1">
      <c r="A809" s="13"/>
      <c r="B809" s="231"/>
      <c r="C809" s="232"/>
      <c r="D809" s="233" t="s">
        <v>164</v>
      </c>
      <c r="E809" s="234" t="s">
        <v>1</v>
      </c>
      <c r="F809" s="235" t="s">
        <v>398</v>
      </c>
      <c r="G809" s="232"/>
      <c r="H809" s="234" t="s">
        <v>1</v>
      </c>
      <c r="I809" s="236"/>
      <c r="J809" s="232"/>
      <c r="K809" s="232"/>
      <c r="L809" s="237"/>
      <c r="M809" s="238"/>
      <c r="N809" s="239"/>
      <c r="O809" s="239"/>
      <c r="P809" s="239"/>
      <c r="Q809" s="239"/>
      <c r="R809" s="239"/>
      <c r="S809" s="239"/>
      <c r="T809" s="240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41" t="s">
        <v>164</v>
      </c>
      <c r="AU809" s="241" t="s">
        <v>162</v>
      </c>
      <c r="AV809" s="13" t="s">
        <v>88</v>
      </c>
      <c r="AW809" s="13" t="s">
        <v>35</v>
      </c>
      <c r="AX809" s="13" t="s">
        <v>80</v>
      </c>
      <c r="AY809" s="241" t="s">
        <v>152</v>
      </c>
    </row>
    <row r="810" s="14" customFormat="1">
      <c r="A810" s="14"/>
      <c r="B810" s="242"/>
      <c r="C810" s="243"/>
      <c r="D810" s="233" t="s">
        <v>164</v>
      </c>
      <c r="E810" s="244" t="s">
        <v>1</v>
      </c>
      <c r="F810" s="245" t="s">
        <v>973</v>
      </c>
      <c r="G810" s="243"/>
      <c r="H810" s="246">
        <v>8.0600000000000005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52" t="s">
        <v>164</v>
      </c>
      <c r="AU810" s="252" t="s">
        <v>162</v>
      </c>
      <c r="AV810" s="14" t="s">
        <v>162</v>
      </c>
      <c r="AW810" s="14" t="s">
        <v>35</v>
      </c>
      <c r="AX810" s="14" t="s">
        <v>80</v>
      </c>
      <c r="AY810" s="252" t="s">
        <v>152</v>
      </c>
    </row>
    <row r="811" s="14" customFormat="1">
      <c r="A811" s="14"/>
      <c r="B811" s="242"/>
      <c r="C811" s="243"/>
      <c r="D811" s="233" t="s">
        <v>164</v>
      </c>
      <c r="E811" s="244" t="s">
        <v>1</v>
      </c>
      <c r="F811" s="245" t="s">
        <v>974</v>
      </c>
      <c r="G811" s="243"/>
      <c r="H811" s="246">
        <v>14.039999999999999</v>
      </c>
      <c r="I811" s="247"/>
      <c r="J811" s="243"/>
      <c r="K811" s="243"/>
      <c r="L811" s="248"/>
      <c r="M811" s="249"/>
      <c r="N811" s="250"/>
      <c r="O811" s="250"/>
      <c r="P811" s="250"/>
      <c r="Q811" s="250"/>
      <c r="R811" s="250"/>
      <c r="S811" s="250"/>
      <c r="T811" s="251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52" t="s">
        <v>164</v>
      </c>
      <c r="AU811" s="252" t="s">
        <v>162</v>
      </c>
      <c r="AV811" s="14" t="s">
        <v>162</v>
      </c>
      <c r="AW811" s="14" t="s">
        <v>35</v>
      </c>
      <c r="AX811" s="14" t="s">
        <v>80</v>
      </c>
      <c r="AY811" s="252" t="s">
        <v>152</v>
      </c>
    </row>
    <row r="812" s="14" customFormat="1">
      <c r="A812" s="14"/>
      <c r="B812" s="242"/>
      <c r="C812" s="243"/>
      <c r="D812" s="233" t="s">
        <v>164</v>
      </c>
      <c r="E812" s="244" t="s">
        <v>1</v>
      </c>
      <c r="F812" s="245" t="s">
        <v>975</v>
      </c>
      <c r="G812" s="243"/>
      <c r="H812" s="246">
        <v>17.68</v>
      </c>
      <c r="I812" s="247"/>
      <c r="J812" s="243"/>
      <c r="K812" s="243"/>
      <c r="L812" s="248"/>
      <c r="M812" s="249"/>
      <c r="N812" s="250"/>
      <c r="O812" s="250"/>
      <c r="P812" s="250"/>
      <c r="Q812" s="250"/>
      <c r="R812" s="250"/>
      <c r="S812" s="250"/>
      <c r="T812" s="251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2" t="s">
        <v>164</v>
      </c>
      <c r="AU812" s="252" t="s">
        <v>162</v>
      </c>
      <c r="AV812" s="14" t="s">
        <v>162</v>
      </c>
      <c r="AW812" s="14" t="s">
        <v>35</v>
      </c>
      <c r="AX812" s="14" t="s">
        <v>80</v>
      </c>
      <c r="AY812" s="252" t="s">
        <v>152</v>
      </c>
    </row>
    <row r="813" s="14" customFormat="1">
      <c r="A813" s="14"/>
      <c r="B813" s="242"/>
      <c r="C813" s="243"/>
      <c r="D813" s="233" t="s">
        <v>164</v>
      </c>
      <c r="E813" s="244" t="s">
        <v>1</v>
      </c>
      <c r="F813" s="245" t="s">
        <v>976</v>
      </c>
      <c r="G813" s="243"/>
      <c r="H813" s="246">
        <v>17.719999999999999</v>
      </c>
      <c r="I813" s="247"/>
      <c r="J813" s="243"/>
      <c r="K813" s="243"/>
      <c r="L813" s="248"/>
      <c r="M813" s="249"/>
      <c r="N813" s="250"/>
      <c r="O813" s="250"/>
      <c r="P813" s="250"/>
      <c r="Q813" s="250"/>
      <c r="R813" s="250"/>
      <c r="S813" s="250"/>
      <c r="T813" s="251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52" t="s">
        <v>164</v>
      </c>
      <c r="AU813" s="252" t="s">
        <v>162</v>
      </c>
      <c r="AV813" s="14" t="s">
        <v>162</v>
      </c>
      <c r="AW813" s="14" t="s">
        <v>35</v>
      </c>
      <c r="AX813" s="14" t="s">
        <v>80</v>
      </c>
      <c r="AY813" s="252" t="s">
        <v>152</v>
      </c>
    </row>
    <row r="814" s="14" customFormat="1">
      <c r="A814" s="14"/>
      <c r="B814" s="242"/>
      <c r="C814" s="243"/>
      <c r="D814" s="233" t="s">
        <v>164</v>
      </c>
      <c r="E814" s="244" t="s">
        <v>1</v>
      </c>
      <c r="F814" s="245" t="s">
        <v>971</v>
      </c>
      <c r="G814" s="243"/>
      <c r="H814" s="246">
        <v>-5.5999999999999996</v>
      </c>
      <c r="I814" s="247"/>
      <c r="J814" s="243"/>
      <c r="K814" s="243"/>
      <c r="L814" s="248"/>
      <c r="M814" s="249"/>
      <c r="N814" s="250"/>
      <c r="O814" s="250"/>
      <c r="P814" s="250"/>
      <c r="Q814" s="250"/>
      <c r="R814" s="250"/>
      <c r="S814" s="250"/>
      <c r="T814" s="251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2" t="s">
        <v>164</v>
      </c>
      <c r="AU814" s="252" t="s">
        <v>162</v>
      </c>
      <c r="AV814" s="14" t="s">
        <v>162</v>
      </c>
      <c r="AW814" s="14" t="s">
        <v>35</v>
      </c>
      <c r="AX814" s="14" t="s">
        <v>80</v>
      </c>
      <c r="AY814" s="252" t="s">
        <v>152</v>
      </c>
    </row>
    <row r="815" s="14" customFormat="1">
      <c r="A815" s="14"/>
      <c r="B815" s="242"/>
      <c r="C815" s="243"/>
      <c r="D815" s="233" t="s">
        <v>164</v>
      </c>
      <c r="E815" s="244" t="s">
        <v>1</v>
      </c>
      <c r="F815" s="245" t="s">
        <v>972</v>
      </c>
      <c r="G815" s="243"/>
      <c r="H815" s="246">
        <v>-0.69999999999999996</v>
      </c>
      <c r="I815" s="247"/>
      <c r="J815" s="243"/>
      <c r="K815" s="243"/>
      <c r="L815" s="248"/>
      <c r="M815" s="249"/>
      <c r="N815" s="250"/>
      <c r="O815" s="250"/>
      <c r="P815" s="250"/>
      <c r="Q815" s="250"/>
      <c r="R815" s="250"/>
      <c r="S815" s="250"/>
      <c r="T815" s="251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52" t="s">
        <v>164</v>
      </c>
      <c r="AU815" s="252" t="s">
        <v>162</v>
      </c>
      <c r="AV815" s="14" t="s">
        <v>162</v>
      </c>
      <c r="AW815" s="14" t="s">
        <v>35</v>
      </c>
      <c r="AX815" s="14" t="s">
        <v>80</v>
      </c>
      <c r="AY815" s="252" t="s">
        <v>152</v>
      </c>
    </row>
    <row r="816" s="13" customFormat="1">
      <c r="A816" s="13"/>
      <c r="B816" s="231"/>
      <c r="C816" s="232"/>
      <c r="D816" s="233" t="s">
        <v>164</v>
      </c>
      <c r="E816" s="234" t="s">
        <v>1</v>
      </c>
      <c r="F816" s="235" t="s">
        <v>400</v>
      </c>
      <c r="G816" s="232"/>
      <c r="H816" s="234" t="s">
        <v>1</v>
      </c>
      <c r="I816" s="236"/>
      <c r="J816" s="232"/>
      <c r="K816" s="232"/>
      <c r="L816" s="237"/>
      <c r="M816" s="238"/>
      <c r="N816" s="239"/>
      <c r="O816" s="239"/>
      <c r="P816" s="239"/>
      <c r="Q816" s="239"/>
      <c r="R816" s="239"/>
      <c r="S816" s="239"/>
      <c r="T816" s="240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1" t="s">
        <v>164</v>
      </c>
      <c r="AU816" s="241" t="s">
        <v>162</v>
      </c>
      <c r="AV816" s="13" t="s">
        <v>88</v>
      </c>
      <c r="AW816" s="13" t="s">
        <v>35</v>
      </c>
      <c r="AX816" s="13" t="s">
        <v>80</v>
      </c>
      <c r="AY816" s="241" t="s">
        <v>152</v>
      </c>
    </row>
    <row r="817" s="14" customFormat="1">
      <c r="A817" s="14"/>
      <c r="B817" s="242"/>
      <c r="C817" s="243"/>
      <c r="D817" s="233" t="s">
        <v>164</v>
      </c>
      <c r="E817" s="244" t="s">
        <v>1</v>
      </c>
      <c r="F817" s="245" t="s">
        <v>977</v>
      </c>
      <c r="G817" s="243"/>
      <c r="H817" s="246">
        <v>6.7800000000000002</v>
      </c>
      <c r="I817" s="247"/>
      <c r="J817" s="243"/>
      <c r="K817" s="243"/>
      <c r="L817" s="248"/>
      <c r="M817" s="249"/>
      <c r="N817" s="250"/>
      <c r="O817" s="250"/>
      <c r="P817" s="250"/>
      <c r="Q817" s="250"/>
      <c r="R817" s="250"/>
      <c r="S817" s="250"/>
      <c r="T817" s="251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52" t="s">
        <v>164</v>
      </c>
      <c r="AU817" s="252" t="s">
        <v>162</v>
      </c>
      <c r="AV817" s="14" t="s">
        <v>162</v>
      </c>
      <c r="AW817" s="14" t="s">
        <v>35</v>
      </c>
      <c r="AX817" s="14" t="s">
        <v>80</v>
      </c>
      <c r="AY817" s="252" t="s">
        <v>152</v>
      </c>
    </row>
    <row r="818" s="14" customFormat="1">
      <c r="A818" s="14"/>
      <c r="B818" s="242"/>
      <c r="C818" s="243"/>
      <c r="D818" s="233" t="s">
        <v>164</v>
      </c>
      <c r="E818" s="244" t="s">
        <v>1</v>
      </c>
      <c r="F818" s="245" t="s">
        <v>978</v>
      </c>
      <c r="G818" s="243"/>
      <c r="H818" s="246">
        <v>16.34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2" t="s">
        <v>164</v>
      </c>
      <c r="AU818" s="252" t="s">
        <v>162</v>
      </c>
      <c r="AV818" s="14" t="s">
        <v>162</v>
      </c>
      <c r="AW818" s="14" t="s">
        <v>35</v>
      </c>
      <c r="AX818" s="14" t="s">
        <v>80</v>
      </c>
      <c r="AY818" s="252" t="s">
        <v>152</v>
      </c>
    </row>
    <row r="819" s="14" customFormat="1">
      <c r="A819" s="14"/>
      <c r="B819" s="242"/>
      <c r="C819" s="243"/>
      <c r="D819" s="233" t="s">
        <v>164</v>
      </c>
      <c r="E819" s="244" t="s">
        <v>1</v>
      </c>
      <c r="F819" s="245" t="s">
        <v>979</v>
      </c>
      <c r="G819" s="243"/>
      <c r="H819" s="246">
        <v>16.379999999999999</v>
      </c>
      <c r="I819" s="247"/>
      <c r="J819" s="243"/>
      <c r="K819" s="243"/>
      <c r="L819" s="248"/>
      <c r="M819" s="249"/>
      <c r="N819" s="250"/>
      <c r="O819" s="250"/>
      <c r="P819" s="250"/>
      <c r="Q819" s="250"/>
      <c r="R819" s="250"/>
      <c r="S819" s="250"/>
      <c r="T819" s="251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2" t="s">
        <v>164</v>
      </c>
      <c r="AU819" s="252" t="s">
        <v>162</v>
      </c>
      <c r="AV819" s="14" t="s">
        <v>162</v>
      </c>
      <c r="AW819" s="14" t="s">
        <v>35</v>
      </c>
      <c r="AX819" s="14" t="s">
        <v>80</v>
      </c>
      <c r="AY819" s="252" t="s">
        <v>152</v>
      </c>
    </row>
    <row r="820" s="14" customFormat="1">
      <c r="A820" s="14"/>
      <c r="B820" s="242"/>
      <c r="C820" s="243"/>
      <c r="D820" s="233" t="s">
        <v>164</v>
      </c>
      <c r="E820" s="244" t="s">
        <v>1</v>
      </c>
      <c r="F820" s="245" t="s">
        <v>965</v>
      </c>
      <c r="G820" s="243"/>
      <c r="H820" s="246">
        <v>-4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2" t="s">
        <v>164</v>
      </c>
      <c r="AU820" s="252" t="s">
        <v>162</v>
      </c>
      <c r="AV820" s="14" t="s">
        <v>162</v>
      </c>
      <c r="AW820" s="14" t="s">
        <v>35</v>
      </c>
      <c r="AX820" s="14" t="s">
        <v>80</v>
      </c>
      <c r="AY820" s="252" t="s">
        <v>152</v>
      </c>
    </row>
    <row r="821" s="14" customFormat="1">
      <c r="A821" s="14"/>
      <c r="B821" s="242"/>
      <c r="C821" s="243"/>
      <c r="D821" s="233" t="s">
        <v>164</v>
      </c>
      <c r="E821" s="244" t="s">
        <v>1</v>
      </c>
      <c r="F821" s="245" t="s">
        <v>972</v>
      </c>
      <c r="G821" s="243"/>
      <c r="H821" s="246">
        <v>-0.69999999999999996</v>
      </c>
      <c r="I821" s="247"/>
      <c r="J821" s="243"/>
      <c r="K821" s="243"/>
      <c r="L821" s="248"/>
      <c r="M821" s="249"/>
      <c r="N821" s="250"/>
      <c r="O821" s="250"/>
      <c r="P821" s="250"/>
      <c r="Q821" s="250"/>
      <c r="R821" s="250"/>
      <c r="S821" s="250"/>
      <c r="T821" s="251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2" t="s">
        <v>164</v>
      </c>
      <c r="AU821" s="252" t="s">
        <v>162</v>
      </c>
      <c r="AV821" s="14" t="s">
        <v>162</v>
      </c>
      <c r="AW821" s="14" t="s">
        <v>35</v>
      </c>
      <c r="AX821" s="14" t="s">
        <v>80</v>
      </c>
      <c r="AY821" s="252" t="s">
        <v>152</v>
      </c>
    </row>
    <row r="822" s="15" customFormat="1">
      <c r="A822" s="15"/>
      <c r="B822" s="253"/>
      <c r="C822" s="254"/>
      <c r="D822" s="233" t="s">
        <v>164</v>
      </c>
      <c r="E822" s="255" t="s">
        <v>1</v>
      </c>
      <c r="F822" s="256" t="s">
        <v>167</v>
      </c>
      <c r="G822" s="254"/>
      <c r="H822" s="257">
        <v>217.79000000000005</v>
      </c>
      <c r="I822" s="258"/>
      <c r="J822" s="254"/>
      <c r="K822" s="254"/>
      <c r="L822" s="259"/>
      <c r="M822" s="260"/>
      <c r="N822" s="261"/>
      <c r="O822" s="261"/>
      <c r="P822" s="261"/>
      <c r="Q822" s="261"/>
      <c r="R822" s="261"/>
      <c r="S822" s="261"/>
      <c r="T822" s="262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T822" s="263" t="s">
        <v>164</v>
      </c>
      <c r="AU822" s="263" t="s">
        <v>162</v>
      </c>
      <c r="AV822" s="15" t="s">
        <v>161</v>
      </c>
      <c r="AW822" s="15" t="s">
        <v>35</v>
      </c>
      <c r="AX822" s="15" t="s">
        <v>88</v>
      </c>
      <c r="AY822" s="263" t="s">
        <v>152</v>
      </c>
    </row>
    <row r="823" s="2" customFormat="1" ht="14.4" customHeight="1">
      <c r="A823" s="38"/>
      <c r="B823" s="39"/>
      <c r="C823" s="264" t="s">
        <v>980</v>
      </c>
      <c r="D823" s="264" t="s">
        <v>180</v>
      </c>
      <c r="E823" s="265" t="s">
        <v>981</v>
      </c>
      <c r="F823" s="266" t="s">
        <v>982</v>
      </c>
      <c r="G823" s="267" t="s">
        <v>237</v>
      </c>
      <c r="H823" s="268">
        <v>244.36000000000001</v>
      </c>
      <c r="I823" s="269"/>
      <c r="J823" s="270">
        <f>ROUND(I823*H823,2)</f>
        <v>0</v>
      </c>
      <c r="K823" s="266" t="s">
        <v>160</v>
      </c>
      <c r="L823" s="271"/>
      <c r="M823" s="272" t="s">
        <v>1</v>
      </c>
      <c r="N823" s="273" t="s">
        <v>46</v>
      </c>
      <c r="O823" s="91"/>
      <c r="P823" s="227">
        <f>O823*H823</f>
        <v>0</v>
      </c>
      <c r="Q823" s="227">
        <v>0.00027999999999999998</v>
      </c>
      <c r="R823" s="227">
        <f>Q823*H823</f>
        <v>0.068420800000000004</v>
      </c>
      <c r="S823" s="227">
        <v>0</v>
      </c>
      <c r="T823" s="228">
        <f>S823*H823</f>
        <v>0</v>
      </c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R823" s="229" t="s">
        <v>348</v>
      </c>
      <c r="AT823" s="229" t="s">
        <v>180</v>
      </c>
      <c r="AU823" s="229" t="s">
        <v>162</v>
      </c>
      <c r="AY823" s="17" t="s">
        <v>152</v>
      </c>
      <c r="BE823" s="230">
        <f>IF(N823="základní",J823,0)</f>
        <v>0</v>
      </c>
      <c r="BF823" s="230">
        <f>IF(N823="snížená",J823,0)</f>
        <v>0</v>
      </c>
      <c r="BG823" s="230">
        <f>IF(N823="zákl. přenesená",J823,0)</f>
        <v>0</v>
      </c>
      <c r="BH823" s="230">
        <f>IF(N823="sníž. přenesená",J823,0)</f>
        <v>0</v>
      </c>
      <c r="BI823" s="230">
        <f>IF(N823="nulová",J823,0)</f>
        <v>0</v>
      </c>
      <c r="BJ823" s="17" t="s">
        <v>162</v>
      </c>
      <c r="BK823" s="230">
        <f>ROUND(I823*H823,2)</f>
        <v>0</v>
      </c>
      <c r="BL823" s="17" t="s">
        <v>254</v>
      </c>
      <c r="BM823" s="229" t="s">
        <v>983</v>
      </c>
    </row>
    <row r="824" s="14" customFormat="1">
      <c r="A824" s="14"/>
      <c r="B824" s="242"/>
      <c r="C824" s="243"/>
      <c r="D824" s="233" t="s">
        <v>164</v>
      </c>
      <c r="E824" s="244" t="s">
        <v>1</v>
      </c>
      <c r="F824" s="245" t="s">
        <v>984</v>
      </c>
      <c r="G824" s="243"/>
      <c r="H824" s="246">
        <v>239.56899999999999</v>
      </c>
      <c r="I824" s="247"/>
      <c r="J824" s="243"/>
      <c r="K824" s="243"/>
      <c r="L824" s="248"/>
      <c r="M824" s="249"/>
      <c r="N824" s="250"/>
      <c r="O824" s="250"/>
      <c r="P824" s="250"/>
      <c r="Q824" s="250"/>
      <c r="R824" s="250"/>
      <c r="S824" s="250"/>
      <c r="T824" s="251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2" t="s">
        <v>164</v>
      </c>
      <c r="AU824" s="252" t="s">
        <v>162</v>
      </c>
      <c r="AV824" s="14" t="s">
        <v>162</v>
      </c>
      <c r="AW824" s="14" t="s">
        <v>35</v>
      </c>
      <c r="AX824" s="14" t="s">
        <v>80</v>
      </c>
      <c r="AY824" s="252" t="s">
        <v>152</v>
      </c>
    </row>
    <row r="825" s="15" customFormat="1">
      <c r="A825" s="15"/>
      <c r="B825" s="253"/>
      <c r="C825" s="254"/>
      <c r="D825" s="233" t="s">
        <v>164</v>
      </c>
      <c r="E825" s="255" t="s">
        <v>1</v>
      </c>
      <c r="F825" s="256" t="s">
        <v>167</v>
      </c>
      <c r="G825" s="254"/>
      <c r="H825" s="257">
        <v>239.56899999999999</v>
      </c>
      <c r="I825" s="258"/>
      <c r="J825" s="254"/>
      <c r="K825" s="254"/>
      <c r="L825" s="259"/>
      <c r="M825" s="260"/>
      <c r="N825" s="261"/>
      <c r="O825" s="261"/>
      <c r="P825" s="261"/>
      <c r="Q825" s="261"/>
      <c r="R825" s="261"/>
      <c r="S825" s="261"/>
      <c r="T825" s="262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T825" s="263" t="s">
        <v>164</v>
      </c>
      <c r="AU825" s="263" t="s">
        <v>162</v>
      </c>
      <c r="AV825" s="15" t="s">
        <v>161</v>
      </c>
      <c r="AW825" s="15" t="s">
        <v>35</v>
      </c>
      <c r="AX825" s="15" t="s">
        <v>88</v>
      </c>
      <c r="AY825" s="263" t="s">
        <v>152</v>
      </c>
    </row>
    <row r="826" s="14" customFormat="1">
      <c r="A826" s="14"/>
      <c r="B826" s="242"/>
      <c r="C826" s="243"/>
      <c r="D826" s="233" t="s">
        <v>164</v>
      </c>
      <c r="E826" s="243"/>
      <c r="F826" s="245" t="s">
        <v>985</v>
      </c>
      <c r="G826" s="243"/>
      <c r="H826" s="246">
        <v>244.36000000000001</v>
      </c>
      <c r="I826" s="247"/>
      <c r="J826" s="243"/>
      <c r="K826" s="243"/>
      <c r="L826" s="248"/>
      <c r="M826" s="249"/>
      <c r="N826" s="250"/>
      <c r="O826" s="250"/>
      <c r="P826" s="250"/>
      <c r="Q826" s="250"/>
      <c r="R826" s="250"/>
      <c r="S826" s="250"/>
      <c r="T826" s="251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2" t="s">
        <v>164</v>
      </c>
      <c r="AU826" s="252" t="s">
        <v>162</v>
      </c>
      <c r="AV826" s="14" t="s">
        <v>162</v>
      </c>
      <c r="AW826" s="14" t="s">
        <v>4</v>
      </c>
      <c r="AX826" s="14" t="s">
        <v>88</v>
      </c>
      <c r="AY826" s="252" t="s">
        <v>152</v>
      </c>
    </row>
    <row r="827" s="2" customFormat="1" ht="24.15" customHeight="1">
      <c r="A827" s="38"/>
      <c r="B827" s="39"/>
      <c r="C827" s="218" t="s">
        <v>986</v>
      </c>
      <c r="D827" s="218" t="s">
        <v>156</v>
      </c>
      <c r="E827" s="219" t="s">
        <v>987</v>
      </c>
      <c r="F827" s="220" t="s">
        <v>988</v>
      </c>
      <c r="G827" s="221" t="s">
        <v>176</v>
      </c>
      <c r="H827" s="222">
        <v>0.98399999999999999</v>
      </c>
      <c r="I827" s="223"/>
      <c r="J827" s="224">
        <f>ROUND(I827*H827,2)</f>
        <v>0</v>
      </c>
      <c r="K827" s="220" t="s">
        <v>160</v>
      </c>
      <c r="L827" s="44"/>
      <c r="M827" s="225" t="s">
        <v>1</v>
      </c>
      <c r="N827" s="226" t="s">
        <v>46</v>
      </c>
      <c r="O827" s="91"/>
      <c r="P827" s="227">
        <f>O827*H827</f>
        <v>0</v>
      </c>
      <c r="Q827" s="227">
        <v>0</v>
      </c>
      <c r="R827" s="227">
        <f>Q827*H827</f>
        <v>0</v>
      </c>
      <c r="S827" s="227">
        <v>0</v>
      </c>
      <c r="T827" s="228">
        <f>S827*H827</f>
        <v>0</v>
      </c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R827" s="229" t="s">
        <v>254</v>
      </c>
      <c r="AT827" s="229" t="s">
        <v>156</v>
      </c>
      <c r="AU827" s="229" t="s">
        <v>162</v>
      </c>
      <c r="AY827" s="17" t="s">
        <v>152</v>
      </c>
      <c r="BE827" s="230">
        <f>IF(N827="základní",J827,0)</f>
        <v>0</v>
      </c>
      <c r="BF827" s="230">
        <f>IF(N827="snížená",J827,0)</f>
        <v>0</v>
      </c>
      <c r="BG827" s="230">
        <f>IF(N827="zákl. přenesená",J827,0)</f>
        <v>0</v>
      </c>
      <c r="BH827" s="230">
        <f>IF(N827="sníž. přenesená",J827,0)</f>
        <v>0</v>
      </c>
      <c r="BI827" s="230">
        <f>IF(N827="nulová",J827,0)</f>
        <v>0</v>
      </c>
      <c r="BJ827" s="17" t="s">
        <v>162</v>
      </c>
      <c r="BK827" s="230">
        <f>ROUND(I827*H827,2)</f>
        <v>0</v>
      </c>
      <c r="BL827" s="17" t="s">
        <v>254</v>
      </c>
      <c r="BM827" s="229" t="s">
        <v>989</v>
      </c>
    </row>
    <row r="828" s="12" customFormat="1" ht="22.8" customHeight="1">
      <c r="A828" s="12"/>
      <c r="B828" s="202"/>
      <c r="C828" s="203"/>
      <c r="D828" s="204" t="s">
        <v>79</v>
      </c>
      <c r="E828" s="216" t="s">
        <v>990</v>
      </c>
      <c r="F828" s="216" t="s">
        <v>991</v>
      </c>
      <c r="G828" s="203"/>
      <c r="H828" s="203"/>
      <c r="I828" s="206"/>
      <c r="J828" s="217">
        <f>BK828</f>
        <v>0</v>
      </c>
      <c r="K828" s="203"/>
      <c r="L828" s="208"/>
      <c r="M828" s="209"/>
      <c r="N828" s="210"/>
      <c r="O828" s="210"/>
      <c r="P828" s="211">
        <f>SUM(P829:P900)</f>
        <v>0</v>
      </c>
      <c r="Q828" s="210"/>
      <c r="R828" s="211">
        <f>SUM(R829:R900)</f>
        <v>1.2152164999999999</v>
      </c>
      <c r="S828" s="210"/>
      <c r="T828" s="212">
        <f>SUM(T829:T900)</f>
        <v>0</v>
      </c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R828" s="213" t="s">
        <v>162</v>
      </c>
      <c r="AT828" s="214" t="s">
        <v>79</v>
      </c>
      <c r="AU828" s="214" t="s">
        <v>88</v>
      </c>
      <c r="AY828" s="213" t="s">
        <v>152</v>
      </c>
      <c r="BK828" s="215">
        <f>SUM(BK829:BK900)</f>
        <v>0</v>
      </c>
    </row>
    <row r="829" s="2" customFormat="1" ht="14.4" customHeight="1">
      <c r="A829" s="38"/>
      <c r="B829" s="39"/>
      <c r="C829" s="218" t="s">
        <v>992</v>
      </c>
      <c r="D829" s="218" t="s">
        <v>156</v>
      </c>
      <c r="E829" s="219" t="s">
        <v>993</v>
      </c>
      <c r="F829" s="220" t="s">
        <v>994</v>
      </c>
      <c r="G829" s="221" t="s">
        <v>159</v>
      </c>
      <c r="H829" s="222">
        <v>60.790999999999997</v>
      </c>
      <c r="I829" s="223"/>
      <c r="J829" s="224">
        <f>ROUND(I829*H829,2)</f>
        <v>0</v>
      </c>
      <c r="K829" s="220" t="s">
        <v>160</v>
      </c>
      <c r="L829" s="44"/>
      <c r="M829" s="225" t="s">
        <v>1</v>
      </c>
      <c r="N829" s="226" t="s">
        <v>46</v>
      </c>
      <c r="O829" s="91"/>
      <c r="P829" s="227">
        <f>O829*H829</f>
        <v>0</v>
      </c>
      <c r="Q829" s="227">
        <v>0.00029999999999999997</v>
      </c>
      <c r="R829" s="227">
        <f>Q829*H829</f>
        <v>0.018237299999999998</v>
      </c>
      <c r="S829" s="227">
        <v>0</v>
      </c>
      <c r="T829" s="228">
        <f>S829*H829</f>
        <v>0</v>
      </c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R829" s="229" t="s">
        <v>254</v>
      </c>
      <c r="AT829" s="229" t="s">
        <v>156</v>
      </c>
      <c r="AU829" s="229" t="s">
        <v>162</v>
      </c>
      <c r="AY829" s="17" t="s">
        <v>152</v>
      </c>
      <c r="BE829" s="230">
        <f>IF(N829="základní",J829,0)</f>
        <v>0</v>
      </c>
      <c r="BF829" s="230">
        <f>IF(N829="snížená",J829,0)</f>
        <v>0</v>
      </c>
      <c r="BG829" s="230">
        <f>IF(N829="zákl. přenesená",J829,0)</f>
        <v>0</v>
      </c>
      <c r="BH829" s="230">
        <f>IF(N829="sníž. přenesená",J829,0)</f>
        <v>0</v>
      </c>
      <c r="BI829" s="230">
        <f>IF(N829="nulová",J829,0)</f>
        <v>0</v>
      </c>
      <c r="BJ829" s="17" t="s">
        <v>162</v>
      </c>
      <c r="BK829" s="230">
        <f>ROUND(I829*H829,2)</f>
        <v>0</v>
      </c>
      <c r="BL829" s="17" t="s">
        <v>254</v>
      </c>
      <c r="BM829" s="229" t="s">
        <v>995</v>
      </c>
    </row>
    <row r="830" s="13" customFormat="1">
      <c r="A830" s="13"/>
      <c r="B830" s="231"/>
      <c r="C830" s="232"/>
      <c r="D830" s="233" t="s">
        <v>164</v>
      </c>
      <c r="E830" s="234" t="s">
        <v>1</v>
      </c>
      <c r="F830" s="235" t="s">
        <v>394</v>
      </c>
      <c r="G830" s="232"/>
      <c r="H830" s="234" t="s">
        <v>1</v>
      </c>
      <c r="I830" s="236"/>
      <c r="J830" s="232"/>
      <c r="K830" s="232"/>
      <c r="L830" s="237"/>
      <c r="M830" s="238"/>
      <c r="N830" s="239"/>
      <c r="O830" s="239"/>
      <c r="P830" s="239"/>
      <c r="Q830" s="239"/>
      <c r="R830" s="239"/>
      <c r="S830" s="239"/>
      <c r="T830" s="240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41" t="s">
        <v>164</v>
      </c>
      <c r="AU830" s="241" t="s">
        <v>162</v>
      </c>
      <c r="AV830" s="13" t="s">
        <v>88</v>
      </c>
      <c r="AW830" s="13" t="s">
        <v>35</v>
      </c>
      <c r="AX830" s="13" t="s">
        <v>80</v>
      </c>
      <c r="AY830" s="241" t="s">
        <v>152</v>
      </c>
    </row>
    <row r="831" s="13" customFormat="1">
      <c r="A831" s="13"/>
      <c r="B831" s="231"/>
      <c r="C831" s="232"/>
      <c r="D831" s="233" t="s">
        <v>164</v>
      </c>
      <c r="E831" s="234" t="s">
        <v>1</v>
      </c>
      <c r="F831" s="235" t="s">
        <v>996</v>
      </c>
      <c r="G831" s="232"/>
      <c r="H831" s="234" t="s">
        <v>1</v>
      </c>
      <c r="I831" s="236"/>
      <c r="J831" s="232"/>
      <c r="K831" s="232"/>
      <c r="L831" s="237"/>
      <c r="M831" s="238"/>
      <c r="N831" s="239"/>
      <c r="O831" s="239"/>
      <c r="P831" s="239"/>
      <c r="Q831" s="239"/>
      <c r="R831" s="239"/>
      <c r="S831" s="239"/>
      <c r="T831" s="240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1" t="s">
        <v>164</v>
      </c>
      <c r="AU831" s="241" t="s">
        <v>162</v>
      </c>
      <c r="AV831" s="13" t="s">
        <v>88</v>
      </c>
      <c r="AW831" s="13" t="s">
        <v>35</v>
      </c>
      <c r="AX831" s="13" t="s">
        <v>80</v>
      </c>
      <c r="AY831" s="241" t="s">
        <v>152</v>
      </c>
    </row>
    <row r="832" s="14" customFormat="1">
      <c r="A832" s="14"/>
      <c r="B832" s="242"/>
      <c r="C832" s="243"/>
      <c r="D832" s="233" t="s">
        <v>164</v>
      </c>
      <c r="E832" s="244" t="s">
        <v>1</v>
      </c>
      <c r="F832" s="245" t="s">
        <v>997</v>
      </c>
      <c r="G832" s="243"/>
      <c r="H832" s="246">
        <v>2.1419999999999999</v>
      </c>
      <c r="I832" s="247"/>
      <c r="J832" s="243"/>
      <c r="K832" s="243"/>
      <c r="L832" s="248"/>
      <c r="M832" s="249"/>
      <c r="N832" s="250"/>
      <c r="O832" s="250"/>
      <c r="P832" s="250"/>
      <c r="Q832" s="250"/>
      <c r="R832" s="250"/>
      <c r="S832" s="250"/>
      <c r="T832" s="251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2" t="s">
        <v>164</v>
      </c>
      <c r="AU832" s="252" t="s">
        <v>162</v>
      </c>
      <c r="AV832" s="14" t="s">
        <v>162</v>
      </c>
      <c r="AW832" s="14" t="s">
        <v>35</v>
      </c>
      <c r="AX832" s="14" t="s">
        <v>80</v>
      </c>
      <c r="AY832" s="252" t="s">
        <v>152</v>
      </c>
    </row>
    <row r="833" s="14" customFormat="1">
      <c r="A833" s="14"/>
      <c r="B833" s="242"/>
      <c r="C833" s="243"/>
      <c r="D833" s="233" t="s">
        <v>164</v>
      </c>
      <c r="E833" s="244" t="s">
        <v>1</v>
      </c>
      <c r="F833" s="245" t="s">
        <v>998</v>
      </c>
      <c r="G833" s="243"/>
      <c r="H833" s="246">
        <v>4.7599999999999998</v>
      </c>
      <c r="I833" s="247"/>
      <c r="J833" s="243"/>
      <c r="K833" s="243"/>
      <c r="L833" s="248"/>
      <c r="M833" s="249"/>
      <c r="N833" s="250"/>
      <c r="O833" s="250"/>
      <c r="P833" s="250"/>
      <c r="Q833" s="250"/>
      <c r="R833" s="250"/>
      <c r="S833" s="250"/>
      <c r="T833" s="251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52" t="s">
        <v>164</v>
      </c>
      <c r="AU833" s="252" t="s">
        <v>162</v>
      </c>
      <c r="AV833" s="14" t="s">
        <v>162</v>
      </c>
      <c r="AW833" s="14" t="s">
        <v>35</v>
      </c>
      <c r="AX833" s="14" t="s">
        <v>80</v>
      </c>
      <c r="AY833" s="252" t="s">
        <v>152</v>
      </c>
    </row>
    <row r="834" s="14" customFormat="1">
      <c r="A834" s="14"/>
      <c r="B834" s="242"/>
      <c r="C834" s="243"/>
      <c r="D834" s="233" t="s">
        <v>164</v>
      </c>
      <c r="E834" s="244" t="s">
        <v>1</v>
      </c>
      <c r="F834" s="245" t="s">
        <v>999</v>
      </c>
      <c r="G834" s="243"/>
      <c r="H834" s="246">
        <v>9.3379999999999992</v>
      </c>
      <c r="I834" s="247"/>
      <c r="J834" s="243"/>
      <c r="K834" s="243"/>
      <c r="L834" s="248"/>
      <c r="M834" s="249"/>
      <c r="N834" s="250"/>
      <c r="O834" s="250"/>
      <c r="P834" s="250"/>
      <c r="Q834" s="250"/>
      <c r="R834" s="250"/>
      <c r="S834" s="250"/>
      <c r="T834" s="251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2" t="s">
        <v>164</v>
      </c>
      <c r="AU834" s="252" t="s">
        <v>162</v>
      </c>
      <c r="AV834" s="14" t="s">
        <v>162</v>
      </c>
      <c r="AW834" s="14" t="s">
        <v>35</v>
      </c>
      <c r="AX834" s="14" t="s">
        <v>80</v>
      </c>
      <c r="AY834" s="252" t="s">
        <v>152</v>
      </c>
    </row>
    <row r="835" s="14" customFormat="1">
      <c r="A835" s="14"/>
      <c r="B835" s="242"/>
      <c r="C835" s="243"/>
      <c r="D835" s="233" t="s">
        <v>164</v>
      </c>
      <c r="E835" s="244" t="s">
        <v>1</v>
      </c>
      <c r="F835" s="245" t="s">
        <v>550</v>
      </c>
      <c r="G835" s="243"/>
      <c r="H835" s="246">
        <v>-1.379</v>
      </c>
      <c r="I835" s="247"/>
      <c r="J835" s="243"/>
      <c r="K835" s="243"/>
      <c r="L835" s="248"/>
      <c r="M835" s="249"/>
      <c r="N835" s="250"/>
      <c r="O835" s="250"/>
      <c r="P835" s="250"/>
      <c r="Q835" s="250"/>
      <c r="R835" s="250"/>
      <c r="S835" s="250"/>
      <c r="T835" s="251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2" t="s">
        <v>164</v>
      </c>
      <c r="AU835" s="252" t="s">
        <v>162</v>
      </c>
      <c r="AV835" s="14" t="s">
        <v>162</v>
      </c>
      <c r="AW835" s="14" t="s">
        <v>35</v>
      </c>
      <c r="AX835" s="14" t="s">
        <v>80</v>
      </c>
      <c r="AY835" s="252" t="s">
        <v>152</v>
      </c>
    </row>
    <row r="836" s="13" customFormat="1">
      <c r="A836" s="13"/>
      <c r="B836" s="231"/>
      <c r="C836" s="232"/>
      <c r="D836" s="233" t="s">
        <v>164</v>
      </c>
      <c r="E836" s="234" t="s">
        <v>1</v>
      </c>
      <c r="F836" s="235" t="s">
        <v>1000</v>
      </c>
      <c r="G836" s="232"/>
      <c r="H836" s="234" t="s">
        <v>1</v>
      </c>
      <c r="I836" s="236"/>
      <c r="J836" s="232"/>
      <c r="K836" s="232"/>
      <c r="L836" s="237"/>
      <c r="M836" s="238"/>
      <c r="N836" s="239"/>
      <c r="O836" s="239"/>
      <c r="P836" s="239"/>
      <c r="Q836" s="239"/>
      <c r="R836" s="239"/>
      <c r="S836" s="239"/>
      <c r="T836" s="240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1" t="s">
        <v>164</v>
      </c>
      <c r="AU836" s="241" t="s">
        <v>162</v>
      </c>
      <c r="AV836" s="13" t="s">
        <v>88</v>
      </c>
      <c r="AW836" s="13" t="s">
        <v>35</v>
      </c>
      <c r="AX836" s="13" t="s">
        <v>80</v>
      </c>
      <c r="AY836" s="241" t="s">
        <v>152</v>
      </c>
    </row>
    <row r="837" s="14" customFormat="1">
      <c r="A837" s="14"/>
      <c r="B837" s="242"/>
      <c r="C837" s="243"/>
      <c r="D837" s="233" t="s">
        <v>164</v>
      </c>
      <c r="E837" s="244" t="s">
        <v>1</v>
      </c>
      <c r="F837" s="245" t="s">
        <v>1001</v>
      </c>
      <c r="G837" s="243"/>
      <c r="H837" s="246">
        <v>2.0760000000000001</v>
      </c>
      <c r="I837" s="247"/>
      <c r="J837" s="243"/>
      <c r="K837" s="243"/>
      <c r="L837" s="248"/>
      <c r="M837" s="249"/>
      <c r="N837" s="250"/>
      <c r="O837" s="250"/>
      <c r="P837" s="250"/>
      <c r="Q837" s="250"/>
      <c r="R837" s="250"/>
      <c r="S837" s="250"/>
      <c r="T837" s="251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2" t="s">
        <v>164</v>
      </c>
      <c r="AU837" s="252" t="s">
        <v>162</v>
      </c>
      <c r="AV837" s="14" t="s">
        <v>162</v>
      </c>
      <c r="AW837" s="14" t="s">
        <v>35</v>
      </c>
      <c r="AX837" s="14" t="s">
        <v>80</v>
      </c>
      <c r="AY837" s="252" t="s">
        <v>152</v>
      </c>
    </row>
    <row r="838" s="13" customFormat="1">
      <c r="A838" s="13"/>
      <c r="B838" s="231"/>
      <c r="C838" s="232"/>
      <c r="D838" s="233" t="s">
        <v>164</v>
      </c>
      <c r="E838" s="234" t="s">
        <v>1</v>
      </c>
      <c r="F838" s="235" t="s">
        <v>396</v>
      </c>
      <c r="G838" s="232"/>
      <c r="H838" s="234" t="s">
        <v>1</v>
      </c>
      <c r="I838" s="236"/>
      <c r="J838" s="232"/>
      <c r="K838" s="232"/>
      <c r="L838" s="237"/>
      <c r="M838" s="238"/>
      <c r="N838" s="239"/>
      <c r="O838" s="239"/>
      <c r="P838" s="239"/>
      <c r="Q838" s="239"/>
      <c r="R838" s="239"/>
      <c r="S838" s="239"/>
      <c r="T838" s="240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1" t="s">
        <v>164</v>
      </c>
      <c r="AU838" s="241" t="s">
        <v>162</v>
      </c>
      <c r="AV838" s="13" t="s">
        <v>88</v>
      </c>
      <c r="AW838" s="13" t="s">
        <v>35</v>
      </c>
      <c r="AX838" s="13" t="s">
        <v>80</v>
      </c>
      <c r="AY838" s="241" t="s">
        <v>152</v>
      </c>
    </row>
    <row r="839" s="13" customFormat="1">
      <c r="A839" s="13"/>
      <c r="B839" s="231"/>
      <c r="C839" s="232"/>
      <c r="D839" s="233" t="s">
        <v>164</v>
      </c>
      <c r="E839" s="234" t="s">
        <v>1</v>
      </c>
      <c r="F839" s="235" t="s">
        <v>1002</v>
      </c>
      <c r="G839" s="232"/>
      <c r="H839" s="234" t="s">
        <v>1</v>
      </c>
      <c r="I839" s="236"/>
      <c r="J839" s="232"/>
      <c r="K839" s="232"/>
      <c r="L839" s="237"/>
      <c r="M839" s="238"/>
      <c r="N839" s="239"/>
      <c r="O839" s="239"/>
      <c r="P839" s="239"/>
      <c r="Q839" s="239"/>
      <c r="R839" s="239"/>
      <c r="S839" s="239"/>
      <c r="T839" s="240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1" t="s">
        <v>164</v>
      </c>
      <c r="AU839" s="241" t="s">
        <v>162</v>
      </c>
      <c r="AV839" s="13" t="s">
        <v>88</v>
      </c>
      <c r="AW839" s="13" t="s">
        <v>35</v>
      </c>
      <c r="AX839" s="13" t="s">
        <v>80</v>
      </c>
      <c r="AY839" s="241" t="s">
        <v>152</v>
      </c>
    </row>
    <row r="840" s="14" customFormat="1">
      <c r="A840" s="14"/>
      <c r="B840" s="242"/>
      <c r="C840" s="243"/>
      <c r="D840" s="233" t="s">
        <v>164</v>
      </c>
      <c r="E840" s="244" t="s">
        <v>1</v>
      </c>
      <c r="F840" s="245" t="s">
        <v>1003</v>
      </c>
      <c r="G840" s="243"/>
      <c r="H840" s="246">
        <v>2.1600000000000001</v>
      </c>
      <c r="I840" s="247"/>
      <c r="J840" s="243"/>
      <c r="K840" s="243"/>
      <c r="L840" s="248"/>
      <c r="M840" s="249"/>
      <c r="N840" s="250"/>
      <c r="O840" s="250"/>
      <c r="P840" s="250"/>
      <c r="Q840" s="250"/>
      <c r="R840" s="250"/>
      <c r="S840" s="250"/>
      <c r="T840" s="251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2" t="s">
        <v>164</v>
      </c>
      <c r="AU840" s="252" t="s">
        <v>162</v>
      </c>
      <c r="AV840" s="14" t="s">
        <v>162</v>
      </c>
      <c r="AW840" s="14" t="s">
        <v>35</v>
      </c>
      <c r="AX840" s="14" t="s">
        <v>80</v>
      </c>
      <c r="AY840" s="252" t="s">
        <v>152</v>
      </c>
    </row>
    <row r="841" s="14" customFormat="1">
      <c r="A841" s="14"/>
      <c r="B841" s="242"/>
      <c r="C841" s="243"/>
      <c r="D841" s="233" t="s">
        <v>164</v>
      </c>
      <c r="E841" s="244" t="s">
        <v>1</v>
      </c>
      <c r="F841" s="245" t="s">
        <v>1004</v>
      </c>
      <c r="G841" s="243"/>
      <c r="H841" s="246">
        <v>4.7999999999999998</v>
      </c>
      <c r="I841" s="247"/>
      <c r="J841" s="243"/>
      <c r="K841" s="243"/>
      <c r="L841" s="248"/>
      <c r="M841" s="249"/>
      <c r="N841" s="250"/>
      <c r="O841" s="250"/>
      <c r="P841" s="250"/>
      <c r="Q841" s="250"/>
      <c r="R841" s="250"/>
      <c r="S841" s="250"/>
      <c r="T841" s="251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52" t="s">
        <v>164</v>
      </c>
      <c r="AU841" s="252" t="s">
        <v>162</v>
      </c>
      <c r="AV841" s="14" t="s">
        <v>162</v>
      </c>
      <c r="AW841" s="14" t="s">
        <v>35</v>
      </c>
      <c r="AX841" s="14" t="s">
        <v>80</v>
      </c>
      <c r="AY841" s="252" t="s">
        <v>152</v>
      </c>
    </row>
    <row r="842" s="14" customFormat="1">
      <c r="A842" s="14"/>
      <c r="B842" s="242"/>
      <c r="C842" s="243"/>
      <c r="D842" s="233" t="s">
        <v>164</v>
      </c>
      <c r="E842" s="244" t="s">
        <v>1</v>
      </c>
      <c r="F842" s="245" t="s">
        <v>1005</v>
      </c>
      <c r="G842" s="243"/>
      <c r="H842" s="246">
        <v>7.4820000000000002</v>
      </c>
      <c r="I842" s="247"/>
      <c r="J842" s="243"/>
      <c r="K842" s="243"/>
      <c r="L842" s="248"/>
      <c r="M842" s="249"/>
      <c r="N842" s="250"/>
      <c r="O842" s="250"/>
      <c r="P842" s="250"/>
      <c r="Q842" s="250"/>
      <c r="R842" s="250"/>
      <c r="S842" s="250"/>
      <c r="T842" s="251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2" t="s">
        <v>164</v>
      </c>
      <c r="AU842" s="252" t="s">
        <v>162</v>
      </c>
      <c r="AV842" s="14" t="s">
        <v>162</v>
      </c>
      <c r="AW842" s="14" t="s">
        <v>35</v>
      </c>
      <c r="AX842" s="14" t="s">
        <v>80</v>
      </c>
      <c r="AY842" s="252" t="s">
        <v>152</v>
      </c>
    </row>
    <row r="843" s="14" customFormat="1">
      <c r="A843" s="14"/>
      <c r="B843" s="242"/>
      <c r="C843" s="243"/>
      <c r="D843" s="233" t="s">
        <v>164</v>
      </c>
      <c r="E843" s="244" t="s">
        <v>1</v>
      </c>
      <c r="F843" s="245" t="s">
        <v>550</v>
      </c>
      <c r="G843" s="243"/>
      <c r="H843" s="246">
        <v>-1.379</v>
      </c>
      <c r="I843" s="247"/>
      <c r="J843" s="243"/>
      <c r="K843" s="243"/>
      <c r="L843" s="248"/>
      <c r="M843" s="249"/>
      <c r="N843" s="250"/>
      <c r="O843" s="250"/>
      <c r="P843" s="250"/>
      <c r="Q843" s="250"/>
      <c r="R843" s="250"/>
      <c r="S843" s="250"/>
      <c r="T843" s="251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52" t="s">
        <v>164</v>
      </c>
      <c r="AU843" s="252" t="s">
        <v>162</v>
      </c>
      <c r="AV843" s="14" t="s">
        <v>162</v>
      </c>
      <c r="AW843" s="14" t="s">
        <v>35</v>
      </c>
      <c r="AX843" s="14" t="s">
        <v>80</v>
      </c>
      <c r="AY843" s="252" t="s">
        <v>152</v>
      </c>
    </row>
    <row r="844" s="13" customFormat="1">
      <c r="A844" s="13"/>
      <c r="B844" s="231"/>
      <c r="C844" s="232"/>
      <c r="D844" s="233" t="s">
        <v>164</v>
      </c>
      <c r="E844" s="234" t="s">
        <v>1</v>
      </c>
      <c r="F844" s="235" t="s">
        <v>1000</v>
      </c>
      <c r="G844" s="232"/>
      <c r="H844" s="234" t="s">
        <v>1</v>
      </c>
      <c r="I844" s="236"/>
      <c r="J844" s="232"/>
      <c r="K844" s="232"/>
      <c r="L844" s="237"/>
      <c r="M844" s="238"/>
      <c r="N844" s="239"/>
      <c r="O844" s="239"/>
      <c r="P844" s="239"/>
      <c r="Q844" s="239"/>
      <c r="R844" s="239"/>
      <c r="S844" s="239"/>
      <c r="T844" s="240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41" t="s">
        <v>164</v>
      </c>
      <c r="AU844" s="241" t="s">
        <v>162</v>
      </c>
      <c r="AV844" s="13" t="s">
        <v>88</v>
      </c>
      <c r="AW844" s="13" t="s">
        <v>35</v>
      </c>
      <c r="AX844" s="13" t="s">
        <v>80</v>
      </c>
      <c r="AY844" s="241" t="s">
        <v>152</v>
      </c>
    </row>
    <row r="845" s="14" customFormat="1">
      <c r="A845" s="14"/>
      <c r="B845" s="242"/>
      <c r="C845" s="243"/>
      <c r="D845" s="233" t="s">
        <v>164</v>
      </c>
      <c r="E845" s="244" t="s">
        <v>1</v>
      </c>
      <c r="F845" s="245" t="s">
        <v>1006</v>
      </c>
      <c r="G845" s="243"/>
      <c r="H845" s="246">
        <v>2.1179999999999999</v>
      </c>
      <c r="I845" s="247"/>
      <c r="J845" s="243"/>
      <c r="K845" s="243"/>
      <c r="L845" s="248"/>
      <c r="M845" s="249"/>
      <c r="N845" s="250"/>
      <c r="O845" s="250"/>
      <c r="P845" s="250"/>
      <c r="Q845" s="250"/>
      <c r="R845" s="250"/>
      <c r="S845" s="250"/>
      <c r="T845" s="251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2" t="s">
        <v>164</v>
      </c>
      <c r="AU845" s="252" t="s">
        <v>162</v>
      </c>
      <c r="AV845" s="14" t="s">
        <v>162</v>
      </c>
      <c r="AW845" s="14" t="s">
        <v>35</v>
      </c>
      <c r="AX845" s="14" t="s">
        <v>80</v>
      </c>
      <c r="AY845" s="252" t="s">
        <v>152</v>
      </c>
    </row>
    <row r="846" s="13" customFormat="1">
      <c r="A846" s="13"/>
      <c r="B846" s="231"/>
      <c r="C846" s="232"/>
      <c r="D846" s="233" t="s">
        <v>164</v>
      </c>
      <c r="E846" s="234" t="s">
        <v>1</v>
      </c>
      <c r="F846" s="235" t="s">
        <v>398</v>
      </c>
      <c r="G846" s="232"/>
      <c r="H846" s="234" t="s">
        <v>1</v>
      </c>
      <c r="I846" s="236"/>
      <c r="J846" s="232"/>
      <c r="K846" s="232"/>
      <c r="L846" s="237"/>
      <c r="M846" s="238"/>
      <c r="N846" s="239"/>
      <c r="O846" s="239"/>
      <c r="P846" s="239"/>
      <c r="Q846" s="239"/>
      <c r="R846" s="239"/>
      <c r="S846" s="239"/>
      <c r="T846" s="240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1" t="s">
        <v>164</v>
      </c>
      <c r="AU846" s="241" t="s">
        <v>162</v>
      </c>
      <c r="AV846" s="13" t="s">
        <v>88</v>
      </c>
      <c r="AW846" s="13" t="s">
        <v>35</v>
      </c>
      <c r="AX846" s="13" t="s">
        <v>80</v>
      </c>
      <c r="AY846" s="241" t="s">
        <v>152</v>
      </c>
    </row>
    <row r="847" s="13" customFormat="1">
      <c r="A847" s="13"/>
      <c r="B847" s="231"/>
      <c r="C847" s="232"/>
      <c r="D847" s="233" t="s">
        <v>164</v>
      </c>
      <c r="E847" s="234" t="s">
        <v>1</v>
      </c>
      <c r="F847" s="235" t="s">
        <v>1002</v>
      </c>
      <c r="G847" s="232"/>
      <c r="H847" s="234" t="s">
        <v>1</v>
      </c>
      <c r="I847" s="236"/>
      <c r="J847" s="232"/>
      <c r="K847" s="232"/>
      <c r="L847" s="237"/>
      <c r="M847" s="238"/>
      <c r="N847" s="239"/>
      <c r="O847" s="239"/>
      <c r="P847" s="239"/>
      <c r="Q847" s="239"/>
      <c r="R847" s="239"/>
      <c r="S847" s="239"/>
      <c r="T847" s="240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1" t="s">
        <v>164</v>
      </c>
      <c r="AU847" s="241" t="s">
        <v>162</v>
      </c>
      <c r="AV847" s="13" t="s">
        <v>88</v>
      </c>
      <c r="AW847" s="13" t="s">
        <v>35</v>
      </c>
      <c r="AX847" s="13" t="s">
        <v>80</v>
      </c>
      <c r="AY847" s="241" t="s">
        <v>152</v>
      </c>
    </row>
    <row r="848" s="14" customFormat="1">
      <c r="A848" s="14"/>
      <c r="B848" s="242"/>
      <c r="C848" s="243"/>
      <c r="D848" s="233" t="s">
        <v>164</v>
      </c>
      <c r="E848" s="244" t="s">
        <v>1</v>
      </c>
      <c r="F848" s="245" t="s">
        <v>1007</v>
      </c>
      <c r="G848" s="243"/>
      <c r="H848" s="246">
        <v>2.0070000000000001</v>
      </c>
      <c r="I848" s="247"/>
      <c r="J848" s="243"/>
      <c r="K848" s="243"/>
      <c r="L848" s="248"/>
      <c r="M848" s="249"/>
      <c r="N848" s="250"/>
      <c r="O848" s="250"/>
      <c r="P848" s="250"/>
      <c r="Q848" s="250"/>
      <c r="R848" s="250"/>
      <c r="S848" s="250"/>
      <c r="T848" s="251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52" t="s">
        <v>164</v>
      </c>
      <c r="AU848" s="252" t="s">
        <v>162</v>
      </c>
      <c r="AV848" s="14" t="s">
        <v>162</v>
      </c>
      <c r="AW848" s="14" t="s">
        <v>35</v>
      </c>
      <c r="AX848" s="14" t="s">
        <v>80</v>
      </c>
      <c r="AY848" s="252" t="s">
        <v>152</v>
      </c>
    </row>
    <row r="849" s="14" customFormat="1">
      <c r="A849" s="14"/>
      <c r="B849" s="242"/>
      <c r="C849" s="243"/>
      <c r="D849" s="233" t="s">
        <v>164</v>
      </c>
      <c r="E849" s="244" t="s">
        <v>1</v>
      </c>
      <c r="F849" s="245" t="s">
        <v>1008</v>
      </c>
      <c r="G849" s="243"/>
      <c r="H849" s="246">
        <v>4.46</v>
      </c>
      <c r="I849" s="247"/>
      <c r="J849" s="243"/>
      <c r="K849" s="243"/>
      <c r="L849" s="248"/>
      <c r="M849" s="249"/>
      <c r="N849" s="250"/>
      <c r="O849" s="250"/>
      <c r="P849" s="250"/>
      <c r="Q849" s="250"/>
      <c r="R849" s="250"/>
      <c r="S849" s="250"/>
      <c r="T849" s="251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52" t="s">
        <v>164</v>
      </c>
      <c r="AU849" s="252" t="s">
        <v>162</v>
      </c>
      <c r="AV849" s="14" t="s">
        <v>162</v>
      </c>
      <c r="AW849" s="14" t="s">
        <v>35</v>
      </c>
      <c r="AX849" s="14" t="s">
        <v>80</v>
      </c>
      <c r="AY849" s="252" t="s">
        <v>152</v>
      </c>
    </row>
    <row r="850" s="14" customFormat="1">
      <c r="A850" s="14"/>
      <c r="B850" s="242"/>
      <c r="C850" s="243"/>
      <c r="D850" s="233" t="s">
        <v>164</v>
      </c>
      <c r="E850" s="244" t="s">
        <v>1</v>
      </c>
      <c r="F850" s="245" t="s">
        <v>1009</v>
      </c>
      <c r="G850" s="243"/>
      <c r="H850" s="246">
        <v>6.96</v>
      </c>
      <c r="I850" s="247"/>
      <c r="J850" s="243"/>
      <c r="K850" s="243"/>
      <c r="L850" s="248"/>
      <c r="M850" s="249"/>
      <c r="N850" s="250"/>
      <c r="O850" s="250"/>
      <c r="P850" s="250"/>
      <c r="Q850" s="250"/>
      <c r="R850" s="250"/>
      <c r="S850" s="250"/>
      <c r="T850" s="251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2" t="s">
        <v>164</v>
      </c>
      <c r="AU850" s="252" t="s">
        <v>162</v>
      </c>
      <c r="AV850" s="14" t="s">
        <v>162</v>
      </c>
      <c r="AW850" s="14" t="s">
        <v>35</v>
      </c>
      <c r="AX850" s="14" t="s">
        <v>80</v>
      </c>
      <c r="AY850" s="252" t="s">
        <v>152</v>
      </c>
    </row>
    <row r="851" s="14" customFormat="1">
      <c r="A851" s="14"/>
      <c r="B851" s="242"/>
      <c r="C851" s="243"/>
      <c r="D851" s="233" t="s">
        <v>164</v>
      </c>
      <c r="E851" s="244" t="s">
        <v>1</v>
      </c>
      <c r="F851" s="245" t="s">
        <v>550</v>
      </c>
      <c r="G851" s="243"/>
      <c r="H851" s="246">
        <v>-1.379</v>
      </c>
      <c r="I851" s="247"/>
      <c r="J851" s="243"/>
      <c r="K851" s="243"/>
      <c r="L851" s="248"/>
      <c r="M851" s="249"/>
      <c r="N851" s="250"/>
      <c r="O851" s="250"/>
      <c r="P851" s="250"/>
      <c r="Q851" s="250"/>
      <c r="R851" s="250"/>
      <c r="S851" s="250"/>
      <c r="T851" s="251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2" t="s">
        <v>164</v>
      </c>
      <c r="AU851" s="252" t="s">
        <v>162</v>
      </c>
      <c r="AV851" s="14" t="s">
        <v>162</v>
      </c>
      <c r="AW851" s="14" t="s">
        <v>35</v>
      </c>
      <c r="AX851" s="14" t="s">
        <v>80</v>
      </c>
      <c r="AY851" s="252" t="s">
        <v>152</v>
      </c>
    </row>
    <row r="852" s="13" customFormat="1">
      <c r="A852" s="13"/>
      <c r="B852" s="231"/>
      <c r="C852" s="232"/>
      <c r="D852" s="233" t="s">
        <v>164</v>
      </c>
      <c r="E852" s="234" t="s">
        <v>1</v>
      </c>
      <c r="F852" s="235" t="s">
        <v>1000</v>
      </c>
      <c r="G852" s="232"/>
      <c r="H852" s="234" t="s">
        <v>1</v>
      </c>
      <c r="I852" s="236"/>
      <c r="J852" s="232"/>
      <c r="K852" s="232"/>
      <c r="L852" s="237"/>
      <c r="M852" s="238"/>
      <c r="N852" s="239"/>
      <c r="O852" s="239"/>
      <c r="P852" s="239"/>
      <c r="Q852" s="239"/>
      <c r="R852" s="239"/>
      <c r="S852" s="239"/>
      <c r="T852" s="240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1" t="s">
        <v>164</v>
      </c>
      <c r="AU852" s="241" t="s">
        <v>162</v>
      </c>
      <c r="AV852" s="13" t="s">
        <v>88</v>
      </c>
      <c r="AW852" s="13" t="s">
        <v>35</v>
      </c>
      <c r="AX852" s="13" t="s">
        <v>80</v>
      </c>
      <c r="AY852" s="241" t="s">
        <v>152</v>
      </c>
    </row>
    <row r="853" s="14" customFormat="1">
      <c r="A853" s="14"/>
      <c r="B853" s="242"/>
      <c r="C853" s="243"/>
      <c r="D853" s="233" t="s">
        <v>164</v>
      </c>
      <c r="E853" s="244" t="s">
        <v>1</v>
      </c>
      <c r="F853" s="245" t="s">
        <v>1010</v>
      </c>
      <c r="G853" s="243"/>
      <c r="H853" s="246">
        <v>3.0600000000000001</v>
      </c>
      <c r="I853" s="247"/>
      <c r="J853" s="243"/>
      <c r="K853" s="243"/>
      <c r="L853" s="248"/>
      <c r="M853" s="249"/>
      <c r="N853" s="250"/>
      <c r="O853" s="250"/>
      <c r="P853" s="250"/>
      <c r="Q853" s="250"/>
      <c r="R853" s="250"/>
      <c r="S853" s="250"/>
      <c r="T853" s="251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52" t="s">
        <v>164</v>
      </c>
      <c r="AU853" s="252" t="s">
        <v>162</v>
      </c>
      <c r="AV853" s="14" t="s">
        <v>162</v>
      </c>
      <c r="AW853" s="14" t="s">
        <v>35</v>
      </c>
      <c r="AX853" s="14" t="s">
        <v>80</v>
      </c>
      <c r="AY853" s="252" t="s">
        <v>152</v>
      </c>
    </row>
    <row r="854" s="13" customFormat="1">
      <c r="A854" s="13"/>
      <c r="B854" s="231"/>
      <c r="C854" s="232"/>
      <c r="D854" s="233" t="s">
        <v>164</v>
      </c>
      <c r="E854" s="234" t="s">
        <v>1</v>
      </c>
      <c r="F854" s="235" t="s">
        <v>400</v>
      </c>
      <c r="G854" s="232"/>
      <c r="H854" s="234" t="s">
        <v>1</v>
      </c>
      <c r="I854" s="236"/>
      <c r="J854" s="232"/>
      <c r="K854" s="232"/>
      <c r="L854" s="237"/>
      <c r="M854" s="238"/>
      <c r="N854" s="239"/>
      <c r="O854" s="239"/>
      <c r="P854" s="239"/>
      <c r="Q854" s="239"/>
      <c r="R854" s="239"/>
      <c r="S854" s="239"/>
      <c r="T854" s="240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41" t="s">
        <v>164</v>
      </c>
      <c r="AU854" s="241" t="s">
        <v>162</v>
      </c>
      <c r="AV854" s="13" t="s">
        <v>88</v>
      </c>
      <c r="AW854" s="13" t="s">
        <v>35</v>
      </c>
      <c r="AX854" s="13" t="s">
        <v>80</v>
      </c>
      <c r="AY854" s="241" t="s">
        <v>152</v>
      </c>
    </row>
    <row r="855" s="13" customFormat="1">
      <c r="A855" s="13"/>
      <c r="B855" s="231"/>
      <c r="C855" s="232"/>
      <c r="D855" s="233" t="s">
        <v>164</v>
      </c>
      <c r="E855" s="234" t="s">
        <v>1</v>
      </c>
      <c r="F855" s="235" t="s">
        <v>1002</v>
      </c>
      <c r="G855" s="232"/>
      <c r="H855" s="234" t="s">
        <v>1</v>
      </c>
      <c r="I855" s="236"/>
      <c r="J855" s="232"/>
      <c r="K855" s="232"/>
      <c r="L855" s="237"/>
      <c r="M855" s="238"/>
      <c r="N855" s="239"/>
      <c r="O855" s="239"/>
      <c r="P855" s="239"/>
      <c r="Q855" s="239"/>
      <c r="R855" s="239"/>
      <c r="S855" s="239"/>
      <c r="T855" s="240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1" t="s">
        <v>164</v>
      </c>
      <c r="AU855" s="241" t="s">
        <v>162</v>
      </c>
      <c r="AV855" s="13" t="s">
        <v>88</v>
      </c>
      <c r="AW855" s="13" t="s">
        <v>35</v>
      </c>
      <c r="AX855" s="13" t="s">
        <v>80</v>
      </c>
      <c r="AY855" s="241" t="s">
        <v>152</v>
      </c>
    </row>
    <row r="856" s="14" customFormat="1">
      <c r="A856" s="14"/>
      <c r="B856" s="242"/>
      <c r="C856" s="243"/>
      <c r="D856" s="233" t="s">
        <v>164</v>
      </c>
      <c r="E856" s="244" t="s">
        <v>1</v>
      </c>
      <c r="F856" s="245" t="s">
        <v>1011</v>
      </c>
      <c r="G856" s="243"/>
      <c r="H856" s="246">
        <v>1.8180000000000001</v>
      </c>
      <c r="I856" s="247"/>
      <c r="J856" s="243"/>
      <c r="K856" s="243"/>
      <c r="L856" s="248"/>
      <c r="M856" s="249"/>
      <c r="N856" s="250"/>
      <c r="O856" s="250"/>
      <c r="P856" s="250"/>
      <c r="Q856" s="250"/>
      <c r="R856" s="250"/>
      <c r="S856" s="250"/>
      <c r="T856" s="251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2" t="s">
        <v>164</v>
      </c>
      <c r="AU856" s="252" t="s">
        <v>162</v>
      </c>
      <c r="AV856" s="14" t="s">
        <v>162</v>
      </c>
      <c r="AW856" s="14" t="s">
        <v>35</v>
      </c>
      <c r="AX856" s="14" t="s">
        <v>80</v>
      </c>
      <c r="AY856" s="252" t="s">
        <v>152</v>
      </c>
    </row>
    <row r="857" s="14" customFormat="1">
      <c r="A857" s="14"/>
      <c r="B857" s="242"/>
      <c r="C857" s="243"/>
      <c r="D857" s="233" t="s">
        <v>164</v>
      </c>
      <c r="E857" s="244" t="s">
        <v>1</v>
      </c>
      <c r="F857" s="245" t="s">
        <v>1012</v>
      </c>
      <c r="G857" s="243"/>
      <c r="H857" s="246">
        <v>4.04</v>
      </c>
      <c r="I857" s="247"/>
      <c r="J857" s="243"/>
      <c r="K857" s="243"/>
      <c r="L857" s="248"/>
      <c r="M857" s="249"/>
      <c r="N857" s="250"/>
      <c r="O857" s="250"/>
      <c r="P857" s="250"/>
      <c r="Q857" s="250"/>
      <c r="R857" s="250"/>
      <c r="S857" s="250"/>
      <c r="T857" s="251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52" t="s">
        <v>164</v>
      </c>
      <c r="AU857" s="252" t="s">
        <v>162</v>
      </c>
      <c r="AV857" s="14" t="s">
        <v>162</v>
      </c>
      <c r="AW857" s="14" t="s">
        <v>35</v>
      </c>
      <c r="AX857" s="14" t="s">
        <v>80</v>
      </c>
      <c r="AY857" s="252" t="s">
        <v>152</v>
      </c>
    </row>
    <row r="858" s="14" customFormat="1">
      <c r="A858" s="14"/>
      <c r="B858" s="242"/>
      <c r="C858" s="243"/>
      <c r="D858" s="233" t="s">
        <v>164</v>
      </c>
      <c r="E858" s="244" t="s">
        <v>1</v>
      </c>
      <c r="F858" s="245" t="s">
        <v>1013</v>
      </c>
      <c r="G858" s="243"/>
      <c r="H858" s="246">
        <v>6.2060000000000004</v>
      </c>
      <c r="I858" s="247"/>
      <c r="J858" s="243"/>
      <c r="K858" s="243"/>
      <c r="L858" s="248"/>
      <c r="M858" s="249"/>
      <c r="N858" s="250"/>
      <c r="O858" s="250"/>
      <c r="P858" s="250"/>
      <c r="Q858" s="250"/>
      <c r="R858" s="250"/>
      <c r="S858" s="250"/>
      <c r="T858" s="251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2" t="s">
        <v>164</v>
      </c>
      <c r="AU858" s="252" t="s">
        <v>162</v>
      </c>
      <c r="AV858" s="14" t="s">
        <v>162</v>
      </c>
      <c r="AW858" s="14" t="s">
        <v>35</v>
      </c>
      <c r="AX858" s="14" t="s">
        <v>80</v>
      </c>
      <c r="AY858" s="252" t="s">
        <v>152</v>
      </c>
    </row>
    <row r="859" s="14" customFormat="1">
      <c r="A859" s="14"/>
      <c r="B859" s="242"/>
      <c r="C859" s="243"/>
      <c r="D859" s="233" t="s">
        <v>164</v>
      </c>
      <c r="E859" s="244" t="s">
        <v>1</v>
      </c>
      <c r="F859" s="245" t="s">
        <v>550</v>
      </c>
      <c r="G859" s="243"/>
      <c r="H859" s="246">
        <v>-1.379</v>
      </c>
      <c r="I859" s="247"/>
      <c r="J859" s="243"/>
      <c r="K859" s="243"/>
      <c r="L859" s="248"/>
      <c r="M859" s="249"/>
      <c r="N859" s="250"/>
      <c r="O859" s="250"/>
      <c r="P859" s="250"/>
      <c r="Q859" s="250"/>
      <c r="R859" s="250"/>
      <c r="S859" s="250"/>
      <c r="T859" s="251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2" t="s">
        <v>164</v>
      </c>
      <c r="AU859" s="252" t="s">
        <v>162</v>
      </c>
      <c r="AV859" s="14" t="s">
        <v>162</v>
      </c>
      <c r="AW859" s="14" t="s">
        <v>35</v>
      </c>
      <c r="AX859" s="14" t="s">
        <v>80</v>
      </c>
      <c r="AY859" s="252" t="s">
        <v>152</v>
      </c>
    </row>
    <row r="860" s="13" customFormat="1">
      <c r="A860" s="13"/>
      <c r="B860" s="231"/>
      <c r="C860" s="232"/>
      <c r="D860" s="233" t="s">
        <v>164</v>
      </c>
      <c r="E860" s="234" t="s">
        <v>1</v>
      </c>
      <c r="F860" s="235" t="s">
        <v>1000</v>
      </c>
      <c r="G860" s="232"/>
      <c r="H860" s="234" t="s">
        <v>1</v>
      </c>
      <c r="I860" s="236"/>
      <c r="J860" s="232"/>
      <c r="K860" s="232"/>
      <c r="L860" s="237"/>
      <c r="M860" s="238"/>
      <c r="N860" s="239"/>
      <c r="O860" s="239"/>
      <c r="P860" s="239"/>
      <c r="Q860" s="239"/>
      <c r="R860" s="239"/>
      <c r="S860" s="239"/>
      <c r="T860" s="240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1" t="s">
        <v>164</v>
      </c>
      <c r="AU860" s="241" t="s">
        <v>162</v>
      </c>
      <c r="AV860" s="13" t="s">
        <v>88</v>
      </c>
      <c r="AW860" s="13" t="s">
        <v>35</v>
      </c>
      <c r="AX860" s="13" t="s">
        <v>80</v>
      </c>
      <c r="AY860" s="241" t="s">
        <v>152</v>
      </c>
    </row>
    <row r="861" s="14" customFormat="1">
      <c r="A861" s="14"/>
      <c r="B861" s="242"/>
      <c r="C861" s="243"/>
      <c r="D861" s="233" t="s">
        <v>164</v>
      </c>
      <c r="E861" s="244" t="s">
        <v>1</v>
      </c>
      <c r="F861" s="245" t="s">
        <v>1014</v>
      </c>
      <c r="G861" s="243"/>
      <c r="H861" s="246">
        <v>2.8799999999999999</v>
      </c>
      <c r="I861" s="247"/>
      <c r="J861" s="243"/>
      <c r="K861" s="243"/>
      <c r="L861" s="248"/>
      <c r="M861" s="249"/>
      <c r="N861" s="250"/>
      <c r="O861" s="250"/>
      <c r="P861" s="250"/>
      <c r="Q861" s="250"/>
      <c r="R861" s="250"/>
      <c r="S861" s="250"/>
      <c r="T861" s="251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252" t="s">
        <v>164</v>
      </c>
      <c r="AU861" s="252" t="s">
        <v>162</v>
      </c>
      <c r="AV861" s="14" t="s">
        <v>162</v>
      </c>
      <c r="AW861" s="14" t="s">
        <v>35</v>
      </c>
      <c r="AX861" s="14" t="s">
        <v>80</v>
      </c>
      <c r="AY861" s="252" t="s">
        <v>152</v>
      </c>
    </row>
    <row r="862" s="15" customFormat="1">
      <c r="A862" s="15"/>
      <c r="B862" s="253"/>
      <c r="C862" s="254"/>
      <c r="D862" s="233" t="s">
        <v>164</v>
      </c>
      <c r="E862" s="255" t="s">
        <v>1</v>
      </c>
      <c r="F862" s="256" t="s">
        <v>167</v>
      </c>
      <c r="G862" s="254"/>
      <c r="H862" s="257">
        <v>60.791000000000004</v>
      </c>
      <c r="I862" s="258"/>
      <c r="J862" s="254"/>
      <c r="K862" s="254"/>
      <c r="L862" s="259"/>
      <c r="M862" s="260"/>
      <c r="N862" s="261"/>
      <c r="O862" s="261"/>
      <c r="P862" s="261"/>
      <c r="Q862" s="261"/>
      <c r="R862" s="261"/>
      <c r="S862" s="261"/>
      <c r="T862" s="262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T862" s="263" t="s">
        <v>164</v>
      </c>
      <c r="AU862" s="263" t="s">
        <v>162</v>
      </c>
      <c r="AV862" s="15" t="s">
        <v>161</v>
      </c>
      <c r="AW862" s="15" t="s">
        <v>35</v>
      </c>
      <c r="AX862" s="15" t="s">
        <v>88</v>
      </c>
      <c r="AY862" s="263" t="s">
        <v>152</v>
      </c>
    </row>
    <row r="863" s="2" customFormat="1" ht="24.15" customHeight="1">
      <c r="A863" s="38"/>
      <c r="B863" s="39"/>
      <c r="C863" s="218" t="s">
        <v>1015</v>
      </c>
      <c r="D863" s="218" t="s">
        <v>156</v>
      </c>
      <c r="E863" s="219" t="s">
        <v>1016</v>
      </c>
      <c r="F863" s="220" t="s">
        <v>1017</v>
      </c>
      <c r="G863" s="221" t="s">
        <v>159</v>
      </c>
      <c r="H863" s="222">
        <v>60.790999999999997</v>
      </c>
      <c r="I863" s="223"/>
      <c r="J863" s="224">
        <f>ROUND(I863*H863,2)</f>
        <v>0</v>
      </c>
      <c r="K863" s="220" t="s">
        <v>160</v>
      </c>
      <c r="L863" s="44"/>
      <c r="M863" s="225" t="s">
        <v>1</v>
      </c>
      <c r="N863" s="226" t="s">
        <v>46</v>
      </c>
      <c r="O863" s="91"/>
      <c r="P863" s="227">
        <f>O863*H863</f>
        <v>0</v>
      </c>
      <c r="Q863" s="227">
        <v>0.0051999999999999998</v>
      </c>
      <c r="R863" s="227">
        <f>Q863*H863</f>
        <v>0.31611319999999998</v>
      </c>
      <c r="S863" s="227">
        <v>0</v>
      </c>
      <c r="T863" s="228">
        <f>S863*H863</f>
        <v>0</v>
      </c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R863" s="229" t="s">
        <v>254</v>
      </c>
      <c r="AT863" s="229" t="s">
        <v>156</v>
      </c>
      <c r="AU863" s="229" t="s">
        <v>162</v>
      </c>
      <c r="AY863" s="17" t="s">
        <v>152</v>
      </c>
      <c r="BE863" s="230">
        <f>IF(N863="základní",J863,0)</f>
        <v>0</v>
      </c>
      <c r="BF863" s="230">
        <f>IF(N863="snížená",J863,0)</f>
        <v>0</v>
      </c>
      <c r="BG863" s="230">
        <f>IF(N863="zákl. přenesená",J863,0)</f>
        <v>0</v>
      </c>
      <c r="BH863" s="230">
        <f>IF(N863="sníž. přenesená",J863,0)</f>
        <v>0</v>
      </c>
      <c r="BI863" s="230">
        <f>IF(N863="nulová",J863,0)</f>
        <v>0</v>
      </c>
      <c r="BJ863" s="17" t="s">
        <v>162</v>
      </c>
      <c r="BK863" s="230">
        <f>ROUND(I863*H863,2)</f>
        <v>0</v>
      </c>
      <c r="BL863" s="17" t="s">
        <v>254</v>
      </c>
      <c r="BM863" s="229" t="s">
        <v>1018</v>
      </c>
    </row>
    <row r="864" s="13" customFormat="1">
      <c r="A864" s="13"/>
      <c r="B864" s="231"/>
      <c r="C864" s="232"/>
      <c r="D864" s="233" t="s">
        <v>164</v>
      </c>
      <c r="E864" s="234" t="s">
        <v>1</v>
      </c>
      <c r="F864" s="235" t="s">
        <v>394</v>
      </c>
      <c r="G864" s="232"/>
      <c r="H864" s="234" t="s">
        <v>1</v>
      </c>
      <c r="I864" s="236"/>
      <c r="J864" s="232"/>
      <c r="K864" s="232"/>
      <c r="L864" s="237"/>
      <c r="M864" s="238"/>
      <c r="N864" s="239"/>
      <c r="O864" s="239"/>
      <c r="P864" s="239"/>
      <c r="Q864" s="239"/>
      <c r="R864" s="239"/>
      <c r="S864" s="239"/>
      <c r="T864" s="240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1" t="s">
        <v>164</v>
      </c>
      <c r="AU864" s="241" t="s">
        <v>162</v>
      </c>
      <c r="AV864" s="13" t="s">
        <v>88</v>
      </c>
      <c r="AW864" s="13" t="s">
        <v>35</v>
      </c>
      <c r="AX864" s="13" t="s">
        <v>80</v>
      </c>
      <c r="AY864" s="241" t="s">
        <v>152</v>
      </c>
    </row>
    <row r="865" s="13" customFormat="1">
      <c r="A865" s="13"/>
      <c r="B865" s="231"/>
      <c r="C865" s="232"/>
      <c r="D865" s="233" t="s">
        <v>164</v>
      </c>
      <c r="E865" s="234" t="s">
        <v>1</v>
      </c>
      <c r="F865" s="235" t="s">
        <v>996</v>
      </c>
      <c r="G865" s="232"/>
      <c r="H865" s="234" t="s">
        <v>1</v>
      </c>
      <c r="I865" s="236"/>
      <c r="J865" s="232"/>
      <c r="K865" s="232"/>
      <c r="L865" s="237"/>
      <c r="M865" s="238"/>
      <c r="N865" s="239"/>
      <c r="O865" s="239"/>
      <c r="P865" s="239"/>
      <c r="Q865" s="239"/>
      <c r="R865" s="239"/>
      <c r="S865" s="239"/>
      <c r="T865" s="240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1" t="s">
        <v>164</v>
      </c>
      <c r="AU865" s="241" t="s">
        <v>162</v>
      </c>
      <c r="AV865" s="13" t="s">
        <v>88</v>
      </c>
      <c r="AW865" s="13" t="s">
        <v>35</v>
      </c>
      <c r="AX865" s="13" t="s">
        <v>80</v>
      </c>
      <c r="AY865" s="241" t="s">
        <v>152</v>
      </c>
    </row>
    <row r="866" s="14" customFormat="1">
      <c r="A866" s="14"/>
      <c r="B866" s="242"/>
      <c r="C866" s="243"/>
      <c r="D866" s="233" t="s">
        <v>164</v>
      </c>
      <c r="E866" s="244" t="s">
        <v>1</v>
      </c>
      <c r="F866" s="245" t="s">
        <v>997</v>
      </c>
      <c r="G866" s="243"/>
      <c r="H866" s="246">
        <v>2.1419999999999999</v>
      </c>
      <c r="I866" s="247"/>
      <c r="J866" s="243"/>
      <c r="K866" s="243"/>
      <c r="L866" s="248"/>
      <c r="M866" s="249"/>
      <c r="N866" s="250"/>
      <c r="O866" s="250"/>
      <c r="P866" s="250"/>
      <c r="Q866" s="250"/>
      <c r="R866" s="250"/>
      <c r="S866" s="250"/>
      <c r="T866" s="251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2" t="s">
        <v>164</v>
      </c>
      <c r="AU866" s="252" t="s">
        <v>162</v>
      </c>
      <c r="AV866" s="14" t="s">
        <v>162</v>
      </c>
      <c r="AW866" s="14" t="s">
        <v>35</v>
      </c>
      <c r="AX866" s="14" t="s">
        <v>80</v>
      </c>
      <c r="AY866" s="252" t="s">
        <v>152</v>
      </c>
    </row>
    <row r="867" s="14" customFormat="1">
      <c r="A867" s="14"/>
      <c r="B867" s="242"/>
      <c r="C867" s="243"/>
      <c r="D867" s="233" t="s">
        <v>164</v>
      </c>
      <c r="E867" s="244" t="s">
        <v>1</v>
      </c>
      <c r="F867" s="245" t="s">
        <v>998</v>
      </c>
      <c r="G867" s="243"/>
      <c r="H867" s="246">
        <v>4.7599999999999998</v>
      </c>
      <c r="I867" s="247"/>
      <c r="J867" s="243"/>
      <c r="K867" s="243"/>
      <c r="L867" s="248"/>
      <c r="M867" s="249"/>
      <c r="N867" s="250"/>
      <c r="O867" s="250"/>
      <c r="P867" s="250"/>
      <c r="Q867" s="250"/>
      <c r="R867" s="250"/>
      <c r="S867" s="250"/>
      <c r="T867" s="251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2" t="s">
        <v>164</v>
      </c>
      <c r="AU867" s="252" t="s">
        <v>162</v>
      </c>
      <c r="AV867" s="14" t="s">
        <v>162</v>
      </c>
      <c r="AW867" s="14" t="s">
        <v>35</v>
      </c>
      <c r="AX867" s="14" t="s">
        <v>80</v>
      </c>
      <c r="AY867" s="252" t="s">
        <v>152</v>
      </c>
    </row>
    <row r="868" s="14" customFormat="1">
      <c r="A868" s="14"/>
      <c r="B868" s="242"/>
      <c r="C868" s="243"/>
      <c r="D868" s="233" t="s">
        <v>164</v>
      </c>
      <c r="E868" s="244" t="s">
        <v>1</v>
      </c>
      <c r="F868" s="245" t="s">
        <v>999</v>
      </c>
      <c r="G868" s="243"/>
      <c r="H868" s="246">
        <v>9.3379999999999992</v>
      </c>
      <c r="I868" s="247"/>
      <c r="J868" s="243"/>
      <c r="K868" s="243"/>
      <c r="L868" s="248"/>
      <c r="M868" s="249"/>
      <c r="N868" s="250"/>
      <c r="O868" s="250"/>
      <c r="P868" s="250"/>
      <c r="Q868" s="250"/>
      <c r="R868" s="250"/>
      <c r="S868" s="250"/>
      <c r="T868" s="251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2" t="s">
        <v>164</v>
      </c>
      <c r="AU868" s="252" t="s">
        <v>162</v>
      </c>
      <c r="AV868" s="14" t="s">
        <v>162</v>
      </c>
      <c r="AW868" s="14" t="s">
        <v>35</v>
      </c>
      <c r="AX868" s="14" t="s">
        <v>80</v>
      </c>
      <c r="AY868" s="252" t="s">
        <v>152</v>
      </c>
    </row>
    <row r="869" s="14" customFormat="1">
      <c r="A869" s="14"/>
      <c r="B869" s="242"/>
      <c r="C869" s="243"/>
      <c r="D869" s="233" t="s">
        <v>164</v>
      </c>
      <c r="E869" s="244" t="s">
        <v>1</v>
      </c>
      <c r="F869" s="245" t="s">
        <v>550</v>
      </c>
      <c r="G869" s="243"/>
      <c r="H869" s="246">
        <v>-1.379</v>
      </c>
      <c r="I869" s="247"/>
      <c r="J869" s="243"/>
      <c r="K869" s="243"/>
      <c r="L869" s="248"/>
      <c r="M869" s="249"/>
      <c r="N869" s="250"/>
      <c r="O869" s="250"/>
      <c r="P869" s="250"/>
      <c r="Q869" s="250"/>
      <c r="R869" s="250"/>
      <c r="S869" s="250"/>
      <c r="T869" s="251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2" t="s">
        <v>164</v>
      </c>
      <c r="AU869" s="252" t="s">
        <v>162</v>
      </c>
      <c r="AV869" s="14" t="s">
        <v>162</v>
      </c>
      <c r="AW869" s="14" t="s">
        <v>35</v>
      </c>
      <c r="AX869" s="14" t="s">
        <v>80</v>
      </c>
      <c r="AY869" s="252" t="s">
        <v>152</v>
      </c>
    </row>
    <row r="870" s="13" customFormat="1">
      <c r="A870" s="13"/>
      <c r="B870" s="231"/>
      <c r="C870" s="232"/>
      <c r="D870" s="233" t="s">
        <v>164</v>
      </c>
      <c r="E870" s="234" t="s">
        <v>1</v>
      </c>
      <c r="F870" s="235" t="s">
        <v>1000</v>
      </c>
      <c r="G870" s="232"/>
      <c r="H870" s="234" t="s">
        <v>1</v>
      </c>
      <c r="I870" s="236"/>
      <c r="J870" s="232"/>
      <c r="K870" s="232"/>
      <c r="L870" s="237"/>
      <c r="M870" s="238"/>
      <c r="N870" s="239"/>
      <c r="O870" s="239"/>
      <c r="P870" s="239"/>
      <c r="Q870" s="239"/>
      <c r="R870" s="239"/>
      <c r="S870" s="239"/>
      <c r="T870" s="240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1" t="s">
        <v>164</v>
      </c>
      <c r="AU870" s="241" t="s">
        <v>162</v>
      </c>
      <c r="AV870" s="13" t="s">
        <v>88</v>
      </c>
      <c r="AW870" s="13" t="s">
        <v>35</v>
      </c>
      <c r="AX870" s="13" t="s">
        <v>80</v>
      </c>
      <c r="AY870" s="241" t="s">
        <v>152</v>
      </c>
    </row>
    <row r="871" s="14" customFormat="1">
      <c r="A871" s="14"/>
      <c r="B871" s="242"/>
      <c r="C871" s="243"/>
      <c r="D871" s="233" t="s">
        <v>164</v>
      </c>
      <c r="E871" s="244" t="s">
        <v>1</v>
      </c>
      <c r="F871" s="245" t="s">
        <v>1001</v>
      </c>
      <c r="G871" s="243"/>
      <c r="H871" s="246">
        <v>2.0760000000000001</v>
      </c>
      <c r="I871" s="247"/>
      <c r="J871" s="243"/>
      <c r="K871" s="243"/>
      <c r="L871" s="248"/>
      <c r="M871" s="249"/>
      <c r="N871" s="250"/>
      <c r="O871" s="250"/>
      <c r="P871" s="250"/>
      <c r="Q871" s="250"/>
      <c r="R871" s="250"/>
      <c r="S871" s="250"/>
      <c r="T871" s="251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2" t="s">
        <v>164</v>
      </c>
      <c r="AU871" s="252" t="s">
        <v>162</v>
      </c>
      <c r="AV871" s="14" t="s">
        <v>162</v>
      </c>
      <c r="AW871" s="14" t="s">
        <v>35</v>
      </c>
      <c r="AX871" s="14" t="s">
        <v>80</v>
      </c>
      <c r="AY871" s="252" t="s">
        <v>152</v>
      </c>
    </row>
    <row r="872" s="13" customFormat="1">
      <c r="A872" s="13"/>
      <c r="B872" s="231"/>
      <c r="C872" s="232"/>
      <c r="D872" s="233" t="s">
        <v>164</v>
      </c>
      <c r="E872" s="234" t="s">
        <v>1</v>
      </c>
      <c r="F872" s="235" t="s">
        <v>396</v>
      </c>
      <c r="G872" s="232"/>
      <c r="H872" s="234" t="s">
        <v>1</v>
      </c>
      <c r="I872" s="236"/>
      <c r="J872" s="232"/>
      <c r="K872" s="232"/>
      <c r="L872" s="237"/>
      <c r="M872" s="238"/>
      <c r="N872" s="239"/>
      <c r="O872" s="239"/>
      <c r="P872" s="239"/>
      <c r="Q872" s="239"/>
      <c r="R872" s="239"/>
      <c r="S872" s="239"/>
      <c r="T872" s="240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1" t="s">
        <v>164</v>
      </c>
      <c r="AU872" s="241" t="s">
        <v>162</v>
      </c>
      <c r="AV872" s="13" t="s">
        <v>88</v>
      </c>
      <c r="AW872" s="13" t="s">
        <v>35</v>
      </c>
      <c r="AX872" s="13" t="s">
        <v>80</v>
      </c>
      <c r="AY872" s="241" t="s">
        <v>152</v>
      </c>
    </row>
    <row r="873" s="13" customFormat="1">
      <c r="A873" s="13"/>
      <c r="B873" s="231"/>
      <c r="C873" s="232"/>
      <c r="D873" s="233" t="s">
        <v>164</v>
      </c>
      <c r="E873" s="234" t="s">
        <v>1</v>
      </c>
      <c r="F873" s="235" t="s">
        <v>1002</v>
      </c>
      <c r="G873" s="232"/>
      <c r="H873" s="234" t="s">
        <v>1</v>
      </c>
      <c r="I873" s="236"/>
      <c r="J873" s="232"/>
      <c r="K873" s="232"/>
      <c r="L873" s="237"/>
      <c r="M873" s="238"/>
      <c r="N873" s="239"/>
      <c r="O873" s="239"/>
      <c r="P873" s="239"/>
      <c r="Q873" s="239"/>
      <c r="R873" s="239"/>
      <c r="S873" s="239"/>
      <c r="T873" s="240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1" t="s">
        <v>164</v>
      </c>
      <c r="AU873" s="241" t="s">
        <v>162</v>
      </c>
      <c r="AV873" s="13" t="s">
        <v>88</v>
      </c>
      <c r="AW873" s="13" t="s">
        <v>35</v>
      </c>
      <c r="AX873" s="13" t="s">
        <v>80</v>
      </c>
      <c r="AY873" s="241" t="s">
        <v>152</v>
      </c>
    </row>
    <row r="874" s="14" customFormat="1">
      <c r="A874" s="14"/>
      <c r="B874" s="242"/>
      <c r="C874" s="243"/>
      <c r="D874" s="233" t="s">
        <v>164</v>
      </c>
      <c r="E874" s="244" t="s">
        <v>1</v>
      </c>
      <c r="F874" s="245" t="s">
        <v>1003</v>
      </c>
      <c r="G874" s="243"/>
      <c r="H874" s="246">
        <v>2.1600000000000001</v>
      </c>
      <c r="I874" s="247"/>
      <c r="J874" s="243"/>
      <c r="K874" s="243"/>
      <c r="L874" s="248"/>
      <c r="M874" s="249"/>
      <c r="N874" s="250"/>
      <c r="O874" s="250"/>
      <c r="P874" s="250"/>
      <c r="Q874" s="250"/>
      <c r="R874" s="250"/>
      <c r="S874" s="250"/>
      <c r="T874" s="251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52" t="s">
        <v>164</v>
      </c>
      <c r="AU874" s="252" t="s">
        <v>162</v>
      </c>
      <c r="AV874" s="14" t="s">
        <v>162</v>
      </c>
      <c r="AW874" s="14" t="s">
        <v>35</v>
      </c>
      <c r="AX874" s="14" t="s">
        <v>80</v>
      </c>
      <c r="AY874" s="252" t="s">
        <v>152</v>
      </c>
    </row>
    <row r="875" s="14" customFormat="1">
      <c r="A875" s="14"/>
      <c r="B875" s="242"/>
      <c r="C875" s="243"/>
      <c r="D875" s="233" t="s">
        <v>164</v>
      </c>
      <c r="E875" s="244" t="s">
        <v>1</v>
      </c>
      <c r="F875" s="245" t="s">
        <v>1004</v>
      </c>
      <c r="G875" s="243"/>
      <c r="H875" s="246">
        <v>4.7999999999999998</v>
      </c>
      <c r="I875" s="247"/>
      <c r="J875" s="243"/>
      <c r="K875" s="243"/>
      <c r="L875" s="248"/>
      <c r="M875" s="249"/>
      <c r="N875" s="250"/>
      <c r="O875" s="250"/>
      <c r="P875" s="250"/>
      <c r="Q875" s="250"/>
      <c r="R875" s="250"/>
      <c r="S875" s="250"/>
      <c r="T875" s="251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52" t="s">
        <v>164</v>
      </c>
      <c r="AU875" s="252" t="s">
        <v>162</v>
      </c>
      <c r="AV875" s="14" t="s">
        <v>162</v>
      </c>
      <c r="AW875" s="14" t="s">
        <v>35</v>
      </c>
      <c r="AX875" s="14" t="s">
        <v>80</v>
      </c>
      <c r="AY875" s="252" t="s">
        <v>152</v>
      </c>
    </row>
    <row r="876" s="14" customFormat="1">
      <c r="A876" s="14"/>
      <c r="B876" s="242"/>
      <c r="C876" s="243"/>
      <c r="D876" s="233" t="s">
        <v>164</v>
      </c>
      <c r="E876" s="244" t="s">
        <v>1</v>
      </c>
      <c r="F876" s="245" t="s">
        <v>1005</v>
      </c>
      <c r="G876" s="243"/>
      <c r="H876" s="246">
        <v>7.4820000000000002</v>
      </c>
      <c r="I876" s="247"/>
      <c r="J876" s="243"/>
      <c r="K876" s="243"/>
      <c r="L876" s="248"/>
      <c r="M876" s="249"/>
      <c r="N876" s="250"/>
      <c r="O876" s="250"/>
      <c r="P876" s="250"/>
      <c r="Q876" s="250"/>
      <c r="R876" s="250"/>
      <c r="S876" s="250"/>
      <c r="T876" s="251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52" t="s">
        <v>164</v>
      </c>
      <c r="AU876" s="252" t="s">
        <v>162</v>
      </c>
      <c r="AV876" s="14" t="s">
        <v>162</v>
      </c>
      <c r="AW876" s="14" t="s">
        <v>35</v>
      </c>
      <c r="AX876" s="14" t="s">
        <v>80</v>
      </c>
      <c r="AY876" s="252" t="s">
        <v>152</v>
      </c>
    </row>
    <row r="877" s="14" customFormat="1">
      <c r="A877" s="14"/>
      <c r="B877" s="242"/>
      <c r="C877" s="243"/>
      <c r="D877" s="233" t="s">
        <v>164</v>
      </c>
      <c r="E877" s="244" t="s">
        <v>1</v>
      </c>
      <c r="F877" s="245" t="s">
        <v>550</v>
      </c>
      <c r="G877" s="243"/>
      <c r="H877" s="246">
        <v>-1.379</v>
      </c>
      <c r="I877" s="247"/>
      <c r="J877" s="243"/>
      <c r="K877" s="243"/>
      <c r="L877" s="248"/>
      <c r="M877" s="249"/>
      <c r="N877" s="250"/>
      <c r="O877" s="250"/>
      <c r="P877" s="250"/>
      <c r="Q877" s="250"/>
      <c r="R877" s="250"/>
      <c r="S877" s="250"/>
      <c r="T877" s="251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52" t="s">
        <v>164</v>
      </c>
      <c r="AU877" s="252" t="s">
        <v>162</v>
      </c>
      <c r="AV877" s="14" t="s">
        <v>162</v>
      </c>
      <c r="AW877" s="14" t="s">
        <v>35</v>
      </c>
      <c r="AX877" s="14" t="s">
        <v>80</v>
      </c>
      <c r="AY877" s="252" t="s">
        <v>152</v>
      </c>
    </row>
    <row r="878" s="13" customFormat="1">
      <c r="A878" s="13"/>
      <c r="B878" s="231"/>
      <c r="C878" s="232"/>
      <c r="D878" s="233" t="s">
        <v>164</v>
      </c>
      <c r="E878" s="234" t="s">
        <v>1</v>
      </c>
      <c r="F878" s="235" t="s">
        <v>1000</v>
      </c>
      <c r="G878" s="232"/>
      <c r="H878" s="234" t="s">
        <v>1</v>
      </c>
      <c r="I878" s="236"/>
      <c r="J878" s="232"/>
      <c r="K878" s="232"/>
      <c r="L878" s="237"/>
      <c r="M878" s="238"/>
      <c r="N878" s="239"/>
      <c r="O878" s="239"/>
      <c r="P878" s="239"/>
      <c r="Q878" s="239"/>
      <c r="R878" s="239"/>
      <c r="S878" s="239"/>
      <c r="T878" s="240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1" t="s">
        <v>164</v>
      </c>
      <c r="AU878" s="241" t="s">
        <v>162</v>
      </c>
      <c r="AV878" s="13" t="s">
        <v>88</v>
      </c>
      <c r="AW878" s="13" t="s">
        <v>35</v>
      </c>
      <c r="AX878" s="13" t="s">
        <v>80</v>
      </c>
      <c r="AY878" s="241" t="s">
        <v>152</v>
      </c>
    </row>
    <row r="879" s="14" customFormat="1">
      <c r="A879" s="14"/>
      <c r="B879" s="242"/>
      <c r="C879" s="243"/>
      <c r="D879" s="233" t="s">
        <v>164</v>
      </c>
      <c r="E879" s="244" t="s">
        <v>1</v>
      </c>
      <c r="F879" s="245" t="s">
        <v>1006</v>
      </c>
      <c r="G879" s="243"/>
      <c r="H879" s="246">
        <v>2.1179999999999999</v>
      </c>
      <c r="I879" s="247"/>
      <c r="J879" s="243"/>
      <c r="K879" s="243"/>
      <c r="L879" s="248"/>
      <c r="M879" s="249"/>
      <c r="N879" s="250"/>
      <c r="O879" s="250"/>
      <c r="P879" s="250"/>
      <c r="Q879" s="250"/>
      <c r="R879" s="250"/>
      <c r="S879" s="250"/>
      <c r="T879" s="251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2" t="s">
        <v>164</v>
      </c>
      <c r="AU879" s="252" t="s">
        <v>162</v>
      </c>
      <c r="AV879" s="14" t="s">
        <v>162</v>
      </c>
      <c r="AW879" s="14" t="s">
        <v>35</v>
      </c>
      <c r="AX879" s="14" t="s">
        <v>80</v>
      </c>
      <c r="AY879" s="252" t="s">
        <v>152</v>
      </c>
    </row>
    <row r="880" s="13" customFormat="1">
      <c r="A880" s="13"/>
      <c r="B880" s="231"/>
      <c r="C880" s="232"/>
      <c r="D880" s="233" t="s">
        <v>164</v>
      </c>
      <c r="E880" s="234" t="s">
        <v>1</v>
      </c>
      <c r="F880" s="235" t="s">
        <v>398</v>
      </c>
      <c r="G880" s="232"/>
      <c r="H880" s="234" t="s">
        <v>1</v>
      </c>
      <c r="I880" s="236"/>
      <c r="J880" s="232"/>
      <c r="K880" s="232"/>
      <c r="L880" s="237"/>
      <c r="M880" s="238"/>
      <c r="N880" s="239"/>
      <c r="O880" s="239"/>
      <c r="P880" s="239"/>
      <c r="Q880" s="239"/>
      <c r="R880" s="239"/>
      <c r="S880" s="239"/>
      <c r="T880" s="240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41" t="s">
        <v>164</v>
      </c>
      <c r="AU880" s="241" t="s">
        <v>162</v>
      </c>
      <c r="AV880" s="13" t="s">
        <v>88</v>
      </c>
      <c r="AW880" s="13" t="s">
        <v>35</v>
      </c>
      <c r="AX880" s="13" t="s">
        <v>80</v>
      </c>
      <c r="AY880" s="241" t="s">
        <v>152</v>
      </c>
    </row>
    <row r="881" s="13" customFormat="1">
      <c r="A881" s="13"/>
      <c r="B881" s="231"/>
      <c r="C881" s="232"/>
      <c r="D881" s="233" t="s">
        <v>164</v>
      </c>
      <c r="E881" s="234" t="s">
        <v>1</v>
      </c>
      <c r="F881" s="235" t="s">
        <v>1002</v>
      </c>
      <c r="G881" s="232"/>
      <c r="H881" s="234" t="s">
        <v>1</v>
      </c>
      <c r="I881" s="236"/>
      <c r="J881" s="232"/>
      <c r="K881" s="232"/>
      <c r="L881" s="237"/>
      <c r="M881" s="238"/>
      <c r="N881" s="239"/>
      <c r="O881" s="239"/>
      <c r="P881" s="239"/>
      <c r="Q881" s="239"/>
      <c r="R881" s="239"/>
      <c r="S881" s="239"/>
      <c r="T881" s="240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1" t="s">
        <v>164</v>
      </c>
      <c r="AU881" s="241" t="s">
        <v>162</v>
      </c>
      <c r="AV881" s="13" t="s">
        <v>88</v>
      </c>
      <c r="AW881" s="13" t="s">
        <v>35</v>
      </c>
      <c r="AX881" s="13" t="s">
        <v>80</v>
      </c>
      <c r="AY881" s="241" t="s">
        <v>152</v>
      </c>
    </row>
    <row r="882" s="14" customFormat="1">
      <c r="A882" s="14"/>
      <c r="B882" s="242"/>
      <c r="C882" s="243"/>
      <c r="D882" s="233" t="s">
        <v>164</v>
      </c>
      <c r="E882" s="244" t="s">
        <v>1</v>
      </c>
      <c r="F882" s="245" t="s">
        <v>1007</v>
      </c>
      <c r="G882" s="243"/>
      <c r="H882" s="246">
        <v>2.0070000000000001</v>
      </c>
      <c r="I882" s="247"/>
      <c r="J882" s="243"/>
      <c r="K882" s="243"/>
      <c r="L882" s="248"/>
      <c r="M882" s="249"/>
      <c r="N882" s="250"/>
      <c r="O882" s="250"/>
      <c r="P882" s="250"/>
      <c r="Q882" s="250"/>
      <c r="R882" s="250"/>
      <c r="S882" s="250"/>
      <c r="T882" s="251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2" t="s">
        <v>164</v>
      </c>
      <c r="AU882" s="252" t="s">
        <v>162</v>
      </c>
      <c r="AV882" s="14" t="s">
        <v>162</v>
      </c>
      <c r="AW882" s="14" t="s">
        <v>35</v>
      </c>
      <c r="AX882" s="14" t="s">
        <v>80</v>
      </c>
      <c r="AY882" s="252" t="s">
        <v>152</v>
      </c>
    </row>
    <row r="883" s="14" customFormat="1">
      <c r="A883" s="14"/>
      <c r="B883" s="242"/>
      <c r="C883" s="243"/>
      <c r="D883" s="233" t="s">
        <v>164</v>
      </c>
      <c r="E883" s="244" t="s">
        <v>1</v>
      </c>
      <c r="F883" s="245" t="s">
        <v>1008</v>
      </c>
      <c r="G883" s="243"/>
      <c r="H883" s="246">
        <v>4.46</v>
      </c>
      <c r="I883" s="247"/>
      <c r="J883" s="243"/>
      <c r="K883" s="243"/>
      <c r="L883" s="248"/>
      <c r="M883" s="249"/>
      <c r="N883" s="250"/>
      <c r="O883" s="250"/>
      <c r="P883" s="250"/>
      <c r="Q883" s="250"/>
      <c r="R883" s="250"/>
      <c r="S883" s="250"/>
      <c r="T883" s="251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2" t="s">
        <v>164</v>
      </c>
      <c r="AU883" s="252" t="s">
        <v>162</v>
      </c>
      <c r="AV883" s="14" t="s">
        <v>162</v>
      </c>
      <c r="AW883" s="14" t="s">
        <v>35</v>
      </c>
      <c r="AX883" s="14" t="s">
        <v>80</v>
      </c>
      <c r="AY883" s="252" t="s">
        <v>152</v>
      </c>
    </row>
    <row r="884" s="14" customFormat="1">
      <c r="A884" s="14"/>
      <c r="B884" s="242"/>
      <c r="C884" s="243"/>
      <c r="D884" s="233" t="s">
        <v>164</v>
      </c>
      <c r="E884" s="244" t="s">
        <v>1</v>
      </c>
      <c r="F884" s="245" t="s">
        <v>1009</v>
      </c>
      <c r="G884" s="243"/>
      <c r="H884" s="246">
        <v>6.96</v>
      </c>
      <c r="I884" s="247"/>
      <c r="J884" s="243"/>
      <c r="K884" s="243"/>
      <c r="L884" s="248"/>
      <c r="M884" s="249"/>
      <c r="N884" s="250"/>
      <c r="O884" s="250"/>
      <c r="P884" s="250"/>
      <c r="Q884" s="250"/>
      <c r="R884" s="250"/>
      <c r="S884" s="250"/>
      <c r="T884" s="251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52" t="s">
        <v>164</v>
      </c>
      <c r="AU884" s="252" t="s">
        <v>162</v>
      </c>
      <c r="AV884" s="14" t="s">
        <v>162</v>
      </c>
      <c r="AW884" s="14" t="s">
        <v>35</v>
      </c>
      <c r="AX884" s="14" t="s">
        <v>80</v>
      </c>
      <c r="AY884" s="252" t="s">
        <v>152</v>
      </c>
    </row>
    <row r="885" s="14" customFormat="1">
      <c r="A885" s="14"/>
      <c r="B885" s="242"/>
      <c r="C885" s="243"/>
      <c r="D885" s="233" t="s">
        <v>164</v>
      </c>
      <c r="E885" s="244" t="s">
        <v>1</v>
      </c>
      <c r="F885" s="245" t="s">
        <v>550</v>
      </c>
      <c r="G885" s="243"/>
      <c r="H885" s="246">
        <v>-1.379</v>
      </c>
      <c r="I885" s="247"/>
      <c r="J885" s="243"/>
      <c r="K885" s="243"/>
      <c r="L885" s="248"/>
      <c r="M885" s="249"/>
      <c r="N885" s="250"/>
      <c r="O885" s="250"/>
      <c r="P885" s="250"/>
      <c r="Q885" s="250"/>
      <c r="R885" s="250"/>
      <c r="S885" s="250"/>
      <c r="T885" s="251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52" t="s">
        <v>164</v>
      </c>
      <c r="AU885" s="252" t="s">
        <v>162</v>
      </c>
      <c r="AV885" s="14" t="s">
        <v>162</v>
      </c>
      <c r="AW885" s="14" t="s">
        <v>35</v>
      </c>
      <c r="AX885" s="14" t="s">
        <v>80</v>
      </c>
      <c r="AY885" s="252" t="s">
        <v>152</v>
      </c>
    </row>
    <row r="886" s="13" customFormat="1">
      <c r="A886" s="13"/>
      <c r="B886" s="231"/>
      <c r="C886" s="232"/>
      <c r="D886" s="233" t="s">
        <v>164</v>
      </c>
      <c r="E886" s="234" t="s">
        <v>1</v>
      </c>
      <c r="F886" s="235" t="s">
        <v>1000</v>
      </c>
      <c r="G886" s="232"/>
      <c r="H886" s="234" t="s">
        <v>1</v>
      </c>
      <c r="I886" s="236"/>
      <c r="J886" s="232"/>
      <c r="K886" s="232"/>
      <c r="L886" s="237"/>
      <c r="M886" s="238"/>
      <c r="N886" s="239"/>
      <c r="O886" s="239"/>
      <c r="P886" s="239"/>
      <c r="Q886" s="239"/>
      <c r="R886" s="239"/>
      <c r="S886" s="239"/>
      <c r="T886" s="240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41" t="s">
        <v>164</v>
      </c>
      <c r="AU886" s="241" t="s">
        <v>162</v>
      </c>
      <c r="AV886" s="13" t="s">
        <v>88</v>
      </c>
      <c r="AW886" s="13" t="s">
        <v>35</v>
      </c>
      <c r="AX886" s="13" t="s">
        <v>80</v>
      </c>
      <c r="AY886" s="241" t="s">
        <v>152</v>
      </c>
    </row>
    <row r="887" s="14" customFormat="1">
      <c r="A887" s="14"/>
      <c r="B887" s="242"/>
      <c r="C887" s="243"/>
      <c r="D887" s="233" t="s">
        <v>164</v>
      </c>
      <c r="E887" s="244" t="s">
        <v>1</v>
      </c>
      <c r="F887" s="245" t="s">
        <v>1010</v>
      </c>
      <c r="G887" s="243"/>
      <c r="H887" s="246">
        <v>3.0600000000000001</v>
      </c>
      <c r="I887" s="247"/>
      <c r="J887" s="243"/>
      <c r="K887" s="243"/>
      <c r="L887" s="248"/>
      <c r="M887" s="249"/>
      <c r="N887" s="250"/>
      <c r="O887" s="250"/>
      <c r="P887" s="250"/>
      <c r="Q887" s="250"/>
      <c r="R887" s="250"/>
      <c r="S887" s="250"/>
      <c r="T887" s="251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52" t="s">
        <v>164</v>
      </c>
      <c r="AU887" s="252" t="s">
        <v>162</v>
      </c>
      <c r="AV887" s="14" t="s">
        <v>162</v>
      </c>
      <c r="AW887" s="14" t="s">
        <v>35</v>
      </c>
      <c r="AX887" s="14" t="s">
        <v>80</v>
      </c>
      <c r="AY887" s="252" t="s">
        <v>152</v>
      </c>
    </row>
    <row r="888" s="13" customFormat="1">
      <c r="A888" s="13"/>
      <c r="B888" s="231"/>
      <c r="C888" s="232"/>
      <c r="D888" s="233" t="s">
        <v>164</v>
      </c>
      <c r="E888" s="234" t="s">
        <v>1</v>
      </c>
      <c r="F888" s="235" t="s">
        <v>400</v>
      </c>
      <c r="G888" s="232"/>
      <c r="H888" s="234" t="s">
        <v>1</v>
      </c>
      <c r="I888" s="236"/>
      <c r="J888" s="232"/>
      <c r="K888" s="232"/>
      <c r="L888" s="237"/>
      <c r="M888" s="238"/>
      <c r="N888" s="239"/>
      <c r="O888" s="239"/>
      <c r="P888" s="239"/>
      <c r="Q888" s="239"/>
      <c r="R888" s="239"/>
      <c r="S888" s="239"/>
      <c r="T888" s="240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1" t="s">
        <v>164</v>
      </c>
      <c r="AU888" s="241" t="s">
        <v>162</v>
      </c>
      <c r="AV888" s="13" t="s">
        <v>88</v>
      </c>
      <c r="AW888" s="13" t="s">
        <v>35</v>
      </c>
      <c r="AX888" s="13" t="s">
        <v>80</v>
      </c>
      <c r="AY888" s="241" t="s">
        <v>152</v>
      </c>
    </row>
    <row r="889" s="13" customFormat="1">
      <c r="A889" s="13"/>
      <c r="B889" s="231"/>
      <c r="C889" s="232"/>
      <c r="D889" s="233" t="s">
        <v>164</v>
      </c>
      <c r="E889" s="234" t="s">
        <v>1</v>
      </c>
      <c r="F889" s="235" t="s">
        <v>1002</v>
      </c>
      <c r="G889" s="232"/>
      <c r="H889" s="234" t="s">
        <v>1</v>
      </c>
      <c r="I889" s="236"/>
      <c r="J889" s="232"/>
      <c r="K889" s="232"/>
      <c r="L889" s="237"/>
      <c r="M889" s="238"/>
      <c r="N889" s="239"/>
      <c r="O889" s="239"/>
      <c r="P889" s="239"/>
      <c r="Q889" s="239"/>
      <c r="R889" s="239"/>
      <c r="S889" s="239"/>
      <c r="T889" s="240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1" t="s">
        <v>164</v>
      </c>
      <c r="AU889" s="241" t="s">
        <v>162</v>
      </c>
      <c r="AV889" s="13" t="s">
        <v>88</v>
      </c>
      <c r="AW889" s="13" t="s">
        <v>35</v>
      </c>
      <c r="AX889" s="13" t="s">
        <v>80</v>
      </c>
      <c r="AY889" s="241" t="s">
        <v>152</v>
      </c>
    </row>
    <row r="890" s="14" customFormat="1">
      <c r="A890" s="14"/>
      <c r="B890" s="242"/>
      <c r="C890" s="243"/>
      <c r="D890" s="233" t="s">
        <v>164</v>
      </c>
      <c r="E890" s="244" t="s">
        <v>1</v>
      </c>
      <c r="F890" s="245" t="s">
        <v>1011</v>
      </c>
      <c r="G890" s="243"/>
      <c r="H890" s="246">
        <v>1.8180000000000001</v>
      </c>
      <c r="I890" s="247"/>
      <c r="J890" s="243"/>
      <c r="K890" s="243"/>
      <c r="L890" s="248"/>
      <c r="M890" s="249"/>
      <c r="N890" s="250"/>
      <c r="O890" s="250"/>
      <c r="P890" s="250"/>
      <c r="Q890" s="250"/>
      <c r="R890" s="250"/>
      <c r="S890" s="250"/>
      <c r="T890" s="251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2" t="s">
        <v>164</v>
      </c>
      <c r="AU890" s="252" t="s">
        <v>162</v>
      </c>
      <c r="AV890" s="14" t="s">
        <v>162</v>
      </c>
      <c r="AW890" s="14" t="s">
        <v>35</v>
      </c>
      <c r="AX890" s="14" t="s">
        <v>80</v>
      </c>
      <c r="AY890" s="252" t="s">
        <v>152</v>
      </c>
    </row>
    <row r="891" s="14" customFormat="1">
      <c r="A891" s="14"/>
      <c r="B891" s="242"/>
      <c r="C891" s="243"/>
      <c r="D891" s="233" t="s">
        <v>164</v>
      </c>
      <c r="E891" s="244" t="s">
        <v>1</v>
      </c>
      <c r="F891" s="245" t="s">
        <v>1012</v>
      </c>
      <c r="G891" s="243"/>
      <c r="H891" s="246">
        <v>4.04</v>
      </c>
      <c r="I891" s="247"/>
      <c r="J891" s="243"/>
      <c r="K891" s="243"/>
      <c r="L891" s="248"/>
      <c r="M891" s="249"/>
      <c r="N891" s="250"/>
      <c r="O891" s="250"/>
      <c r="P891" s="250"/>
      <c r="Q891" s="250"/>
      <c r="R891" s="250"/>
      <c r="S891" s="250"/>
      <c r="T891" s="251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2" t="s">
        <v>164</v>
      </c>
      <c r="AU891" s="252" t="s">
        <v>162</v>
      </c>
      <c r="AV891" s="14" t="s">
        <v>162</v>
      </c>
      <c r="AW891" s="14" t="s">
        <v>35</v>
      </c>
      <c r="AX891" s="14" t="s">
        <v>80</v>
      </c>
      <c r="AY891" s="252" t="s">
        <v>152</v>
      </c>
    </row>
    <row r="892" s="14" customFormat="1">
      <c r="A892" s="14"/>
      <c r="B892" s="242"/>
      <c r="C892" s="243"/>
      <c r="D892" s="233" t="s">
        <v>164</v>
      </c>
      <c r="E892" s="244" t="s">
        <v>1</v>
      </c>
      <c r="F892" s="245" t="s">
        <v>1013</v>
      </c>
      <c r="G892" s="243"/>
      <c r="H892" s="246">
        <v>6.2060000000000004</v>
      </c>
      <c r="I892" s="247"/>
      <c r="J892" s="243"/>
      <c r="K892" s="243"/>
      <c r="L892" s="248"/>
      <c r="M892" s="249"/>
      <c r="N892" s="250"/>
      <c r="O892" s="250"/>
      <c r="P892" s="250"/>
      <c r="Q892" s="250"/>
      <c r="R892" s="250"/>
      <c r="S892" s="250"/>
      <c r="T892" s="251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52" t="s">
        <v>164</v>
      </c>
      <c r="AU892" s="252" t="s">
        <v>162</v>
      </c>
      <c r="AV892" s="14" t="s">
        <v>162</v>
      </c>
      <c r="AW892" s="14" t="s">
        <v>35</v>
      </c>
      <c r="AX892" s="14" t="s">
        <v>80</v>
      </c>
      <c r="AY892" s="252" t="s">
        <v>152</v>
      </c>
    </row>
    <row r="893" s="14" customFormat="1">
      <c r="A893" s="14"/>
      <c r="B893" s="242"/>
      <c r="C893" s="243"/>
      <c r="D893" s="233" t="s">
        <v>164</v>
      </c>
      <c r="E893" s="244" t="s">
        <v>1</v>
      </c>
      <c r="F893" s="245" t="s">
        <v>550</v>
      </c>
      <c r="G893" s="243"/>
      <c r="H893" s="246">
        <v>-1.379</v>
      </c>
      <c r="I893" s="247"/>
      <c r="J893" s="243"/>
      <c r="K893" s="243"/>
      <c r="L893" s="248"/>
      <c r="M893" s="249"/>
      <c r="N893" s="250"/>
      <c r="O893" s="250"/>
      <c r="P893" s="250"/>
      <c r="Q893" s="250"/>
      <c r="R893" s="250"/>
      <c r="S893" s="250"/>
      <c r="T893" s="251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2" t="s">
        <v>164</v>
      </c>
      <c r="AU893" s="252" t="s">
        <v>162</v>
      </c>
      <c r="AV893" s="14" t="s">
        <v>162</v>
      </c>
      <c r="AW893" s="14" t="s">
        <v>35</v>
      </c>
      <c r="AX893" s="14" t="s">
        <v>80</v>
      </c>
      <c r="AY893" s="252" t="s">
        <v>152</v>
      </c>
    </row>
    <row r="894" s="13" customFormat="1">
      <c r="A894" s="13"/>
      <c r="B894" s="231"/>
      <c r="C894" s="232"/>
      <c r="D894" s="233" t="s">
        <v>164</v>
      </c>
      <c r="E894" s="234" t="s">
        <v>1</v>
      </c>
      <c r="F894" s="235" t="s">
        <v>1000</v>
      </c>
      <c r="G894" s="232"/>
      <c r="H894" s="234" t="s">
        <v>1</v>
      </c>
      <c r="I894" s="236"/>
      <c r="J894" s="232"/>
      <c r="K894" s="232"/>
      <c r="L894" s="237"/>
      <c r="M894" s="238"/>
      <c r="N894" s="239"/>
      <c r="O894" s="239"/>
      <c r="P894" s="239"/>
      <c r="Q894" s="239"/>
      <c r="R894" s="239"/>
      <c r="S894" s="239"/>
      <c r="T894" s="240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1" t="s">
        <v>164</v>
      </c>
      <c r="AU894" s="241" t="s">
        <v>162</v>
      </c>
      <c r="AV894" s="13" t="s">
        <v>88</v>
      </c>
      <c r="AW894" s="13" t="s">
        <v>35</v>
      </c>
      <c r="AX894" s="13" t="s">
        <v>80</v>
      </c>
      <c r="AY894" s="241" t="s">
        <v>152</v>
      </c>
    </row>
    <row r="895" s="14" customFormat="1">
      <c r="A895" s="14"/>
      <c r="B895" s="242"/>
      <c r="C895" s="243"/>
      <c r="D895" s="233" t="s">
        <v>164</v>
      </c>
      <c r="E895" s="244" t="s">
        <v>1</v>
      </c>
      <c r="F895" s="245" t="s">
        <v>1014</v>
      </c>
      <c r="G895" s="243"/>
      <c r="H895" s="246">
        <v>2.8799999999999999</v>
      </c>
      <c r="I895" s="247"/>
      <c r="J895" s="243"/>
      <c r="K895" s="243"/>
      <c r="L895" s="248"/>
      <c r="M895" s="249"/>
      <c r="N895" s="250"/>
      <c r="O895" s="250"/>
      <c r="P895" s="250"/>
      <c r="Q895" s="250"/>
      <c r="R895" s="250"/>
      <c r="S895" s="250"/>
      <c r="T895" s="251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52" t="s">
        <v>164</v>
      </c>
      <c r="AU895" s="252" t="s">
        <v>162</v>
      </c>
      <c r="AV895" s="14" t="s">
        <v>162</v>
      </c>
      <c r="AW895" s="14" t="s">
        <v>35</v>
      </c>
      <c r="AX895" s="14" t="s">
        <v>80</v>
      </c>
      <c r="AY895" s="252" t="s">
        <v>152</v>
      </c>
    </row>
    <row r="896" s="15" customFormat="1">
      <c r="A896" s="15"/>
      <c r="B896" s="253"/>
      <c r="C896" s="254"/>
      <c r="D896" s="233" t="s">
        <v>164</v>
      </c>
      <c r="E896" s="255" t="s">
        <v>1</v>
      </c>
      <c r="F896" s="256" t="s">
        <v>167</v>
      </c>
      <c r="G896" s="254"/>
      <c r="H896" s="257">
        <v>60.791000000000004</v>
      </c>
      <c r="I896" s="258"/>
      <c r="J896" s="254"/>
      <c r="K896" s="254"/>
      <c r="L896" s="259"/>
      <c r="M896" s="260"/>
      <c r="N896" s="261"/>
      <c r="O896" s="261"/>
      <c r="P896" s="261"/>
      <c r="Q896" s="261"/>
      <c r="R896" s="261"/>
      <c r="S896" s="261"/>
      <c r="T896" s="262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T896" s="263" t="s">
        <v>164</v>
      </c>
      <c r="AU896" s="263" t="s">
        <v>162</v>
      </c>
      <c r="AV896" s="15" t="s">
        <v>161</v>
      </c>
      <c r="AW896" s="15" t="s">
        <v>35</v>
      </c>
      <c r="AX896" s="15" t="s">
        <v>88</v>
      </c>
      <c r="AY896" s="263" t="s">
        <v>152</v>
      </c>
    </row>
    <row r="897" s="2" customFormat="1" ht="14.4" customHeight="1">
      <c r="A897" s="38"/>
      <c r="B897" s="39"/>
      <c r="C897" s="264" t="s">
        <v>1019</v>
      </c>
      <c r="D897" s="264" t="s">
        <v>180</v>
      </c>
      <c r="E897" s="265" t="s">
        <v>1020</v>
      </c>
      <c r="F897" s="266" t="s">
        <v>1021</v>
      </c>
      <c r="G897" s="267" t="s">
        <v>159</v>
      </c>
      <c r="H897" s="268">
        <v>69.909999999999997</v>
      </c>
      <c r="I897" s="269"/>
      <c r="J897" s="270">
        <f>ROUND(I897*H897,2)</f>
        <v>0</v>
      </c>
      <c r="K897" s="266" t="s">
        <v>160</v>
      </c>
      <c r="L897" s="271"/>
      <c r="M897" s="272" t="s">
        <v>1</v>
      </c>
      <c r="N897" s="273" t="s">
        <v>46</v>
      </c>
      <c r="O897" s="91"/>
      <c r="P897" s="227">
        <f>O897*H897</f>
        <v>0</v>
      </c>
      <c r="Q897" s="227">
        <v>0.0126</v>
      </c>
      <c r="R897" s="227">
        <f>Q897*H897</f>
        <v>0.88086599999999993</v>
      </c>
      <c r="S897" s="227">
        <v>0</v>
      </c>
      <c r="T897" s="228">
        <f>S897*H897</f>
        <v>0</v>
      </c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R897" s="229" t="s">
        <v>348</v>
      </c>
      <c r="AT897" s="229" t="s">
        <v>180</v>
      </c>
      <c r="AU897" s="229" t="s">
        <v>162</v>
      </c>
      <c r="AY897" s="17" t="s">
        <v>152</v>
      </c>
      <c r="BE897" s="230">
        <f>IF(N897="základní",J897,0)</f>
        <v>0</v>
      </c>
      <c r="BF897" s="230">
        <f>IF(N897="snížená",J897,0)</f>
        <v>0</v>
      </c>
      <c r="BG897" s="230">
        <f>IF(N897="zákl. přenesená",J897,0)</f>
        <v>0</v>
      </c>
      <c r="BH897" s="230">
        <f>IF(N897="sníž. přenesená",J897,0)</f>
        <v>0</v>
      </c>
      <c r="BI897" s="230">
        <f>IF(N897="nulová",J897,0)</f>
        <v>0</v>
      </c>
      <c r="BJ897" s="17" t="s">
        <v>162</v>
      </c>
      <c r="BK897" s="230">
        <f>ROUND(I897*H897,2)</f>
        <v>0</v>
      </c>
      <c r="BL897" s="17" t="s">
        <v>254</v>
      </c>
      <c r="BM897" s="229" t="s">
        <v>1022</v>
      </c>
    </row>
    <row r="898" s="14" customFormat="1">
      <c r="A898" s="14"/>
      <c r="B898" s="242"/>
      <c r="C898" s="243"/>
      <c r="D898" s="233" t="s">
        <v>164</v>
      </c>
      <c r="E898" s="244" t="s">
        <v>1</v>
      </c>
      <c r="F898" s="245" t="s">
        <v>1023</v>
      </c>
      <c r="G898" s="243"/>
      <c r="H898" s="246">
        <v>69.909999999999997</v>
      </c>
      <c r="I898" s="247"/>
      <c r="J898" s="243"/>
      <c r="K898" s="243"/>
      <c r="L898" s="248"/>
      <c r="M898" s="249"/>
      <c r="N898" s="250"/>
      <c r="O898" s="250"/>
      <c r="P898" s="250"/>
      <c r="Q898" s="250"/>
      <c r="R898" s="250"/>
      <c r="S898" s="250"/>
      <c r="T898" s="251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2" t="s">
        <v>164</v>
      </c>
      <c r="AU898" s="252" t="s">
        <v>162</v>
      </c>
      <c r="AV898" s="14" t="s">
        <v>162</v>
      </c>
      <c r="AW898" s="14" t="s">
        <v>35</v>
      </c>
      <c r="AX898" s="14" t="s">
        <v>80</v>
      </c>
      <c r="AY898" s="252" t="s">
        <v>152</v>
      </c>
    </row>
    <row r="899" s="15" customFormat="1">
      <c r="A899" s="15"/>
      <c r="B899" s="253"/>
      <c r="C899" s="254"/>
      <c r="D899" s="233" t="s">
        <v>164</v>
      </c>
      <c r="E899" s="255" t="s">
        <v>1</v>
      </c>
      <c r="F899" s="256" t="s">
        <v>167</v>
      </c>
      <c r="G899" s="254"/>
      <c r="H899" s="257">
        <v>69.909999999999997</v>
      </c>
      <c r="I899" s="258"/>
      <c r="J899" s="254"/>
      <c r="K899" s="254"/>
      <c r="L899" s="259"/>
      <c r="M899" s="260"/>
      <c r="N899" s="261"/>
      <c r="O899" s="261"/>
      <c r="P899" s="261"/>
      <c r="Q899" s="261"/>
      <c r="R899" s="261"/>
      <c r="S899" s="261"/>
      <c r="T899" s="262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T899" s="263" t="s">
        <v>164</v>
      </c>
      <c r="AU899" s="263" t="s">
        <v>162</v>
      </c>
      <c r="AV899" s="15" t="s">
        <v>161</v>
      </c>
      <c r="AW899" s="15" t="s">
        <v>35</v>
      </c>
      <c r="AX899" s="15" t="s">
        <v>88</v>
      </c>
      <c r="AY899" s="263" t="s">
        <v>152</v>
      </c>
    </row>
    <row r="900" s="2" customFormat="1" ht="24.15" customHeight="1">
      <c r="A900" s="38"/>
      <c r="B900" s="39"/>
      <c r="C900" s="218" t="s">
        <v>1024</v>
      </c>
      <c r="D900" s="218" t="s">
        <v>156</v>
      </c>
      <c r="E900" s="219" t="s">
        <v>1025</v>
      </c>
      <c r="F900" s="220" t="s">
        <v>1026</v>
      </c>
      <c r="G900" s="221" t="s">
        <v>176</v>
      </c>
      <c r="H900" s="222">
        <v>1.2150000000000001</v>
      </c>
      <c r="I900" s="223"/>
      <c r="J900" s="224">
        <f>ROUND(I900*H900,2)</f>
        <v>0</v>
      </c>
      <c r="K900" s="220" t="s">
        <v>160</v>
      </c>
      <c r="L900" s="44"/>
      <c r="M900" s="225" t="s">
        <v>1</v>
      </c>
      <c r="N900" s="226" t="s">
        <v>46</v>
      </c>
      <c r="O900" s="91"/>
      <c r="P900" s="227">
        <f>O900*H900</f>
        <v>0</v>
      </c>
      <c r="Q900" s="227">
        <v>0</v>
      </c>
      <c r="R900" s="227">
        <f>Q900*H900</f>
        <v>0</v>
      </c>
      <c r="S900" s="227">
        <v>0</v>
      </c>
      <c r="T900" s="228">
        <f>S900*H900</f>
        <v>0</v>
      </c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R900" s="229" t="s">
        <v>254</v>
      </c>
      <c r="AT900" s="229" t="s">
        <v>156</v>
      </c>
      <c r="AU900" s="229" t="s">
        <v>162</v>
      </c>
      <c r="AY900" s="17" t="s">
        <v>152</v>
      </c>
      <c r="BE900" s="230">
        <f>IF(N900="základní",J900,0)</f>
        <v>0</v>
      </c>
      <c r="BF900" s="230">
        <f>IF(N900="snížená",J900,0)</f>
        <v>0</v>
      </c>
      <c r="BG900" s="230">
        <f>IF(N900="zákl. přenesená",J900,0)</f>
        <v>0</v>
      </c>
      <c r="BH900" s="230">
        <f>IF(N900="sníž. přenesená",J900,0)</f>
        <v>0</v>
      </c>
      <c r="BI900" s="230">
        <f>IF(N900="nulová",J900,0)</f>
        <v>0</v>
      </c>
      <c r="BJ900" s="17" t="s">
        <v>162</v>
      </c>
      <c r="BK900" s="230">
        <f>ROUND(I900*H900,2)</f>
        <v>0</v>
      </c>
      <c r="BL900" s="17" t="s">
        <v>254</v>
      </c>
      <c r="BM900" s="229" t="s">
        <v>1027</v>
      </c>
    </row>
    <row r="901" s="12" customFormat="1" ht="22.8" customHeight="1">
      <c r="A901" s="12"/>
      <c r="B901" s="202"/>
      <c r="C901" s="203"/>
      <c r="D901" s="204" t="s">
        <v>79</v>
      </c>
      <c r="E901" s="216" t="s">
        <v>1028</v>
      </c>
      <c r="F901" s="216" t="s">
        <v>1029</v>
      </c>
      <c r="G901" s="203"/>
      <c r="H901" s="203"/>
      <c r="I901" s="206"/>
      <c r="J901" s="217">
        <f>BK901</f>
        <v>0</v>
      </c>
      <c r="K901" s="203"/>
      <c r="L901" s="208"/>
      <c r="M901" s="209"/>
      <c r="N901" s="210"/>
      <c r="O901" s="210"/>
      <c r="P901" s="211">
        <f>SUM(P902:P907)</f>
        <v>0</v>
      </c>
      <c r="Q901" s="210"/>
      <c r="R901" s="211">
        <f>SUM(R902:R907)</f>
        <v>0.0034089999999999997</v>
      </c>
      <c r="S901" s="210"/>
      <c r="T901" s="212">
        <f>SUM(T902:T907)</f>
        <v>0</v>
      </c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R901" s="213" t="s">
        <v>162</v>
      </c>
      <c r="AT901" s="214" t="s">
        <v>79</v>
      </c>
      <c r="AU901" s="214" t="s">
        <v>88</v>
      </c>
      <c r="AY901" s="213" t="s">
        <v>152</v>
      </c>
      <c r="BK901" s="215">
        <f>SUM(BK902:BK907)</f>
        <v>0</v>
      </c>
    </row>
    <row r="902" s="2" customFormat="1" ht="24.15" customHeight="1">
      <c r="A902" s="38"/>
      <c r="B902" s="39"/>
      <c r="C902" s="218" t="s">
        <v>1030</v>
      </c>
      <c r="D902" s="218" t="s">
        <v>156</v>
      </c>
      <c r="E902" s="219" t="s">
        <v>1031</v>
      </c>
      <c r="F902" s="220" t="s">
        <v>1032</v>
      </c>
      <c r="G902" s="221" t="s">
        <v>159</v>
      </c>
      <c r="H902" s="222">
        <v>24.350000000000001</v>
      </c>
      <c r="I902" s="223"/>
      <c r="J902" s="224">
        <f>ROUND(I902*H902,2)</f>
        <v>0</v>
      </c>
      <c r="K902" s="220" t="s">
        <v>160</v>
      </c>
      <c r="L902" s="44"/>
      <c r="M902" s="225" t="s">
        <v>1</v>
      </c>
      <c r="N902" s="226" t="s">
        <v>46</v>
      </c>
      <c r="O902" s="91"/>
      <c r="P902" s="227">
        <f>O902*H902</f>
        <v>0</v>
      </c>
      <c r="Q902" s="227">
        <v>0.00013999999999999999</v>
      </c>
      <c r="R902" s="227">
        <f>Q902*H902</f>
        <v>0.0034089999999999997</v>
      </c>
      <c r="S902" s="227">
        <v>0</v>
      </c>
      <c r="T902" s="228">
        <f>S902*H902</f>
        <v>0</v>
      </c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R902" s="229" t="s">
        <v>254</v>
      </c>
      <c r="AT902" s="229" t="s">
        <v>156</v>
      </c>
      <c r="AU902" s="229" t="s">
        <v>162</v>
      </c>
      <c r="AY902" s="17" t="s">
        <v>152</v>
      </c>
      <c r="BE902" s="230">
        <f>IF(N902="základní",J902,0)</f>
        <v>0</v>
      </c>
      <c r="BF902" s="230">
        <f>IF(N902="snížená",J902,0)</f>
        <v>0</v>
      </c>
      <c r="BG902" s="230">
        <f>IF(N902="zákl. přenesená",J902,0)</f>
        <v>0</v>
      </c>
      <c r="BH902" s="230">
        <f>IF(N902="sníž. přenesená",J902,0)</f>
        <v>0</v>
      </c>
      <c r="BI902" s="230">
        <f>IF(N902="nulová",J902,0)</f>
        <v>0</v>
      </c>
      <c r="BJ902" s="17" t="s">
        <v>162</v>
      </c>
      <c r="BK902" s="230">
        <f>ROUND(I902*H902,2)</f>
        <v>0</v>
      </c>
      <c r="BL902" s="17" t="s">
        <v>254</v>
      </c>
      <c r="BM902" s="229" t="s">
        <v>1033</v>
      </c>
    </row>
    <row r="903" s="13" customFormat="1">
      <c r="A903" s="13"/>
      <c r="B903" s="231"/>
      <c r="C903" s="232"/>
      <c r="D903" s="233" t="s">
        <v>164</v>
      </c>
      <c r="E903" s="234" t="s">
        <v>1</v>
      </c>
      <c r="F903" s="235" t="s">
        <v>1034</v>
      </c>
      <c r="G903" s="232"/>
      <c r="H903" s="234" t="s">
        <v>1</v>
      </c>
      <c r="I903" s="236"/>
      <c r="J903" s="232"/>
      <c r="K903" s="232"/>
      <c r="L903" s="237"/>
      <c r="M903" s="238"/>
      <c r="N903" s="239"/>
      <c r="O903" s="239"/>
      <c r="P903" s="239"/>
      <c r="Q903" s="239"/>
      <c r="R903" s="239"/>
      <c r="S903" s="239"/>
      <c r="T903" s="240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1" t="s">
        <v>164</v>
      </c>
      <c r="AU903" s="241" t="s">
        <v>162</v>
      </c>
      <c r="AV903" s="13" t="s">
        <v>88</v>
      </c>
      <c r="AW903" s="13" t="s">
        <v>35</v>
      </c>
      <c r="AX903" s="13" t="s">
        <v>80</v>
      </c>
      <c r="AY903" s="241" t="s">
        <v>152</v>
      </c>
    </row>
    <row r="904" s="14" customFormat="1">
      <c r="A904" s="14"/>
      <c r="B904" s="242"/>
      <c r="C904" s="243"/>
      <c r="D904" s="233" t="s">
        <v>164</v>
      </c>
      <c r="E904" s="244" t="s">
        <v>1</v>
      </c>
      <c r="F904" s="245" t="s">
        <v>1035</v>
      </c>
      <c r="G904" s="243"/>
      <c r="H904" s="246">
        <v>18.375</v>
      </c>
      <c r="I904" s="247"/>
      <c r="J904" s="243"/>
      <c r="K904" s="243"/>
      <c r="L904" s="248"/>
      <c r="M904" s="249"/>
      <c r="N904" s="250"/>
      <c r="O904" s="250"/>
      <c r="P904" s="250"/>
      <c r="Q904" s="250"/>
      <c r="R904" s="250"/>
      <c r="S904" s="250"/>
      <c r="T904" s="251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52" t="s">
        <v>164</v>
      </c>
      <c r="AU904" s="252" t="s">
        <v>162</v>
      </c>
      <c r="AV904" s="14" t="s">
        <v>162</v>
      </c>
      <c r="AW904" s="14" t="s">
        <v>35</v>
      </c>
      <c r="AX904" s="14" t="s">
        <v>80</v>
      </c>
      <c r="AY904" s="252" t="s">
        <v>152</v>
      </c>
    </row>
    <row r="905" s="14" customFormat="1">
      <c r="A905" s="14"/>
      <c r="B905" s="242"/>
      <c r="C905" s="243"/>
      <c r="D905" s="233" t="s">
        <v>164</v>
      </c>
      <c r="E905" s="244" t="s">
        <v>1</v>
      </c>
      <c r="F905" s="245" t="s">
        <v>1036</v>
      </c>
      <c r="G905" s="243"/>
      <c r="H905" s="246">
        <v>4.7999999999999998</v>
      </c>
      <c r="I905" s="247"/>
      <c r="J905" s="243"/>
      <c r="K905" s="243"/>
      <c r="L905" s="248"/>
      <c r="M905" s="249"/>
      <c r="N905" s="250"/>
      <c r="O905" s="250"/>
      <c r="P905" s="250"/>
      <c r="Q905" s="250"/>
      <c r="R905" s="250"/>
      <c r="S905" s="250"/>
      <c r="T905" s="251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52" t="s">
        <v>164</v>
      </c>
      <c r="AU905" s="252" t="s">
        <v>162</v>
      </c>
      <c r="AV905" s="14" t="s">
        <v>162</v>
      </c>
      <c r="AW905" s="14" t="s">
        <v>35</v>
      </c>
      <c r="AX905" s="14" t="s">
        <v>80</v>
      </c>
      <c r="AY905" s="252" t="s">
        <v>152</v>
      </c>
    </row>
    <row r="906" s="14" customFormat="1">
      <c r="A906" s="14"/>
      <c r="B906" s="242"/>
      <c r="C906" s="243"/>
      <c r="D906" s="233" t="s">
        <v>164</v>
      </c>
      <c r="E906" s="244" t="s">
        <v>1</v>
      </c>
      <c r="F906" s="245" t="s">
        <v>1037</v>
      </c>
      <c r="G906" s="243"/>
      <c r="H906" s="246">
        <v>1.175</v>
      </c>
      <c r="I906" s="247"/>
      <c r="J906" s="243"/>
      <c r="K906" s="243"/>
      <c r="L906" s="248"/>
      <c r="M906" s="249"/>
      <c r="N906" s="250"/>
      <c r="O906" s="250"/>
      <c r="P906" s="250"/>
      <c r="Q906" s="250"/>
      <c r="R906" s="250"/>
      <c r="S906" s="250"/>
      <c r="T906" s="251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2" t="s">
        <v>164</v>
      </c>
      <c r="AU906" s="252" t="s">
        <v>162</v>
      </c>
      <c r="AV906" s="14" t="s">
        <v>162</v>
      </c>
      <c r="AW906" s="14" t="s">
        <v>35</v>
      </c>
      <c r="AX906" s="14" t="s">
        <v>80</v>
      </c>
      <c r="AY906" s="252" t="s">
        <v>152</v>
      </c>
    </row>
    <row r="907" s="15" customFormat="1">
      <c r="A907" s="15"/>
      <c r="B907" s="253"/>
      <c r="C907" s="254"/>
      <c r="D907" s="233" t="s">
        <v>164</v>
      </c>
      <c r="E907" s="255" t="s">
        <v>1</v>
      </c>
      <c r="F907" s="256" t="s">
        <v>167</v>
      </c>
      <c r="G907" s="254"/>
      <c r="H907" s="257">
        <v>24.350000000000001</v>
      </c>
      <c r="I907" s="258"/>
      <c r="J907" s="254"/>
      <c r="K907" s="254"/>
      <c r="L907" s="259"/>
      <c r="M907" s="260"/>
      <c r="N907" s="261"/>
      <c r="O907" s="261"/>
      <c r="P907" s="261"/>
      <c r="Q907" s="261"/>
      <c r="R907" s="261"/>
      <c r="S907" s="261"/>
      <c r="T907" s="262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T907" s="263" t="s">
        <v>164</v>
      </c>
      <c r="AU907" s="263" t="s">
        <v>162</v>
      </c>
      <c r="AV907" s="15" t="s">
        <v>161</v>
      </c>
      <c r="AW907" s="15" t="s">
        <v>35</v>
      </c>
      <c r="AX907" s="15" t="s">
        <v>88</v>
      </c>
      <c r="AY907" s="263" t="s">
        <v>152</v>
      </c>
    </row>
    <row r="908" s="12" customFormat="1" ht="22.8" customHeight="1">
      <c r="A908" s="12"/>
      <c r="B908" s="202"/>
      <c r="C908" s="203"/>
      <c r="D908" s="204" t="s">
        <v>79</v>
      </c>
      <c r="E908" s="216" t="s">
        <v>1038</v>
      </c>
      <c r="F908" s="216" t="s">
        <v>1039</v>
      </c>
      <c r="G908" s="203"/>
      <c r="H908" s="203"/>
      <c r="I908" s="206"/>
      <c r="J908" s="217">
        <f>BK908</f>
        <v>0</v>
      </c>
      <c r="K908" s="203"/>
      <c r="L908" s="208"/>
      <c r="M908" s="209"/>
      <c r="N908" s="210"/>
      <c r="O908" s="210"/>
      <c r="P908" s="211">
        <f>SUM(P909:P941)</f>
        <v>0</v>
      </c>
      <c r="Q908" s="210"/>
      <c r="R908" s="211">
        <f>SUM(R909:R941)</f>
        <v>0.28707644999999998</v>
      </c>
      <c r="S908" s="210"/>
      <c r="T908" s="212">
        <f>SUM(T909:T941)</f>
        <v>0.0063026999999999996</v>
      </c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R908" s="213" t="s">
        <v>162</v>
      </c>
      <c r="AT908" s="214" t="s">
        <v>79</v>
      </c>
      <c r="AU908" s="214" t="s">
        <v>88</v>
      </c>
      <c r="AY908" s="213" t="s">
        <v>152</v>
      </c>
      <c r="BK908" s="215">
        <f>SUM(BK909:BK941)</f>
        <v>0</v>
      </c>
    </row>
    <row r="909" s="2" customFormat="1" ht="24.15" customHeight="1">
      <c r="A909" s="38"/>
      <c r="B909" s="39"/>
      <c r="C909" s="218" t="s">
        <v>1040</v>
      </c>
      <c r="D909" s="218" t="s">
        <v>156</v>
      </c>
      <c r="E909" s="219" t="s">
        <v>1041</v>
      </c>
      <c r="F909" s="220" t="s">
        <v>1042</v>
      </c>
      <c r="G909" s="221" t="s">
        <v>159</v>
      </c>
      <c r="H909" s="222">
        <v>867.505</v>
      </c>
      <c r="I909" s="223"/>
      <c r="J909" s="224">
        <f>ROUND(I909*H909,2)</f>
        <v>0</v>
      </c>
      <c r="K909" s="220" t="s">
        <v>160</v>
      </c>
      <c r="L909" s="44"/>
      <c r="M909" s="225" t="s">
        <v>1</v>
      </c>
      <c r="N909" s="226" t="s">
        <v>46</v>
      </c>
      <c r="O909" s="91"/>
      <c r="P909" s="227">
        <f>O909*H909</f>
        <v>0</v>
      </c>
      <c r="Q909" s="227">
        <v>0</v>
      </c>
      <c r="R909" s="227">
        <f>Q909*H909</f>
        <v>0</v>
      </c>
      <c r="S909" s="227">
        <v>0</v>
      </c>
      <c r="T909" s="228">
        <f>S909*H909</f>
        <v>0</v>
      </c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R909" s="229" t="s">
        <v>254</v>
      </c>
      <c r="AT909" s="229" t="s">
        <v>156</v>
      </c>
      <c r="AU909" s="229" t="s">
        <v>162</v>
      </c>
      <c r="AY909" s="17" t="s">
        <v>152</v>
      </c>
      <c r="BE909" s="230">
        <f>IF(N909="základní",J909,0)</f>
        <v>0</v>
      </c>
      <c r="BF909" s="230">
        <f>IF(N909="snížená",J909,0)</f>
        <v>0</v>
      </c>
      <c r="BG909" s="230">
        <f>IF(N909="zákl. přenesená",J909,0)</f>
        <v>0</v>
      </c>
      <c r="BH909" s="230">
        <f>IF(N909="sníž. přenesená",J909,0)</f>
        <v>0</v>
      </c>
      <c r="BI909" s="230">
        <f>IF(N909="nulová",J909,0)</f>
        <v>0</v>
      </c>
      <c r="BJ909" s="17" t="s">
        <v>162</v>
      </c>
      <c r="BK909" s="230">
        <f>ROUND(I909*H909,2)</f>
        <v>0</v>
      </c>
      <c r="BL909" s="17" t="s">
        <v>254</v>
      </c>
      <c r="BM909" s="229" t="s">
        <v>1043</v>
      </c>
    </row>
    <row r="910" s="13" customFormat="1">
      <c r="A910" s="13"/>
      <c r="B910" s="231"/>
      <c r="C910" s="232"/>
      <c r="D910" s="233" t="s">
        <v>164</v>
      </c>
      <c r="E910" s="234" t="s">
        <v>1</v>
      </c>
      <c r="F910" s="235" t="s">
        <v>1044</v>
      </c>
      <c r="G910" s="232"/>
      <c r="H910" s="234" t="s">
        <v>1</v>
      </c>
      <c r="I910" s="236"/>
      <c r="J910" s="232"/>
      <c r="K910" s="232"/>
      <c r="L910" s="237"/>
      <c r="M910" s="238"/>
      <c r="N910" s="239"/>
      <c r="O910" s="239"/>
      <c r="P910" s="239"/>
      <c r="Q910" s="239"/>
      <c r="R910" s="239"/>
      <c r="S910" s="239"/>
      <c r="T910" s="240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1" t="s">
        <v>164</v>
      </c>
      <c r="AU910" s="241" t="s">
        <v>162</v>
      </c>
      <c r="AV910" s="13" t="s">
        <v>88</v>
      </c>
      <c r="AW910" s="13" t="s">
        <v>35</v>
      </c>
      <c r="AX910" s="13" t="s">
        <v>80</v>
      </c>
      <c r="AY910" s="241" t="s">
        <v>152</v>
      </c>
    </row>
    <row r="911" s="14" customFormat="1">
      <c r="A911" s="14"/>
      <c r="B911" s="242"/>
      <c r="C911" s="243"/>
      <c r="D911" s="233" t="s">
        <v>164</v>
      </c>
      <c r="E911" s="244" t="s">
        <v>1</v>
      </c>
      <c r="F911" s="245" t="s">
        <v>1045</v>
      </c>
      <c r="G911" s="243"/>
      <c r="H911" s="246">
        <v>42.018000000000001</v>
      </c>
      <c r="I911" s="247"/>
      <c r="J911" s="243"/>
      <c r="K911" s="243"/>
      <c r="L911" s="248"/>
      <c r="M911" s="249"/>
      <c r="N911" s="250"/>
      <c r="O911" s="250"/>
      <c r="P911" s="250"/>
      <c r="Q911" s="250"/>
      <c r="R911" s="250"/>
      <c r="S911" s="250"/>
      <c r="T911" s="251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2" t="s">
        <v>164</v>
      </c>
      <c r="AU911" s="252" t="s">
        <v>162</v>
      </c>
      <c r="AV911" s="14" t="s">
        <v>162</v>
      </c>
      <c r="AW911" s="14" t="s">
        <v>35</v>
      </c>
      <c r="AX911" s="14" t="s">
        <v>80</v>
      </c>
      <c r="AY911" s="252" t="s">
        <v>152</v>
      </c>
    </row>
    <row r="912" s="13" customFormat="1">
      <c r="A912" s="13"/>
      <c r="B912" s="231"/>
      <c r="C912" s="232"/>
      <c r="D912" s="233" t="s">
        <v>164</v>
      </c>
      <c r="E912" s="234" t="s">
        <v>1</v>
      </c>
      <c r="F912" s="235" t="s">
        <v>1046</v>
      </c>
      <c r="G912" s="232"/>
      <c r="H912" s="234" t="s">
        <v>1</v>
      </c>
      <c r="I912" s="236"/>
      <c r="J912" s="232"/>
      <c r="K912" s="232"/>
      <c r="L912" s="237"/>
      <c r="M912" s="238"/>
      <c r="N912" s="239"/>
      <c r="O912" s="239"/>
      <c r="P912" s="239"/>
      <c r="Q912" s="239"/>
      <c r="R912" s="239"/>
      <c r="S912" s="239"/>
      <c r="T912" s="240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1" t="s">
        <v>164</v>
      </c>
      <c r="AU912" s="241" t="s">
        <v>162</v>
      </c>
      <c r="AV912" s="13" t="s">
        <v>88</v>
      </c>
      <c r="AW912" s="13" t="s">
        <v>35</v>
      </c>
      <c r="AX912" s="13" t="s">
        <v>80</v>
      </c>
      <c r="AY912" s="241" t="s">
        <v>152</v>
      </c>
    </row>
    <row r="913" s="14" customFormat="1">
      <c r="A913" s="14"/>
      <c r="B913" s="242"/>
      <c r="C913" s="243"/>
      <c r="D913" s="233" t="s">
        <v>164</v>
      </c>
      <c r="E913" s="244" t="s">
        <v>1</v>
      </c>
      <c r="F913" s="245" t="s">
        <v>1047</v>
      </c>
      <c r="G913" s="243"/>
      <c r="H913" s="246">
        <v>84.263999999999996</v>
      </c>
      <c r="I913" s="247"/>
      <c r="J913" s="243"/>
      <c r="K913" s="243"/>
      <c r="L913" s="248"/>
      <c r="M913" s="249"/>
      <c r="N913" s="250"/>
      <c r="O913" s="250"/>
      <c r="P913" s="250"/>
      <c r="Q913" s="250"/>
      <c r="R913" s="250"/>
      <c r="S913" s="250"/>
      <c r="T913" s="251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52" t="s">
        <v>164</v>
      </c>
      <c r="AU913" s="252" t="s">
        <v>162</v>
      </c>
      <c r="AV913" s="14" t="s">
        <v>162</v>
      </c>
      <c r="AW913" s="14" t="s">
        <v>35</v>
      </c>
      <c r="AX913" s="14" t="s">
        <v>80</v>
      </c>
      <c r="AY913" s="252" t="s">
        <v>152</v>
      </c>
    </row>
    <row r="914" s="14" customFormat="1">
      <c r="A914" s="14"/>
      <c r="B914" s="242"/>
      <c r="C914" s="243"/>
      <c r="D914" s="233" t="s">
        <v>164</v>
      </c>
      <c r="E914" s="244" t="s">
        <v>1</v>
      </c>
      <c r="F914" s="245" t="s">
        <v>1048</v>
      </c>
      <c r="G914" s="243"/>
      <c r="H914" s="246">
        <v>147.238</v>
      </c>
      <c r="I914" s="247"/>
      <c r="J914" s="243"/>
      <c r="K914" s="243"/>
      <c r="L914" s="248"/>
      <c r="M914" s="249"/>
      <c r="N914" s="250"/>
      <c r="O914" s="250"/>
      <c r="P914" s="250"/>
      <c r="Q914" s="250"/>
      <c r="R914" s="250"/>
      <c r="S914" s="250"/>
      <c r="T914" s="251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52" t="s">
        <v>164</v>
      </c>
      <c r="AU914" s="252" t="s">
        <v>162</v>
      </c>
      <c r="AV914" s="14" t="s">
        <v>162</v>
      </c>
      <c r="AW914" s="14" t="s">
        <v>35</v>
      </c>
      <c r="AX914" s="14" t="s">
        <v>80</v>
      </c>
      <c r="AY914" s="252" t="s">
        <v>152</v>
      </c>
    </row>
    <row r="915" s="14" customFormat="1">
      <c r="A915" s="14"/>
      <c r="B915" s="242"/>
      <c r="C915" s="243"/>
      <c r="D915" s="233" t="s">
        <v>164</v>
      </c>
      <c r="E915" s="244" t="s">
        <v>1</v>
      </c>
      <c r="F915" s="245" t="s">
        <v>1049</v>
      </c>
      <c r="G915" s="243"/>
      <c r="H915" s="246">
        <v>260.19200000000001</v>
      </c>
      <c r="I915" s="247"/>
      <c r="J915" s="243"/>
      <c r="K915" s="243"/>
      <c r="L915" s="248"/>
      <c r="M915" s="249"/>
      <c r="N915" s="250"/>
      <c r="O915" s="250"/>
      <c r="P915" s="250"/>
      <c r="Q915" s="250"/>
      <c r="R915" s="250"/>
      <c r="S915" s="250"/>
      <c r="T915" s="251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52" t="s">
        <v>164</v>
      </c>
      <c r="AU915" s="252" t="s">
        <v>162</v>
      </c>
      <c r="AV915" s="14" t="s">
        <v>162</v>
      </c>
      <c r="AW915" s="14" t="s">
        <v>35</v>
      </c>
      <c r="AX915" s="14" t="s">
        <v>80</v>
      </c>
      <c r="AY915" s="252" t="s">
        <v>152</v>
      </c>
    </row>
    <row r="916" s="13" customFormat="1">
      <c r="A916" s="13"/>
      <c r="B916" s="231"/>
      <c r="C916" s="232"/>
      <c r="D916" s="233" t="s">
        <v>164</v>
      </c>
      <c r="E916" s="234" t="s">
        <v>1</v>
      </c>
      <c r="F916" s="235" t="s">
        <v>1050</v>
      </c>
      <c r="G916" s="232"/>
      <c r="H916" s="234" t="s">
        <v>1</v>
      </c>
      <c r="I916" s="236"/>
      <c r="J916" s="232"/>
      <c r="K916" s="232"/>
      <c r="L916" s="237"/>
      <c r="M916" s="238"/>
      <c r="N916" s="239"/>
      <c r="O916" s="239"/>
      <c r="P916" s="239"/>
      <c r="Q916" s="239"/>
      <c r="R916" s="239"/>
      <c r="S916" s="239"/>
      <c r="T916" s="240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1" t="s">
        <v>164</v>
      </c>
      <c r="AU916" s="241" t="s">
        <v>162</v>
      </c>
      <c r="AV916" s="13" t="s">
        <v>88</v>
      </c>
      <c r="AW916" s="13" t="s">
        <v>35</v>
      </c>
      <c r="AX916" s="13" t="s">
        <v>80</v>
      </c>
      <c r="AY916" s="241" t="s">
        <v>152</v>
      </c>
    </row>
    <row r="917" s="14" customFormat="1">
      <c r="A917" s="14"/>
      <c r="B917" s="242"/>
      <c r="C917" s="243"/>
      <c r="D917" s="233" t="s">
        <v>164</v>
      </c>
      <c r="E917" s="244" t="s">
        <v>1</v>
      </c>
      <c r="F917" s="245" t="s">
        <v>1051</v>
      </c>
      <c r="G917" s="243"/>
      <c r="H917" s="246">
        <v>48.293999999999997</v>
      </c>
      <c r="I917" s="247"/>
      <c r="J917" s="243"/>
      <c r="K917" s="243"/>
      <c r="L917" s="248"/>
      <c r="M917" s="249"/>
      <c r="N917" s="250"/>
      <c r="O917" s="250"/>
      <c r="P917" s="250"/>
      <c r="Q917" s="250"/>
      <c r="R917" s="250"/>
      <c r="S917" s="250"/>
      <c r="T917" s="251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2" t="s">
        <v>164</v>
      </c>
      <c r="AU917" s="252" t="s">
        <v>162</v>
      </c>
      <c r="AV917" s="14" t="s">
        <v>162</v>
      </c>
      <c r="AW917" s="14" t="s">
        <v>35</v>
      </c>
      <c r="AX917" s="14" t="s">
        <v>80</v>
      </c>
      <c r="AY917" s="252" t="s">
        <v>152</v>
      </c>
    </row>
    <row r="918" s="13" customFormat="1">
      <c r="A918" s="13"/>
      <c r="B918" s="231"/>
      <c r="C918" s="232"/>
      <c r="D918" s="233" t="s">
        <v>164</v>
      </c>
      <c r="E918" s="234" t="s">
        <v>1</v>
      </c>
      <c r="F918" s="235" t="s">
        <v>1052</v>
      </c>
      <c r="G918" s="232"/>
      <c r="H918" s="234" t="s">
        <v>1</v>
      </c>
      <c r="I918" s="236"/>
      <c r="J918" s="232"/>
      <c r="K918" s="232"/>
      <c r="L918" s="237"/>
      <c r="M918" s="238"/>
      <c r="N918" s="239"/>
      <c r="O918" s="239"/>
      <c r="P918" s="239"/>
      <c r="Q918" s="239"/>
      <c r="R918" s="239"/>
      <c r="S918" s="239"/>
      <c r="T918" s="240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1" t="s">
        <v>164</v>
      </c>
      <c r="AU918" s="241" t="s">
        <v>162</v>
      </c>
      <c r="AV918" s="13" t="s">
        <v>88</v>
      </c>
      <c r="AW918" s="13" t="s">
        <v>35</v>
      </c>
      <c r="AX918" s="13" t="s">
        <v>80</v>
      </c>
      <c r="AY918" s="241" t="s">
        <v>152</v>
      </c>
    </row>
    <row r="919" s="14" customFormat="1">
      <c r="A919" s="14"/>
      <c r="B919" s="242"/>
      <c r="C919" s="243"/>
      <c r="D919" s="233" t="s">
        <v>164</v>
      </c>
      <c r="E919" s="244" t="s">
        <v>1</v>
      </c>
      <c r="F919" s="245" t="s">
        <v>1053</v>
      </c>
      <c r="G919" s="243"/>
      <c r="H919" s="246">
        <v>268.899</v>
      </c>
      <c r="I919" s="247"/>
      <c r="J919" s="243"/>
      <c r="K919" s="243"/>
      <c r="L919" s="248"/>
      <c r="M919" s="249"/>
      <c r="N919" s="250"/>
      <c r="O919" s="250"/>
      <c r="P919" s="250"/>
      <c r="Q919" s="250"/>
      <c r="R919" s="250"/>
      <c r="S919" s="250"/>
      <c r="T919" s="251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252" t="s">
        <v>164</v>
      </c>
      <c r="AU919" s="252" t="s">
        <v>162</v>
      </c>
      <c r="AV919" s="14" t="s">
        <v>162</v>
      </c>
      <c r="AW919" s="14" t="s">
        <v>35</v>
      </c>
      <c r="AX919" s="14" t="s">
        <v>80</v>
      </c>
      <c r="AY919" s="252" t="s">
        <v>152</v>
      </c>
    </row>
    <row r="920" s="13" customFormat="1">
      <c r="A920" s="13"/>
      <c r="B920" s="231"/>
      <c r="C920" s="232"/>
      <c r="D920" s="233" t="s">
        <v>164</v>
      </c>
      <c r="E920" s="234" t="s">
        <v>1</v>
      </c>
      <c r="F920" s="235" t="s">
        <v>1054</v>
      </c>
      <c r="G920" s="232"/>
      <c r="H920" s="234" t="s">
        <v>1</v>
      </c>
      <c r="I920" s="236"/>
      <c r="J920" s="232"/>
      <c r="K920" s="232"/>
      <c r="L920" s="237"/>
      <c r="M920" s="238"/>
      <c r="N920" s="239"/>
      <c r="O920" s="239"/>
      <c r="P920" s="239"/>
      <c r="Q920" s="239"/>
      <c r="R920" s="239"/>
      <c r="S920" s="239"/>
      <c r="T920" s="240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1" t="s">
        <v>164</v>
      </c>
      <c r="AU920" s="241" t="s">
        <v>162</v>
      </c>
      <c r="AV920" s="13" t="s">
        <v>88</v>
      </c>
      <c r="AW920" s="13" t="s">
        <v>35</v>
      </c>
      <c r="AX920" s="13" t="s">
        <v>80</v>
      </c>
      <c r="AY920" s="241" t="s">
        <v>152</v>
      </c>
    </row>
    <row r="921" s="14" customFormat="1">
      <c r="A921" s="14"/>
      <c r="B921" s="242"/>
      <c r="C921" s="243"/>
      <c r="D921" s="233" t="s">
        <v>164</v>
      </c>
      <c r="E921" s="244" t="s">
        <v>1</v>
      </c>
      <c r="F921" s="245" t="s">
        <v>1055</v>
      </c>
      <c r="G921" s="243"/>
      <c r="H921" s="246">
        <v>16.600000000000001</v>
      </c>
      <c r="I921" s="247"/>
      <c r="J921" s="243"/>
      <c r="K921" s="243"/>
      <c r="L921" s="248"/>
      <c r="M921" s="249"/>
      <c r="N921" s="250"/>
      <c r="O921" s="250"/>
      <c r="P921" s="250"/>
      <c r="Q921" s="250"/>
      <c r="R921" s="250"/>
      <c r="S921" s="250"/>
      <c r="T921" s="251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2" t="s">
        <v>164</v>
      </c>
      <c r="AU921" s="252" t="s">
        <v>162</v>
      </c>
      <c r="AV921" s="14" t="s">
        <v>162</v>
      </c>
      <c r="AW921" s="14" t="s">
        <v>35</v>
      </c>
      <c r="AX921" s="14" t="s">
        <v>80</v>
      </c>
      <c r="AY921" s="252" t="s">
        <v>152</v>
      </c>
    </row>
    <row r="922" s="15" customFormat="1">
      <c r="A922" s="15"/>
      <c r="B922" s="253"/>
      <c r="C922" s="254"/>
      <c r="D922" s="233" t="s">
        <v>164</v>
      </c>
      <c r="E922" s="255" t="s">
        <v>1</v>
      </c>
      <c r="F922" s="256" t="s">
        <v>167</v>
      </c>
      <c r="G922" s="254"/>
      <c r="H922" s="257">
        <v>867.505</v>
      </c>
      <c r="I922" s="258"/>
      <c r="J922" s="254"/>
      <c r="K922" s="254"/>
      <c r="L922" s="259"/>
      <c r="M922" s="260"/>
      <c r="N922" s="261"/>
      <c r="O922" s="261"/>
      <c r="P922" s="261"/>
      <c r="Q922" s="261"/>
      <c r="R922" s="261"/>
      <c r="S922" s="261"/>
      <c r="T922" s="262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T922" s="263" t="s">
        <v>164</v>
      </c>
      <c r="AU922" s="263" t="s">
        <v>162</v>
      </c>
      <c r="AV922" s="15" t="s">
        <v>161</v>
      </c>
      <c r="AW922" s="15" t="s">
        <v>35</v>
      </c>
      <c r="AX922" s="15" t="s">
        <v>88</v>
      </c>
      <c r="AY922" s="263" t="s">
        <v>152</v>
      </c>
    </row>
    <row r="923" s="2" customFormat="1" ht="24.15" customHeight="1">
      <c r="A923" s="38"/>
      <c r="B923" s="39"/>
      <c r="C923" s="218" t="s">
        <v>1056</v>
      </c>
      <c r="D923" s="218" t="s">
        <v>156</v>
      </c>
      <c r="E923" s="219" t="s">
        <v>1057</v>
      </c>
      <c r="F923" s="220" t="s">
        <v>1058</v>
      </c>
      <c r="G923" s="221" t="s">
        <v>159</v>
      </c>
      <c r="H923" s="222">
        <v>42.018000000000001</v>
      </c>
      <c r="I923" s="223"/>
      <c r="J923" s="224">
        <f>ROUND(I923*H923,2)</f>
        <v>0</v>
      </c>
      <c r="K923" s="220" t="s">
        <v>160</v>
      </c>
      <c r="L923" s="44"/>
      <c r="M923" s="225" t="s">
        <v>1</v>
      </c>
      <c r="N923" s="226" t="s">
        <v>46</v>
      </c>
      <c r="O923" s="91"/>
      <c r="P923" s="227">
        <f>O923*H923</f>
        <v>0</v>
      </c>
      <c r="Q923" s="227">
        <v>0</v>
      </c>
      <c r="R923" s="227">
        <f>Q923*H923</f>
        <v>0</v>
      </c>
      <c r="S923" s="227">
        <v>0.00014999999999999999</v>
      </c>
      <c r="T923" s="228">
        <f>S923*H923</f>
        <v>0.0063026999999999996</v>
      </c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R923" s="229" t="s">
        <v>254</v>
      </c>
      <c r="AT923" s="229" t="s">
        <v>156</v>
      </c>
      <c r="AU923" s="229" t="s">
        <v>162</v>
      </c>
      <c r="AY923" s="17" t="s">
        <v>152</v>
      </c>
      <c r="BE923" s="230">
        <f>IF(N923="základní",J923,0)</f>
        <v>0</v>
      </c>
      <c r="BF923" s="230">
        <f>IF(N923="snížená",J923,0)</f>
        <v>0</v>
      </c>
      <c r="BG923" s="230">
        <f>IF(N923="zákl. přenesená",J923,0)</f>
        <v>0</v>
      </c>
      <c r="BH923" s="230">
        <f>IF(N923="sníž. přenesená",J923,0)</f>
        <v>0</v>
      </c>
      <c r="BI923" s="230">
        <f>IF(N923="nulová",J923,0)</f>
        <v>0</v>
      </c>
      <c r="BJ923" s="17" t="s">
        <v>162</v>
      </c>
      <c r="BK923" s="230">
        <f>ROUND(I923*H923,2)</f>
        <v>0</v>
      </c>
      <c r="BL923" s="17" t="s">
        <v>254</v>
      </c>
      <c r="BM923" s="229" t="s">
        <v>1059</v>
      </c>
    </row>
    <row r="924" s="14" customFormat="1">
      <c r="A924" s="14"/>
      <c r="B924" s="242"/>
      <c r="C924" s="243"/>
      <c r="D924" s="233" t="s">
        <v>164</v>
      </c>
      <c r="E924" s="244" t="s">
        <v>1</v>
      </c>
      <c r="F924" s="245" t="s">
        <v>1045</v>
      </c>
      <c r="G924" s="243"/>
      <c r="H924" s="246">
        <v>42.018000000000001</v>
      </c>
      <c r="I924" s="247"/>
      <c r="J924" s="243"/>
      <c r="K924" s="243"/>
      <c r="L924" s="248"/>
      <c r="M924" s="249"/>
      <c r="N924" s="250"/>
      <c r="O924" s="250"/>
      <c r="P924" s="250"/>
      <c r="Q924" s="250"/>
      <c r="R924" s="250"/>
      <c r="S924" s="250"/>
      <c r="T924" s="251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2" t="s">
        <v>164</v>
      </c>
      <c r="AU924" s="252" t="s">
        <v>162</v>
      </c>
      <c r="AV924" s="14" t="s">
        <v>162</v>
      </c>
      <c r="AW924" s="14" t="s">
        <v>35</v>
      </c>
      <c r="AX924" s="14" t="s">
        <v>80</v>
      </c>
      <c r="AY924" s="252" t="s">
        <v>152</v>
      </c>
    </row>
    <row r="925" s="15" customFormat="1">
      <c r="A925" s="15"/>
      <c r="B925" s="253"/>
      <c r="C925" s="254"/>
      <c r="D925" s="233" t="s">
        <v>164</v>
      </c>
      <c r="E925" s="255" t="s">
        <v>1</v>
      </c>
      <c r="F925" s="256" t="s">
        <v>167</v>
      </c>
      <c r="G925" s="254"/>
      <c r="H925" s="257">
        <v>42.018000000000001</v>
      </c>
      <c r="I925" s="258"/>
      <c r="J925" s="254"/>
      <c r="K925" s="254"/>
      <c r="L925" s="259"/>
      <c r="M925" s="260"/>
      <c r="N925" s="261"/>
      <c r="O925" s="261"/>
      <c r="P925" s="261"/>
      <c r="Q925" s="261"/>
      <c r="R925" s="261"/>
      <c r="S925" s="261"/>
      <c r="T925" s="262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T925" s="263" t="s">
        <v>164</v>
      </c>
      <c r="AU925" s="263" t="s">
        <v>162</v>
      </c>
      <c r="AV925" s="15" t="s">
        <v>161</v>
      </c>
      <c r="AW925" s="15" t="s">
        <v>35</v>
      </c>
      <c r="AX925" s="15" t="s">
        <v>88</v>
      </c>
      <c r="AY925" s="263" t="s">
        <v>152</v>
      </c>
    </row>
    <row r="926" s="2" customFormat="1" ht="24.15" customHeight="1">
      <c r="A926" s="38"/>
      <c r="B926" s="39"/>
      <c r="C926" s="218" t="s">
        <v>1060</v>
      </c>
      <c r="D926" s="218" t="s">
        <v>156</v>
      </c>
      <c r="E926" s="219" t="s">
        <v>1061</v>
      </c>
      <c r="F926" s="220" t="s">
        <v>1062</v>
      </c>
      <c r="G926" s="221" t="s">
        <v>237</v>
      </c>
      <c r="H926" s="222">
        <v>500</v>
      </c>
      <c r="I926" s="223"/>
      <c r="J926" s="224">
        <f>ROUND(I926*H926,2)</f>
        <v>0</v>
      </c>
      <c r="K926" s="220" t="s">
        <v>160</v>
      </c>
      <c r="L926" s="44"/>
      <c r="M926" s="225" t="s">
        <v>1</v>
      </c>
      <c r="N926" s="226" t="s">
        <v>46</v>
      </c>
      <c r="O926" s="91"/>
      <c r="P926" s="227">
        <f>O926*H926</f>
        <v>0</v>
      </c>
      <c r="Q926" s="227">
        <v>1.0000000000000001E-05</v>
      </c>
      <c r="R926" s="227">
        <f>Q926*H926</f>
        <v>0.0050000000000000001</v>
      </c>
      <c r="S926" s="227">
        <v>0</v>
      </c>
      <c r="T926" s="228">
        <f>S926*H926</f>
        <v>0</v>
      </c>
      <c r="U926" s="38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R926" s="229" t="s">
        <v>254</v>
      </c>
      <c r="AT926" s="229" t="s">
        <v>156</v>
      </c>
      <c r="AU926" s="229" t="s">
        <v>162</v>
      </c>
      <c r="AY926" s="17" t="s">
        <v>152</v>
      </c>
      <c r="BE926" s="230">
        <f>IF(N926="základní",J926,0)</f>
        <v>0</v>
      </c>
      <c r="BF926" s="230">
        <f>IF(N926="snížená",J926,0)</f>
        <v>0</v>
      </c>
      <c r="BG926" s="230">
        <f>IF(N926="zákl. přenesená",J926,0)</f>
        <v>0</v>
      </c>
      <c r="BH926" s="230">
        <f>IF(N926="sníž. přenesená",J926,0)</f>
        <v>0</v>
      </c>
      <c r="BI926" s="230">
        <f>IF(N926="nulová",J926,0)</f>
        <v>0</v>
      </c>
      <c r="BJ926" s="17" t="s">
        <v>162</v>
      </c>
      <c r="BK926" s="230">
        <f>ROUND(I926*H926,2)</f>
        <v>0</v>
      </c>
      <c r="BL926" s="17" t="s">
        <v>254</v>
      </c>
      <c r="BM926" s="229" t="s">
        <v>1063</v>
      </c>
    </row>
    <row r="927" s="14" customFormat="1">
      <c r="A927" s="14"/>
      <c r="B927" s="242"/>
      <c r="C927" s="243"/>
      <c r="D927" s="233" t="s">
        <v>164</v>
      </c>
      <c r="E927" s="244" t="s">
        <v>1</v>
      </c>
      <c r="F927" s="245" t="s">
        <v>1064</v>
      </c>
      <c r="G927" s="243"/>
      <c r="H927" s="246">
        <v>500</v>
      </c>
      <c r="I927" s="247"/>
      <c r="J927" s="243"/>
      <c r="K927" s="243"/>
      <c r="L927" s="248"/>
      <c r="M927" s="249"/>
      <c r="N927" s="250"/>
      <c r="O927" s="250"/>
      <c r="P927" s="250"/>
      <c r="Q927" s="250"/>
      <c r="R927" s="250"/>
      <c r="S927" s="250"/>
      <c r="T927" s="251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52" t="s">
        <v>164</v>
      </c>
      <c r="AU927" s="252" t="s">
        <v>162</v>
      </c>
      <c r="AV927" s="14" t="s">
        <v>162</v>
      </c>
      <c r="AW927" s="14" t="s">
        <v>35</v>
      </c>
      <c r="AX927" s="14" t="s">
        <v>80</v>
      </c>
      <c r="AY927" s="252" t="s">
        <v>152</v>
      </c>
    </row>
    <row r="928" s="15" customFormat="1">
      <c r="A928" s="15"/>
      <c r="B928" s="253"/>
      <c r="C928" s="254"/>
      <c r="D928" s="233" t="s">
        <v>164</v>
      </c>
      <c r="E928" s="255" t="s">
        <v>1</v>
      </c>
      <c r="F928" s="256" t="s">
        <v>167</v>
      </c>
      <c r="G928" s="254"/>
      <c r="H928" s="257">
        <v>500</v>
      </c>
      <c r="I928" s="258"/>
      <c r="J928" s="254"/>
      <c r="K928" s="254"/>
      <c r="L928" s="259"/>
      <c r="M928" s="260"/>
      <c r="N928" s="261"/>
      <c r="O928" s="261"/>
      <c r="P928" s="261"/>
      <c r="Q928" s="261"/>
      <c r="R928" s="261"/>
      <c r="S928" s="261"/>
      <c r="T928" s="262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63" t="s">
        <v>164</v>
      </c>
      <c r="AU928" s="263" t="s">
        <v>162</v>
      </c>
      <c r="AV928" s="15" t="s">
        <v>161</v>
      </c>
      <c r="AW928" s="15" t="s">
        <v>35</v>
      </c>
      <c r="AX928" s="15" t="s">
        <v>88</v>
      </c>
      <c r="AY928" s="263" t="s">
        <v>152</v>
      </c>
    </row>
    <row r="929" s="2" customFormat="1" ht="24.15" customHeight="1">
      <c r="A929" s="38"/>
      <c r="B929" s="39"/>
      <c r="C929" s="218" t="s">
        <v>1065</v>
      </c>
      <c r="D929" s="218" t="s">
        <v>156</v>
      </c>
      <c r="E929" s="219" t="s">
        <v>1066</v>
      </c>
      <c r="F929" s="220" t="s">
        <v>1067</v>
      </c>
      <c r="G929" s="221" t="s">
        <v>237</v>
      </c>
      <c r="H929" s="222">
        <v>500</v>
      </c>
      <c r="I929" s="223"/>
      <c r="J929" s="224">
        <f>ROUND(I929*H929,2)</f>
        <v>0</v>
      </c>
      <c r="K929" s="220" t="s">
        <v>160</v>
      </c>
      <c r="L929" s="44"/>
      <c r="M929" s="225" t="s">
        <v>1</v>
      </c>
      <c r="N929" s="226" t="s">
        <v>46</v>
      </c>
      <c r="O929" s="91"/>
      <c r="P929" s="227">
        <f>O929*H929</f>
        <v>0</v>
      </c>
      <c r="Q929" s="227">
        <v>4.0000000000000003E-05</v>
      </c>
      <c r="R929" s="227">
        <f>Q929*H929</f>
        <v>0.02</v>
      </c>
      <c r="S929" s="227">
        <v>0</v>
      </c>
      <c r="T929" s="228">
        <f>S929*H929</f>
        <v>0</v>
      </c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R929" s="229" t="s">
        <v>254</v>
      </c>
      <c r="AT929" s="229" t="s">
        <v>156</v>
      </c>
      <c r="AU929" s="229" t="s">
        <v>162</v>
      </c>
      <c r="AY929" s="17" t="s">
        <v>152</v>
      </c>
      <c r="BE929" s="230">
        <f>IF(N929="základní",J929,0)</f>
        <v>0</v>
      </c>
      <c r="BF929" s="230">
        <f>IF(N929="snížená",J929,0)</f>
        <v>0</v>
      </c>
      <c r="BG929" s="230">
        <f>IF(N929="zákl. přenesená",J929,0)</f>
        <v>0</v>
      </c>
      <c r="BH929" s="230">
        <f>IF(N929="sníž. přenesená",J929,0)</f>
        <v>0</v>
      </c>
      <c r="BI929" s="230">
        <f>IF(N929="nulová",J929,0)</f>
        <v>0</v>
      </c>
      <c r="BJ929" s="17" t="s">
        <v>162</v>
      </c>
      <c r="BK929" s="230">
        <f>ROUND(I929*H929,2)</f>
        <v>0</v>
      </c>
      <c r="BL929" s="17" t="s">
        <v>254</v>
      </c>
      <c r="BM929" s="229" t="s">
        <v>1068</v>
      </c>
    </row>
    <row r="930" s="14" customFormat="1">
      <c r="A930" s="14"/>
      <c r="B930" s="242"/>
      <c r="C930" s="243"/>
      <c r="D930" s="233" t="s">
        <v>164</v>
      </c>
      <c r="E930" s="244" t="s">
        <v>1</v>
      </c>
      <c r="F930" s="245" t="s">
        <v>1064</v>
      </c>
      <c r="G930" s="243"/>
      <c r="H930" s="246">
        <v>500</v>
      </c>
      <c r="I930" s="247"/>
      <c r="J930" s="243"/>
      <c r="K930" s="243"/>
      <c r="L930" s="248"/>
      <c r="M930" s="249"/>
      <c r="N930" s="250"/>
      <c r="O930" s="250"/>
      <c r="P930" s="250"/>
      <c r="Q930" s="250"/>
      <c r="R930" s="250"/>
      <c r="S930" s="250"/>
      <c r="T930" s="251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52" t="s">
        <v>164</v>
      </c>
      <c r="AU930" s="252" t="s">
        <v>162</v>
      </c>
      <c r="AV930" s="14" t="s">
        <v>162</v>
      </c>
      <c r="AW930" s="14" t="s">
        <v>35</v>
      </c>
      <c r="AX930" s="14" t="s">
        <v>80</v>
      </c>
      <c r="AY930" s="252" t="s">
        <v>152</v>
      </c>
    </row>
    <row r="931" s="15" customFormat="1">
      <c r="A931" s="15"/>
      <c r="B931" s="253"/>
      <c r="C931" s="254"/>
      <c r="D931" s="233" t="s">
        <v>164</v>
      </c>
      <c r="E931" s="255" t="s">
        <v>1</v>
      </c>
      <c r="F931" s="256" t="s">
        <v>167</v>
      </c>
      <c r="G931" s="254"/>
      <c r="H931" s="257">
        <v>500</v>
      </c>
      <c r="I931" s="258"/>
      <c r="J931" s="254"/>
      <c r="K931" s="254"/>
      <c r="L931" s="259"/>
      <c r="M931" s="260"/>
      <c r="N931" s="261"/>
      <c r="O931" s="261"/>
      <c r="P931" s="261"/>
      <c r="Q931" s="261"/>
      <c r="R931" s="261"/>
      <c r="S931" s="261"/>
      <c r="T931" s="262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T931" s="263" t="s">
        <v>164</v>
      </c>
      <c r="AU931" s="263" t="s">
        <v>162</v>
      </c>
      <c r="AV931" s="15" t="s">
        <v>161</v>
      </c>
      <c r="AW931" s="15" t="s">
        <v>35</v>
      </c>
      <c r="AX931" s="15" t="s">
        <v>88</v>
      </c>
      <c r="AY931" s="263" t="s">
        <v>152</v>
      </c>
    </row>
    <row r="932" s="2" customFormat="1" ht="14.4" customHeight="1">
      <c r="A932" s="38"/>
      <c r="B932" s="39"/>
      <c r="C932" s="264" t="s">
        <v>1069</v>
      </c>
      <c r="D932" s="264" t="s">
        <v>180</v>
      </c>
      <c r="E932" s="265" t="s">
        <v>1070</v>
      </c>
      <c r="F932" s="266" t="s">
        <v>1071</v>
      </c>
      <c r="G932" s="267" t="s">
        <v>237</v>
      </c>
      <c r="H932" s="268">
        <v>525</v>
      </c>
      <c r="I932" s="269"/>
      <c r="J932" s="270">
        <f>ROUND(I932*H932,2)</f>
        <v>0</v>
      </c>
      <c r="K932" s="266" t="s">
        <v>160</v>
      </c>
      <c r="L932" s="271"/>
      <c r="M932" s="272" t="s">
        <v>1</v>
      </c>
      <c r="N932" s="273" t="s">
        <v>46</v>
      </c>
      <c r="O932" s="91"/>
      <c r="P932" s="227">
        <f>O932*H932</f>
        <v>0</v>
      </c>
      <c r="Q932" s="227">
        <v>2.0000000000000002E-05</v>
      </c>
      <c r="R932" s="227">
        <f>Q932*H932</f>
        <v>0.010500000000000001</v>
      </c>
      <c r="S932" s="227">
        <v>0</v>
      </c>
      <c r="T932" s="228">
        <f>S932*H932</f>
        <v>0</v>
      </c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R932" s="229" t="s">
        <v>348</v>
      </c>
      <c r="AT932" s="229" t="s">
        <v>180</v>
      </c>
      <c r="AU932" s="229" t="s">
        <v>162</v>
      </c>
      <c r="AY932" s="17" t="s">
        <v>152</v>
      </c>
      <c r="BE932" s="230">
        <f>IF(N932="základní",J932,0)</f>
        <v>0</v>
      </c>
      <c r="BF932" s="230">
        <f>IF(N932="snížená",J932,0)</f>
        <v>0</v>
      </c>
      <c r="BG932" s="230">
        <f>IF(N932="zákl. přenesená",J932,0)</f>
        <v>0</v>
      </c>
      <c r="BH932" s="230">
        <f>IF(N932="sníž. přenesená",J932,0)</f>
        <v>0</v>
      </c>
      <c r="BI932" s="230">
        <f>IF(N932="nulová",J932,0)</f>
        <v>0</v>
      </c>
      <c r="BJ932" s="17" t="s">
        <v>162</v>
      </c>
      <c r="BK932" s="230">
        <f>ROUND(I932*H932,2)</f>
        <v>0</v>
      </c>
      <c r="BL932" s="17" t="s">
        <v>254</v>
      </c>
      <c r="BM932" s="229" t="s">
        <v>1072</v>
      </c>
    </row>
    <row r="933" s="14" customFormat="1">
      <c r="A933" s="14"/>
      <c r="B933" s="242"/>
      <c r="C933" s="243"/>
      <c r="D933" s="233" t="s">
        <v>164</v>
      </c>
      <c r="E933" s="243"/>
      <c r="F933" s="245" t="s">
        <v>1073</v>
      </c>
      <c r="G933" s="243"/>
      <c r="H933" s="246">
        <v>525</v>
      </c>
      <c r="I933" s="247"/>
      <c r="J933" s="243"/>
      <c r="K933" s="243"/>
      <c r="L933" s="248"/>
      <c r="M933" s="249"/>
      <c r="N933" s="250"/>
      <c r="O933" s="250"/>
      <c r="P933" s="250"/>
      <c r="Q933" s="250"/>
      <c r="R933" s="250"/>
      <c r="S933" s="250"/>
      <c r="T933" s="251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52" t="s">
        <v>164</v>
      </c>
      <c r="AU933" s="252" t="s">
        <v>162</v>
      </c>
      <c r="AV933" s="14" t="s">
        <v>162</v>
      </c>
      <c r="AW933" s="14" t="s">
        <v>4</v>
      </c>
      <c r="AX933" s="14" t="s">
        <v>88</v>
      </c>
      <c r="AY933" s="252" t="s">
        <v>152</v>
      </c>
    </row>
    <row r="934" s="2" customFormat="1" ht="24.15" customHeight="1">
      <c r="A934" s="38"/>
      <c r="B934" s="39"/>
      <c r="C934" s="218" t="s">
        <v>1074</v>
      </c>
      <c r="D934" s="218" t="s">
        <v>156</v>
      </c>
      <c r="E934" s="219" t="s">
        <v>1075</v>
      </c>
      <c r="F934" s="220" t="s">
        <v>1076</v>
      </c>
      <c r="G934" s="221" t="s">
        <v>159</v>
      </c>
      <c r="H934" s="222">
        <v>3.6000000000000001</v>
      </c>
      <c r="I934" s="223"/>
      <c r="J934" s="224">
        <f>ROUND(I934*H934,2)</f>
        <v>0</v>
      </c>
      <c r="K934" s="220" t="s">
        <v>160</v>
      </c>
      <c r="L934" s="44"/>
      <c r="M934" s="225" t="s">
        <v>1</v>
      </c>
      <c r="N934" s="226" t="s">
        <v>46</v>
      </c>
      <c r="O934" s="91"/>
      <c r="P934" s="227">
        <f>O934*H934</f>
        <v>0</v>
      </c>
      <c r="Q934" s="227">
        <v>0</v>
      </c>
      <c r="R934" s="227">
        <f>Q934*H934</f>
        <v>0</v>
      </c>
      <c r="S934" s="227">
        <v>0</v>
      </c>
      <c r="T934" s="228">
        <f>S934*H934</f>
        <v>0</v>
      </c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R934" s="229" t="s">
        <v>254</v>
      </c>
      <c r="AT934" s="229" t="s">
        <v>156</v>
      </c>
      <c r="AU934" s="229" t="s">
        <v>162</v>
      </c>
      <c r="AY934" s="17" t="s">
        <v>152</v>
      </c>
      <c r="BE934" s="230">
        <f>IF(N934="základní",J934,0)</f>
        <v>0</v>
      </c>
      <c r="BF934" s="230">
        <f>IF(N934="snížená",J934,0)</f>
        <v>0</v>
      </c>
      <c r="BG934" s="230">
        <f>IF(N934="zákl. přenesená",J934,0)</f>
        <v>0</v>
      </c>
      <c r="BH934" s="230">
        <f>IF(N934="sníž. přenesená",J934,0)</f>
        <v>0</v>
      </c>
      <c r="BI934" s="230">
        <f>IF(N934="nulová",J934,0)</f>
        <v>0</v>
      </c>
      <c r="BJ934" s="17" t="s">
        <v>162</v>
      </c>
      <c r="BK934" s="230">
        <f>ROUND(I934*H934,2)</f>
        <v>0</v>
      </c>
      <c r="BL934" s="17" t="s">
        <v>254</v>
      </c>
      <c r="BM934" s="229" t="s">
        <v>1077</v>
      </c>
    </row>
    <row r="935" s="14" customFormat="1">
      <c r="A935" s="14"/>
      <c r="B935" s="242"/>
      <c r="C935" s="243"/>
      <c r="D935" s="233" t="s">
        <v>164</v>
      </c>
      <c r="E935" s="244" t="s">
        <v>1</v>
      </c>
      <c r="F935" s="245" t="s">
        <v>1078</v>
      </c>
      <c r="G935" s="243"/>
      <c r="H935" s="246">
        <v>3.6000000000000001</v>
      </c>
      <c r="I935" s="247"/>
      <c r="J935" s="243"/>
      <c r="K935" s="243"/>
      <c r="L935" s="248"/>
      <c r="M935" s="249"/>
      <c r="N935" s="250"/>
      <c r="O935" s="250"/>
      <c r="P935" s="250"/>
      <c r="Q935" s="250"/>
      <c r="R935" s="250"/>
      <c r="S935" s="250"/>
      <c r="T935" s="251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52" t="s">
        <v>164</v>
      </c>
      <c r="AU935" s="252" t="s">
        <v>162</v>
      </c>
      <c r="AV935" s="14" t="s">
        <v>162</v>
      </c>
      <c r="AW935" s="14" t="s">
        <v>35</v>
      </c>
      <c r="AX935" s="14" t="s">
        <v>80</v>
      </c>
      <c r="AY935" s="252" t="s">
        <v>152</v>
      </c>
    </row>
    <row r="936" s="15" customFormat="1">
      <c r="A936" s="15"/>
      <c r="B936" s="253"/>
      <c r="C936" s="254"/>
      <c r="D936" s="233" t="s">
        <v>164</v>
      </c>
      <c r="E936" s="255" t="s">
        <v>1</v>
      </c>
      <c r="F936" s="256" t="s">
        <v>167</v>
      </c>
      <c r="G936" s="254"/>
      <c r="H936" s="257">
        <v>3.6000000000000001</v>
      </c>
      <c r="I936" s="258"/>
      <c r="J936" s="254"/>
      <c r="K936" s="254"/>
      <c r="L936" s="259"/>
      <c r="M936" s="260"/>
      <c r="N936" s="261"/>
      <c r="O936" s="261"/>
      <c r="P936" s="261"/>
      <c r="Q936" s="261"/>
      <c r="R936" s="261"/>
      <c r="S936" s="261"/>
      <c r="T936" s="262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T936" s="263" t="s">
        <v>164</v>
      </c>
      <c r="AU936" s="263" t="s">
        <v>162</v>
      </c>
      <c r="AV936" s="15" t="s">
        <v>161</v>
      </c>
      <c r="AW936" s="15" t="s">
        <v>35</v>
      </c>
      <c r="AX936" s="15" t="s">
        <v>88</v>
      </c>
      <c r="AY936" s="263" t="s">
        <v>152</v>
      </c>
    </row>
    <row r="937" s="2" customFormat="1" ht="14.4" customHeight="1">
      <c r="A937" s="38"/>
      <c r="B937" s="39"/>
      <c r="C937" s="264" t="s">
        <v>1079</v>
      </c>
      <c r="D937" s="264" t="s">
        <v>180</v>
      </c>
      <c r="E937" s="265" t="s">
        <v>1080</v>
      </c>
      <c r="F937" s="266" t="s">
        <v>1081</v>
      </c>
      <c r="G937" s="267" t="s">
        <v>159</v>
      </c>
      <c r="H937" s="268">
        <v>3.7799999999999998</v>
      </c>
      <c r="I937" s="269"/>
      <c r="J937" s="270">
        <f>ROUND(I937*H937,2)</f>
        <v>0</v>
      </c>
      <c r="K937" s="266" t="s">
        <v>160</v>
      </c>
      <c r="L937" s="271"/>
      <c r="M937" s="272" t="s">
        <v>1</v>
      </c>
      <c r="N937" s="273" t="s">
        <v>46</v>
      </c>
      <c r="O937" s="91"/>
      <c r="P937" s="227">
        <f>O937*H937</f>
        <v>0</v>
      </c>
      <c r="Q937" s="227">
        <v>0</v>
      </c>
      <c r="R937" s="227">
        <f>Q937*H937</f>
        <v>0</v>
      </c>
      <c r="S937" s="227">
        <v>0</v>
      </c>
      <c r="T937" s="228">
        <f>S937*H937</f>
        <v>0</v>
      </c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R937" s="229" t="s">
        <v>348</v>
      </c>
      <c r="AT937" s="229" t="s">
        <v>180</v>
      </c>
      <c r="AU937" s="229" t="s">
        <v>162</v>
      </c>
      <c r="AY937" s="17" t="s">
        <v>152</v>
      </c>
      <c r="BE937" s="230">
        <f>IF(N937="základní",J937,0)</f>
        <v>0</v>
      </c>
      <c r="BF937" s="230">
        <f>IF(N937="snížená",J937,0)</f>
        <v>0</v>
      </c>
      <c r="BG937" s="230">
        <f>IF(N937="zákl. přenesená",J937,0)</f>
        <v>0</v>
      </c>
      <c r="BH937" s="230">
        <f>IF(N937="sníž. přenesená",J937,0)</f>
        <v>0</v>
      </c>
      <c r="BI937" s="230">
        <f>IF(N937="nulová",J937,0)</f>
        <v>0</v>
      </c>
      <c r="BJ937" s="17" t="s">
        <v>162</v>
      </c>
      <c r="BK937" s="230">
        <f>ROUND(I937*H937,2)</f>
        <v>0</v>
      </c>
      <c r="BL937" s="17" t="s">
        <v>254</v>
      </c>
      <c r="BM937" s="229" t="s">
        <v>1082</v>
      </c>
    </row>
    <row r="938" s="14" customFormat="1">
      <c r="A938" s="14"/>
      <c r="B938" s="242"/>
      <c r="C938" s="243"/>
      <c r="D938" s="233" t="s">
        <v>164</v>
      </c>
      <c r="E938" s="243"/>
      <c r="F938" s="245" t="s">
        <v>1083</v>
      </c>
      <c r="G938" s="243"/>
      <c r="H938" s="246">
        <v>3.7799999999999998</v>
      </c>
      <c r="I938" s="247"/>
      <c r="J938" s="243"/>
      <c r="K938" s="243"/>
      <c r="L938" s="248"/>
      <c r="M938" s="249"/>
      <c r="N938" s="250"/>
      <c r="O938" s="250"/>
      <c r="P938" s="250"/>
      <c r="Q938" s="250"/>
      <c r="R938" s="250"/>
      <c r="S938" s="250"/>
      <c r="T938" s="251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52" t="s">
        <v>164</v>
      </c>
      <c r="AU938" s="252" t="s">
        <v>162</v>
      </c>
      <c r="AV938" s="14" t="s">
        <v>162</v>
      </c>
      <c r="AW938" s="14" t="s">
        <v>4</v>
      </c>
      <c r="AX938" s="14" t="s">
        <v>88</v>
      </c>
      <c r="AY938" s="252" t="s">
        <v>152</v>
      </c>
    </row>
    <row r="939" s="2" customFormat="1" ht="24.15" customHeight="1">
      <c r="A939" s="38"/>
      <c r="B939" s="39"/>
      <c r="C939" s="218" t="s">
        <v>1084</v>
      </c>
      <c r="D939" s="218" t="s">
        <v>156</v>
      </c>
      <c r="E939" s="219" t="s">
        <v>1085</v>
      </c>
      <c r="F939" s="220" t="s">
        <v>1086</v>
      </c>
      <c r="G939" s="221" t="s">
        <v>159</v>
      </c>
      <c r="H939" s="222">
        <v>867.505</v>
      </c>
      <c r="I939" s="223"/>
      <c r="J939" s="224">
        <f>ROUND(I939*H939,2)</f>
        <v>0</v>
      </c>
      <c r="K939" s="220" t="s">
        <v>160</v>
      </c>
      <c r="L939" s="44"/>
      <c r="M939" s="225" t="s">
        <v>1</v>
      </c>
      <c r="N939" s="226" t="s">
        <v>46</v>
      </c>
      <c r="O939" s="91"/>
      <c r="P939" s="227">
        <f>O939*H939</f>
        <v>0</v>
      </c>
      <c r="Q939" s="227">
        <v>0.00029</v>
      </c>
      <c r="R939" s="227">
        <f>Q939*H939</f>
        <v>0.25157645000000001</v>
      </c>
      <c r="S939" s="227">
        <v>0</v>
      </c>
      <c r="T939" s="228">
        <f>S939*H939</f>
        <v>0</v>
      </c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R939" s="229" t="s">
        <v>254</v>
      </c>
      <c r="AT939" s="229" t="s">
        <v>156</v>
      </c>
      <c r="AU939" s="229" t="s">
        <v>162</v>
      </c>
      <c r="AY939" s="17" t="s">
        <v>152</v>
      </c>
      <c r="BE939" s="230">
        <f>IF(N939="základní",J939,0)</f>
        <v>0</v>
      </c>
      <c r="BF939" s="230">
        <f>IF(N939="snížená",J939,0)</f>
        <v>0</v>
      </c>
      <c r="BG939" s="230">
        <f>IF(N939="zákl. přenesená",J939,0)</f>
        <v>0</v>
      </c>
      <c r="BH939" s="230">
        <f>IF(N939="sníž. přenesená",J939,0)</f>
        <v>0</v>
      </c>
      <c r="BI939" s="230">
        <f>IF(N939="nulová",J939,0)</f>
        <v>0</v>
      </c>
      <c r="BJ939" s="17" t="s">
        <v>162</v>
      </c>
      <c r="BK939" s="230">
        <f>ROUND(I939*H939,2)</f>
        <v>0</v>
      </c>
      <c r="BL939" s="17" t="s">
        <v>254</v>
      </c>
      <c r="BM939" s="229" t="s">
        <v>1087</v>
      </c>
    </row>
    <row r="940" s="14" customFormat="1">
      <c r="A940" s="14"/>
      <c r="B940" s="242"/>
      <c r="C940" s="243"/>
      <c r="D940" s="233" t="s">
        <v>164</v>
      </c>
      <c r="E940" s="244" t="s">
        <v>1</v>
      </c>
      <c r="F940" s="245" t="s">
        <v>1088</v>
      </c>
      <c r="G940" s="243"/>
      <c r="H940" s="246">
        <v>867.505</v>
      </c>
      <c r="I940" s="247"/>
      <c r="J940" s="243"/>
      <c r="K940" s="243"/>
      <c r="L940" s="248"/>
      <c r="M940" s="249"/>
      <c r="N940" s="250"/>
      <c r="O940" s="250"/>
      <c r="P940" s="250"/>
      <c r="Q940" s="250"/>
      <c r="R940" s="250"/>
      <c r="S940" s="250"/>
      <c r="T940" s="251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52" t="s">
        <v>164</v>
      </c>
      <c r="AU940" s="252" t="s">
        <v>162</v>
      </c>
      <c r="AV940" s="14" t="s">
        <v>162</v>
      </c>
      <c r="AW940" s="14" t="s">
        <v>35</v>
      </c>
      <c r="AX940" s="14" t="s">
        <v>80</v>
      </c>
      <c r="AY940" s="252" t="s">
        <v>152</v>
      </c>
    </row>
    <row r="941" s="15" customFormat="1">
      <c r="A941" s="15"/>
      <c r="B941" s="253"/>
      <c r="C941" s="254"/>
      <c r="D941" s="233" t="s">
        <v>164</v>
      </c>
      <c r="E941" s="255" t="s">
        <v>1</v>
      </c>
      <c r="F941" s="256" t="s">
        <v>167</v>
      </c>
      <c r="G941" s="254"/>
      <c r="H941" s="257">
        <v>867.505</v>
      </c>
      <c r="I941" s="258"/>
      <c r="J941" s="254"/>
      <c r="K941" s="254"/>
      <c r="L941" s="259"/>
      <c r="M941" s="274"/>
      <c r="N941" s="275"/>
      <c r="O941" s="275"/>
      <c r="P941" s="275"/>
      <c r="Q941" s="275"/>
      <c r="R941" s="275"/>
      <c r="S941" s="275"/>
      <c r="T941" s="276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T941" s="263" t="s">
        <v>164</v>
      </c>
      <c r="AU941" s="263" t="s">
        <v>162</v>
      </c>
      <c r="AV941" s="15" t="s">
        <v>161</v>
      </c>
      <c r="AW941" s="15" t="s">
        <v>35</v>
      </c>
      <c r="AX941" s="15" t="s">
        <v>88</v>
      </c>
      <c r="AY941" s="263" t="s">
        <v>152</v>
      </c>
    </row>
    <row r="942" s="2" customFormat="1" ht="6.96" customHeight="1">
      <c r="A942" s="38"/>
      <c r="B942" s="66"/>
      <c r="C942" s="67"/>
      <c r="D942" s="67"/>
      <c r="E942" s="67"/>
      <c r="F942" s="67"/>
      <c r="G942" s="67"/>
      <c r="H942" s="67"/>
      <c r="I942" s="67"/>
      <c r="J942" s="67"/>
      <c r="K942" s="67"/>
      <c r="L942" s="44"/>
      <c r="M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</row>
  </sheetData>
  <sheetProtection sheet="1" autoFilter="0" formatColumns="0" formatRows="0" objects="1" scenarios="1" spinCount="100000" saltValue="i8XmJXMjvAWyulsSqlowG76Ygx2gYFIf0vkEojb7zffryj8l3ebqT/M2ZKpJR/p2xirxnZewS46m8K7q7wFY7Q==" hashValue="2uqL5esAK+zrB2jnDrEbPpK+99TIelJIHjf9WN2ac5FqbxyZdUTP8ATy1JVm4zQ2jQJJisflh2nwaQzNLrbpFg==" algorithmName="SHA-512" password="CC35"/>
  <autoFilter ref="C138:K941"/>
  <mergeCells count="9">
    <mergeCell ref="E7:H7"/>
    <mergeCell ref="E9:H9"/>
    <mergeCell ref="E18:H18"/>
    <mergeCell ref="E27:H27"/>
    <mergeCell ref="E85:H85"/>
    <mergeCell ref="E87:H8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stavební úpravy 3.N.P. č.p. 6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1089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27. 2. 2020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1090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1091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36</v>
      </c>
      <c r="E23" s="38"/>
      <c r="F23" s="38"/>
      <c r="G23" s="38"/>
      <c r="H23" s="38"/>
      <c r="I23" s="140" t="s">
        <v>25</v>
      </c>
      <c r="J23" s="143" t="s">
        <v>37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ROUND((SUM(BE122:BE256)),  2)</f>
        <v>0</v>
      </c>
      <c r="G33" s="38"/>
      <c r="H33" s="38"/>
      <c r="I33" s="155">
        <v>0.20999999999999999</v>
      </c>
      <c r="J33" s="154">
        <f>ROUND(((SUM(BE122:BE256))*I33),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ROUND((SUM(BF122:BF256)),  2)</f>
        <v>0</v>
      </c>
      <c r="G34" s="38"/>
      <c r="H34" s="38"/>
      <c r="I34" s="155">
        <v>0.14999999999999999</v>
      </c>
      <c r="J34" s="154">
        <f>ROUND(((SUM(BF122:BF256))*I34),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ROUND((SUM(BG122:BG256)),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ROUND((SUM(BH122:BH256)),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ROUND((SUM(BI122:BI256)),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stavební úpravy 3.N.P. č.p. 6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02 - Zdravotechnika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Malšovice budova č.p. 6</v>
      </c>
      <c r="G89" s="40"/>
      <c r="H89" s="40"/>
      <c r="I89" s="32" t="s">
        <v>22</v>
      </c>
      <c r="J89" s="79" t="str">
        <f>IF(J12="","",J12)</f>
        <v>27. 2. 2020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HORTECH control s.r.o.</v>
      </c>
      <c r="G91" s="40"/>
      <c r="H91" s="40"/>
      <c r="I91" s="32" t="s">
        <v>32</v>
      </c>
      <c r="J91" s="36" t="str">
        <f>E21</f>
        <v>Uniprojekt-D.Šašek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36</v>
      </c>
      <c r="J92" s="36" t="str">
        <f>E24</f>
        <v>Josef Beran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122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1092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1093</v>
      </c>
      <c r="E99" s="188"/>
      <c r="F99" s="188"/>
      <c r="G99" s="188"/>
      <c r="H99" s="188"/>
      <c r="I99" s="188"/>
      <c r="J99" s="189">
        <f>J193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1094</v>
      </c>
      <c r="E100" s="188"/>
      <c r="F100" s="188"/>
      <c r="G100" s="188"/>
      <c r="H100" s="188"/>
      <c r="I100" s="188"/>
      <c r="J100" s="189">
        <f>J225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1095</v>
      </c>
      <c r="E101" s="188"/>
      <c r="F101" s="188"/>
      <c r="G101" s="188"/>
      <c r="H101" s="188"/>
      <c r="I101" s="188"/>
      <c r="J101" s="189">
        <f>J243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1096</v>
      </c>
      <c r="E102" s="182"/>
      <c r="F102" s="182"/>
      <c r="G102" s="182"/>
      <c r="H102" s="182"/>
      <c r="I102" s="182"/>
      <c r="J102" s="183">
        <f>J250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137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Malšovice stavební úpravy 3.N.P. č.p. 6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02 - Zdravotechnika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>Malšovice budova č.p. 6</v>
      </c>
      <c r="G116" s="40"/>
      <c r="H116" s="40"/>
      <c r="I116" s="32" t="s">
        <v>22</v>
      </c>
      <c r="J116" s="79" t="str">
        <f>IF(J12="","",J12)</f>
        <v>27. 2. 2020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40"/>
      <c r="E118" s="40"/>
      <c r="F118" s="27" t="str">
        <f>E15</f>
        <v>HORTECH control s.r.o.</v>
      </c>
      <c r="G118" s="40"/>
      <c r="H118" s="40"/>
      <c r="I118" s="32" t="s">
        <v>32</v>
      </c>
      <c r="J118" s="36" t="str">
        <f>E21</f>
        <v>Uniprojekt-D.Šašek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30</v>
      </c>
      <c r="D119" s="40"/>
      <c r="E119" s="40"/>
      <c r="F119" s="27" t="str">
        <f>IF(E18="","",E18)</f>
        <v>Vyplň údaj</v>
      </c>
      <c r="G119" s="40"/>
      <c r="H119" s="40"/>
      <c r="I119" s="32" t="s">
        <v>36</v>
      </c>
      <c r="J119" s="36" t="str">
        <f>E24</f>
        <v>Josef Beran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138</v>
      </c>
      <c r="D121" s="194" t="s">
        <v>65</v>
      </c>
      <c r="E121" s="194" t="s">
        <v>61</v>
      </c>
      <c r="F121" s="194" t="s">
        <v>62</v>
      </c>
      <c r="G121" s="194" t="s">
        <v>139</v>
      </c>
      <c r="H121" s="194" t="s">
        <v>140</v>
      </c>
      <c r="I121" s="194" t="s">
        <v>141</v>
      </c>
      <c r="J121" s="194" t="s">
        <v>111</v>
      </c>
      <c r="K121" s="195" t="s">
        <v>142</v>
      </c>
      <c r="L121" s="196"/>
      <c r="M121" s="100" t="s">
        <v>1</v>
      </c>
      <c r="N121" s="101" t="s">
        <v>44</v>
      </c>
      <c r="O121" s="101" t="s">
        <v>143</v>
      </c>
      <c r="P121" s="101" t="s">
        <v>144</v>
      </c>
      <c r="Q121" s="101" t="s">
        <v>145</v>
      </c>
      <c r="R121" s="101" t="s">
        <v>146</v>
      </c>
      <c r="S121" s="101" t="s">
        <v>147</v>
      </c>
      <c r="T121" s="102" t="s">
        <v>148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149</v>
      </c>
      <c r="D122" s="40"/>
      <c r="E122" s="40"/>
      <c r="F122" s="40"/>
      <c r="G122" s="40"/>
      <c r="H122" s="40"/>
      <c r="I122" s="40"/>
      <c r="J122" s="197">
        <f>BK122</f>
        <v>0</v>
      </c>
      <c r="K122" s="40"/>
      <c r="L122" s="44"/>
      <c r="M122" s="103"/>
      <c r="N122" s="198"/>
      <c r="O122" s="104"/>
      <c r="P122" s="199">
        <f>P123+P250</f>
        <v>0</v>
      </c>
      <c r="Q122" s="104"/>
      <c r="R122" s="199">
        <f>R123+R250</f>
        <v>0.79201999999999995</v>
      </c>
      <c r="S122" s="104"/>
      <c r="T122" s="200">
        <f>T123+T250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79</v>
      </c>
      <c r="AU122" s="17" t="s">
        <v>113</v>
      </c>
      <c r="BK122" s="201">
        <f>BK123+BK250</f>
        <v>0</v>
      </c>
    </row>
    <row r="123" s="12" customFormat="1" ht="25.92" customHeight="1">
      <c r="A123" s="12"/>
      <c r="B123" s="202"/>
      <c r="C123" s="203"/>
      <c r="D123" s="204" t="s">
        <v>79</v>
      </c>
      <c r="E123" s="205" t="s">
        <v>378</v>
      </c>
      <c r="F123" s="205" t="s">
        <v>379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P124+P193+P225+P243</f>
        <v>0</v>
      </c>
      <c r="Q123" s="210"/>
      <c r="R123" s="211">
        <f>R124+R193+R225+R243</f>
        <v>0.79201999999999995</v>
      </c>
      <c r="S123" s="210"/>
      <c r="T123" s="212">
        <f>T124+T193+T225+T243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162</v>
      </c>
      <c r="AT123" s="214" t="s">
        <v>79</v>
      </c>
      <c r="AU123" s="214" t="s">
        <v>80</v>
      </c>
      <c r="AY123" s="213" t="s">
        <v>152</v>
      </c>
      <c r="BK123" s="215">
        <f>BK124+BK193+BK225+BK243</f>
        <v>0</v>
      </c>
    </row>
    <row r="124" s="12" customFormat="1" ht="22.8" customHeight="1">
      <c r="A124" s="12"/>
      <c r="B124" s="202"/>
      <c r="C124" s="203"/>
      <c r="D124" s="204" t="s">
        <v>79</v>
      </c>
      <c r="E124" s="216" t="s">
        <v>1097</v>
      </c>
      <c r="F124" s="216" t="s">
        <v>1098</v>
      </c>
      <c r="G124" s="203"/>
      <c r="H124" s="203"/>
      <c r="I124" s="206"/>
      <c r="J124" s="217">
        <f>BK124</f>
        <v>0</v>
      </c>
      <c r="K124" s="203"/>
      <c r="L124" s="208"/>
      <c r="M124" s="209"/>
      <c r="N124" s="210"/>
      <c r="O124" s="210"/>
      <c r="P124" s="211">
        <f>SUM(P125:P192)</f>
        <v>0</v>
      </c>
      <c r="Q124" s="210"/>
      <c r="R124" s="211">
        <f>SUM(R125:R192)</f>
        <v>0.10661900000000001</v>
      </c>
      <c r="S124" s="210"/>
      <c r="T124" s="212">
        <f>SUM(T125:T192)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162</v>
      </c>
      <c r="AT124" s="214" t="s">
        <v>79</v>
      </c>
      <c r="AU124" s="214" t="s">
        <v>88</v>
      </c>
      <c r="AY124" s="213" t="s">
        <v>152</v>
      </c>
      <c r="BK124" s="215">
        <f>SUM(BK125:BK192)</f>
        <v>0</v>
      </c>
    </row>
    <row r="125" s="2" customFormat="1" ht="14.4" customHeight="1">
      <c r="A125" s="38"/>
      <c r="B125" s="39"/>
      <c r="C125" s="218" t="s">
        <v>88</v>
      </c>
      <c r="D125" s="218" t="s">
        <v>156</v>
      </c>
      <c r="E125" s="219" t="s">
        <v>1099</v>
      </c>
      <c r="F125" s="220" t="s">
        <v>1100</v>
      </c>
      <c r="G125" s="221" t="s">
        <v>237</v>
      </c>
      <c r="H125" s="222">
        <v>14</v>
      </c>
      <c r="I125" s="223"/>
      <c r="J125" s="224">
        <f>ROUND(I125*H125,2)</f>
        <v>0</v>
      </c>
      <c r="K125" s="220" t="s">
        <v>1</v>
      </c>
      <c r="L125" s="44"/>
      <c r="M125" s="225" t="s">
        <v>1</v>
      </c>
      <c r="N125" s="226" t="s">
        <v>46</v>
      </c>
      <c r="O125" s="91"/>
      <c r="P125" s="227">
        <f>O125*H125</f>
        <v>0</v>
      </c>
      <c r="Q125" s="227">
        <v>0.0016900000000000001</v>
      </c>
      <c r="R125" s="227">
        <f>Q125*H125</f>
        <v>0.02366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254</v>
      </c>
      <c r="AT125" s="229" t="s">
        <v>156</v>
      </c>
      <c r="AU125" s="229" t="s">
        <v>162</v>
      </c>
      <c r="AY125" s="17" t="s">
        <v>152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162</v>
      </c>
      <c r="BK125" s="230">
        <f>ROUND(I125*H125,2)</f>
        <v>0</v>
      </c>
      <c r="BL125" s="17" t="s">
        <v>254</v>
      </c>
      <c r="BM125" s="229" t="s">
        <v>1101</v>
      </c>
    </row>
    <row r="126" s="13" customFormat="1">
      <c r="A126" s="13"/>
      <c r="B126" s="231"/>
      <c r="C126" s="232"/>
      <c r="D126" s="233" t="s">
        <v>164</v>
      </c>
      <c r="E126" s="234" t="s">
        <v>1</v>
      </c>
      <c r="F126" s="235" t="s">
        <v>1102</v>
      </c>
      <c r="G126" s="232"/>
      <c r="H126" s="234" t="s">
        <v>1</v>
      </c>
      <c r="I126" s="236"/>
      <c r="J126" s="232"/>
      <c r="K126" s="232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164</v>
      </c>
      <c r="AU126" s="241" t="s">
        <v>162</v>
      </c>
      <c r="AV126" s="13" t="s">
        <v>88</v>
      </c>
      <c r="AW126" s="13" t="s">
        <v>35</v>
      </c>
      <c r="AX126" s="13" t="s">
        <v>80</v>
      </c>
      <c r="AY126" s="241" t="s">
        <v>152</v>
      </c>
    </row>
    <row r="127" s="14" customFormat="1">
      <c r="A127" s="14"/>
      <c r="B127" s="242"/>
      <c r="C127" s="243"/>
      <c r="D127" s="233" t="s">
        <v>164</v>
      </c>
      <c r="E127" s="244" t="s">
        <v>1</v>
      </c>
      <c r="F127" s="245" t="s">
        <v>161</v>
      </c>
      <c r="G127" s="243"/>
      <c r="H127" s="246">
        <v>4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164</v>
      </c>
      <c r="AU127" s="252" t="s">
        <v>162</v>
      </c>
      <c r="AV127" s="14" t="s">
        <v>162</v>
      </c>
      <c r="AW127" s="14" t="s">
        <v>35</v>
      </c>
      <c r="AX127" s="14" t="s">
        <v>80</v>
      </c>
      <c r="AY127" s="252" t="s">
        <v>152</v>
      </c>
    </row>
    <row r="128" s="13" customFormat="1">
      <c r="A128" s="13"/>
      <c r="B128" s="231"/>
      <c r="C128" s="232"/>
      <c r="D128" s="233" t="s">
        <v>164</v>
      </c>
      <c r="E128" s="234" t="s">
        <v>1</v>
      </c>
      <c r="F128" s="235" t="s">
        <v>1103</v>
      </c>
      <c r="G128" s="232"/>
      <c r="H128" s="234" t="s">
        <v>1</v>
      </c>
      <c r="I128" s="236"/>
      <c r="J128" s="232"/>
      <c r="K128" s="232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164</v>
      </c>
      <c r="AU128" s="241" t="s">
        <v>162</v>
      </c>
      <c r="AV128" s="13" t="s">
        <v>88</v>
      </c>
      <c r="AW128" s="13" t="s">
        <v>35</v>
      </c>
      <c r="AX128" s="13" t="s">
        <v>80</v>
      </c>
      <c r="AY128" s="241" t="s">
        <v>152</v>
      </c>
    </row>
    <row r="129" s="14" customFormat="1">
      <c r="A129" s="14"/>
      <c r="B129" s="242"/>
      <c r="C129" s="243"/>
      <c r="D129" s="233" t="s">
        <v>164</v>
      </c>
      <c r="E129" s="244" t="s">
        <v>1</v>
      </c>
      <c r="F129" s="245" t="s">
        <v>225</v>
      </c>
      <c r="G129" s="243"/>
      <c r="H129" s="246">
        <v>10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164</v>
      </c>
      <c r="AU129" s="252" t="s">
        <v>162</v>
      </c>
      <c r="AV129" s="14" t="s">
        <v>162</v>
      </c>
      <c r="AW129" s="14" t="s">
        <v>35</v>
      </c>
      <c r="AX129" s="14" t="s">
        <v>80</v>
      </c>
      <c r="AY129" s="252" t="s">
        <v>152</v>
      </c>
    </row>
    <row r="130" s="15" customFormat="1">
      <c r="A130" s="15"/>
      <c r="B130" s="253"/>
      <c r="C130" s="254"/>
      <c r="D130" s="233" t="s">
        <v>164</v>
      </c>
      <c r="E130" s="255" t="s">
        <v>1</v>
      </c>
      <c r="F130" s="256" t="s">
        <v>167</v>
      </c>
      <c r="G130" s="254"/>
      <c r="H130" s="257">
        <v>14</v>
      </c>
      <c r="I130" s="258"/>
      <c r="J130" s="254"/>
      <c r="K130" s="254"/>
      <c r="L130" s="259"/>
      <c r="M130" s="260"/>
      <c r="N130" s="261"/>
      <c r="O130" s="261"/>
      <c r="P130" s="261"/>
      <c r="Q130" s="261"/>
      <c r="R130" s="261"/>
      <c r="S130" s="261"/>
      <c r="T130" s="262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3" t="s">
        <v>164</v>
      </c>
      <c r="AU130" s="263" t="s">
        <v>162</v>
      </c>
      <c r="AV130" s="15" t="s">
        <v>161</v>
      </c>
      <c r="AW130" s="15" t="s">
        <v>35</v>
      </c>
      <c r="AX130" s="15" t="s">
        <v>88</v>
      </c>
      <c r="AY130" s="263" t="s">
        <v>152</v>
      </c>
    </row>
    <row r="131" s="2" customFormat="1" ht="14.4" customHeight="1">
      <c r="A131" s="38"/>
      <c r="B131" s="39"/>
      <c r="C131" s="218" t="s">
        <v>162</v>
      </c>
      <c r="D131" s="218" t="s">
        <v>156</v>
      </c>
      <c r="E131" s="219" t="s">
        <v>1104</v>
      </c>
      <c r="F131" s="220" t="s">
        <v>1105</v>
      </c>
      <c r="G131" s="221" t="s">
        <v>237</v>
      </c>
      <c r="H131" s="222">
        <v>3.6000000000000001</v>
      </c>
      <c r="I131" s="223"/>
      <c r="J131" s="224">
        <f>ROUND(I131*H131,2)</f>
        <v>0</v>
      </c>
      <c r="K131" s="220" t="s">
        <v>160</v>
      </c>
      <c r="L131" s="44"/>
      <c r="M131" s="225" t="s">
        <v>1</v>
      </c>
      <c r="N131" s="226" t="s">
        <v>46</v>
      </c>
      <c r="O131" s="91"/>
      <c r="P131" s="227">
        <f>O131*H131</f>
        <v>0</v>
      </c>
      <c r="Q131" s="227">
        <v>0.0020100000000000001</v>
      </c>
      <c r="R131" s="227">
        <f>Q131*H131</f>
        <v>0.0072360000000000002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254</v>
      </c>
      <c r="AT131" s="229" t="s">
        <v>156</v>
      </c>
      <c r="AU131" s="229" t="s">
        <v>162</v>
      </c>
      <c r="AY131" s="17" t="s">
        <v>152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162</v>
      </c>
      <c r="BK131" s="230">
        <f>ROUND(I131*H131,2)</f>
        <v>0</v>
      </c>
      <c r="BL131" s="17" t="s">
        <v>254</v>
      </c>
      <c r="BM131" s="229" t="s">
        <v>1106</v>
      </c>
    </row>
    <row r="132" s="13" customFormat="1">
      <c r="A132" s="13"/>
      <c r="B132" s="231"/>
      <c r="C132" s="232"/>
      <c r="D132" s="233" t="s">
        <v>164</v>
      </c>
      <c r="E132" s="234" t="s">
        <v>1</v>
      </c>
      <c r="F132" s="235" t="s">
        <v>1107</v>
      </c>
      <c r="G132" s="232"/>
      <c r="H132" s="234" t="s">
        <v>1</v>
      </c>
      <c r="I132" s="236"/>
      <c r="J132" s="232"/>
      <c r="K132" s="232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164</v>
      </c>
      <c r="AU132" s="241" t="s">
        <v>162</v>
      </c>
      <c r="AV132" s="13" t="s">
        <v>88</v>
      </c>
      <c r="AW132" s="13" t="s">
        <v>35</v>
      </c>
      <c r="AX132" s="13" t="s">
        <v>80</v>
      </c>
      <c r="AY132" s="241" t="s">
        <v>152</v>
      </c>
    </row>
    <row r="133" s="14" customFormat="1">
      <c r="A133" s="14"/>
      <c r="B133" s="242"/>
      <c r="C133" s="243"/>
      <c r="D133" s="233" t="s">
        <v>164</v>
      </c>
      <c r="E133" s="244" t="s">
        <v>1</v>
      </c>
      <c r="F133" s="245" t="s">
        <v>1108</v>
      </c>
      <c r="G133" s="243"/>
      <c r="H133" s="246">
        <v>3.6000000000000001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164</v>
      </c>
      <c r="AU133" s="252" t="s">
        <v>162</v>
      </c>
      <c r="AV133" s="14" t="s">
        <v>162</v>
      </c>
      <c r="AW133" s="14" t="s">
        <v>35</v>
      </c>
      <c r="AX133" s="14" t="s">
        <v>80</v>
      </c>
      <c r="AY133" s="252" t="s">
        <v>152</v>
      </c>
    </row>
    <row r="134" s="15" customFormat="1">
      <c r="A134" s="15"/>
      <c r="B134" s="253"/>
      <c r="C134" s="254"/>
      <c r="D134" s="233" t="s">
        <v>164</v>
      </c>
      <c r="E134" s="255" t="s">
        <v>1</v>
      </c>
      <c r="F134" s="256" t="s">
        <v>167</v>
      </c>
      <c r="G134" s="254"/>
      <c r="H134" s="257">
        <v>3.6000000000000001</v>
      </c>
      <c r="I134" s="258"/>
      <c r="J134" s="254"/>
      <c r="K134" s="254"/>
      <c r="L134" s="259"/>
      <c r="M134" s="260"/>
      <c r="N134" s="261"/>
      <c r="O134" s="261"/>
      <c r="P134" s="261"/>
      <c r="Q134" s="261"/>
      <c r="R134" s="261"/>
      <c r="S134" s="261"/>
      <c r="T134" s="26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3" t="s">
        <v>164</v>
      </c>
      <c r="AU134" s="263" t="s">
        <v>162</v>
      </c>
      <c r="AV134" s="15" t="s">
        <v>161</v>
      </c>
      <c r="AW134" s="15" t="s">
        <v>35</v>
      </c>
      <c r="AX134" s="15" t="s">
        <v>88</v>
      </c>
      <c r="AY134" s="263" t="s">
        <v>152</v>
      </c>
    </row>
    <row r="135" s="2" customFormat="1" ht="14.4" customHeight="1">
      <c r="A135" s="38"/>
      <c r="B135" s="39"/>
      <c r="C135" s="218" t="s">
        <v>154</v>
      </c>
      <c r="D135" s="218" t="s">
        <v>156</v>
      </c>
      <c r="E135" s="219" t="s">
        <v>1109</v>
      </c>
      <c r="F135" s="220" t="s">
        <v>1110</v>
      </c>
      <c r="G135" s="221" t="s">
        <v>237</v>
      </c>
      <c r="H135" s="222">
        <v>15.5</v>
      </c>
      <c r="I135" s="223"/>
      <c r="J135" s="224">
        <f>ROUND(I135*H135,2)</f>
        <v>0</v>
      </c>
      <c r="K135" s="220" t="s">
        <v>160</v>
      </c>
      <c r="L135" s="44"/>
      <c r="M135" s="225" t="s">
        <v>1</v>
      </c>
      <c r="N135" s="226" t="s">
        <v>46</v>
      </c>
      <c r="O135" s="91"/>
      <c r="P135" s="227">
        <f>O135*H135</f>
        <v>0</v>
      </c>
      <c r="Q135" s="227">
        <v>0.00040999999999999999</v>
      </c>
      <c r="R135" s="227">
        <f>Q135*H135</f>
        <v>0.0063549999999999995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254</v>
      </c>
      <c r="AT135" s="229" t="s">
        <v>156</v>
      </c>
      <c r="AU135" s="229" t="s">
        <v>162</v>
      </c>
      <c r="AY135" s="17" t="s">
        <v>152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162</v>
      </c>
      <c r="BK135" s="230">
        <f>ROUND(I135*H135,2)</f>
        <v>0</v>
      </c>
      <c r="BL135" s="17" t="s">
        <v>254</v>
      </c>
      <c r="BM135" s="229" t="s">
        <v>1111</v>
      </c>
    </row>
    <row r="136" s="13" customFormat="1">
      <c r="A136" s="13"/>
      <c r="B136" s="231"/>
      <c r="C136" s="232"/>
      <c r="D136" s="233" t="s">
        <v>164</v>
      </c>
      <c r="E136" s="234" t="s">
        <v>1</v>
      </c>
      <c r="F136" s="235" t="s">
        <v>1102</v>
      </c>
      <c r="G136" s="232"/>
      <c r="H136" s="234" t="s">
        <v>1</v>
      </c>
      <c r="I136" s="236"/>
      <c r="J136" s="232"/>
      <c r="K136" s="232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164</v>
      </c>
      <c r="AU136" s="241" t="s">
        <v>162</v>
      </c>
      <c r="AV136" s="13" t="s">
        <v>88</v>
      </c>
      <c r="AW136" s="13" t="s">
        <v>35</v>
      </c>
      <c r="AX136" s="13" t="s">
        <v>80</v>
      </c>
      <c r="AY136" s="241" t="s">
        <v>152</v>
      </c>
    </row>
    <row r="137" s="14" customFormat="1">
      <c r="A137" s="14"/>
      <c r="B137" s="242"/>
      <c r="C137" s="243"/>
      <c r="D137" s="233" t="s">
        <v>164</v>
      </c>
      <c r="E137" s="244" t="s">
        <v>1</v>
      </c>
      <c r="F137" s="245" t="s">
        <v>1112</v>
      </c>
      <c r="G137" s="243"/>
      <c r="H137" s="246">
        <v>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164</v>
      </c>
      <c r="AU137" s="252" t="s">
        <v>162</v>
      </c>
      <c r="AV137" s="14" t="s">
        <v>162</v>
      </c>
      <c r="AW137" s="14" t="s">
        <v>35</v>
      </c>
      <c r="AX137" s="14" t="s">
        <v>80</v>
      </c>
      <c r="AY137" s="252" t="s">
        <v>152</v>
      </c>
    </row>
    <row r="138" s="13" customFormat="1">
      <c r="A138" s="13"/>
      <c r="B138" s="231"/>
      <c r="C138" s="232"/>
      <c r="D138" s="233" t="s">
        <v>164</v>
      </c>
      <c r="E138" s="234" t="s">
        <v>1</v>
      </c>
      <c r="F138" s="235" t="s">
        <v>1103</v>
      </c>
      <c r="G138" s="232"/>
      <c r="H138" s="234" t="s">
        <v>1</v>
      </c>
      <c r="I138" s="236"/>
      <c r="J138" s="232"/>
      <c r="K138" s="232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164</v>
      </c>
      <c r="AU138" s="241" t="s">
        <v>162</v>
      </c>
      <c r="AV138" s="13" t="s">
        <v>88</v>
      </c>
      <c r="AW138" s="13" t="s">
        <v>35</v>
      </c>
      <c r="AX138" s="13" t="s">
        <v>80</v>
      </c>
      <c r="AY138" s="241" t="s">
        <v>152</v>
      </c>
    </row>
    <row r="139" s="14" customFormat="1">
      <c r="A139" s="14"/>
      <c r="B139" s="242"/>
      <c r="C139" s="243"/>
      <c r="D139" s="233" t="s">
        <v>164</v>
      </c>
      <c r="E139" s="244" t="s">
        <v>1</v>
      </c>
      <c r="F139" s="245" t="s">
        <v>200</v>
      </c>
      <c r="G139" s="243"/>
      <c r="H139" s="246">
        <v>6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164</v>
      </c>
      <c r="AU139" s="252" t="s">
        <v>162</v>
      </c>
      <c r="AV139" s="14" t="s">
        <v>162</v>
      </c>
      <c r="AW139" s="14" t="s">
        <v>35</v>
      </c>
      <c r="AX139" s="14" t="s">
        <v>80</v>
      </c>
      <c r="AY139" s="252" t="s">
        <v>152</v>
      </c>
    </row>
    <row r="140" s="13" customFormat="1">
      <c r="A140" s="13"/>
      <c r="B140" s="231"/>
      <c r="C140" s="232"/>
      <c r="D140" s="233" t="s">
        <v>164</v>
      </c>
      <c r="E140" s="234" t="s">
        <v>1</v>
      </c>
      <c r="F140" s="235" t="s">
        <v>1113</v>
      </c>
      <c r="G140" s="232"/>
      <c r="H140" s="234" t="s">
        <v>1</v>
      </c>
      <c r="I140" s="236"/>
      <c r="J140" s="232"/>
      <c r="K140" s="232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164</v>
      </c>
      <c r="AU140" s="241" t="s">
        <v>162</v>
      </c>
      <c r="AV140" s="13" t="s">
        <v>88</v>
      </c>
      <c r="AW140" s="13" t="s">
        <v>35</v>
      </c>
      <c r="AX140" s="13" t="s">
        <v>80</v>
      </c>
      <c r="AY140" s="241" t="s">
        <v>152</v>
      </c>
    </row>
    <row r="141" s="14" customFormat="1">
      <c r="A141" s="14"/>
      <c r="B141" s="242"/>
      <c r="C141" s="243"/>
      <c r="D141" s="233" t="s">
        <v>164</v>
      </c>
      <c r="E141" s="244" t="s">
        <v>1</v>
      </c>
      <c r="F141" s="245" t="s">
        <v>1114</v>
      </c>
      <c r="G141" s="243"/>
      <c r="H141" s="246">
        <v>4.5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164</v>
      </c>
      <c r="AU141" s="252" t="s">
        <v>162</v>
      </c>
      <c r="AV141" s="14" t="s">
        <v>162</v>
      </c>
      <c r="AW141" s="14" t="s">
        <v>35</v>
      </c>
      <c r="AX141" s="14" t="s">
        <v>80</v>
      </c>
      <c r="AY141" s="252" t="s">
        <v>152</v>
      </c>
    </row>
    <row r="142" s="13" customFormat="1">
      <c r="A142" s="13"/>
      <c r="B142" s="231"/>
      <c r="C142" s="232"/>
      <c r="D142" s="233" t="s">
        <v>164</v>
      </c>
      <c r="E142" s="234" t="s">
        <v>1</v>
      </c>
      <c r="F142" s="235" t="s">
        <v>1115</v>
      </c>
      <c r="G142" s="232"/>
      <c r="H142" s="234" t="s">
        <v>1</v>
      </c>
      <c r="I142" s="236"/>
      <c r="J142" s="232"/>
      <c r="K142" s="232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164</v>
      </c>
      <c r="AU142" s="241" t="s">
        <v>162</v>
      </c>
      <c r="AV142" s="13" t="s">
        <v>88</v>
      </c>
      <c r="AW142" s="13" t="s">
        <v>35</v>
      </c>
      <c r="AX142" s="13" t="s">
        <v>80</v>
      </c>
      <c r="AY142" s="241" t="s">
        <v>152</v>
      </c>
    </row>
    <row r="143" s="14" customFormat="1">
      <c r="A143" s="14"/>
      <c r="B143" s="242"/>
      <c r="C143" s="243"/>
      <c r="D143" s="233" t="s">
        <v>164</v>
      </c>
      <c r="E143" s="244" t="s">
        <v>1</v>
      </c>
      <c r="F143" s="245" t="s">
        <v>1116</v>
      </c>
      <c r="G143" s="243"/>
      <c r="H143" s="246">
        <v>1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164</v>
      </c>
      <c r="AU143" s="252" t="s">
        <v>162</v>
      </c>
      <c r="AV143" s="14" t="s">
        <v>162</v>
      </c>
      <c r="AW143" s="14" t="s">
        <v>35</v>
      </c>
      <c r="AX143" s="14" t="s">
        <v>80</v>
      </c>
      <c r="AY143" s="252" t="s">
        <v>152</v>
      </c>
    </row>
    <row r="144" s="15" customFormat="1">
      <c r="A144" s="15"/>
      <c r="B144" s="253"/>
      <c r="C144" s="254"/>
      <c r="D144" s="233" t="s">
        <v>164</v>
      </c>
      <c r="E144" s="255" t="s">
        <v>1</v>
      </c>
      <c r="F144" s="256" t="s">
        <v>167</v>
      </c>
      <c r="G144" s="254"/>
      <c r="H144" s="257">
        <v>15.5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3" t="s">
        <v>164</v>
      </c>
      <c r="AU144" s="263" t="s">
        <v>162</v>
      </c>
      <c r="AV144" s="15" t="s">
        <v>161</v>
      </c>
      <c r="AW144" s="15" t="s">
        <v>35</v>
      </c>
      <c r="AX144" s="15" t="s">
        <v>88</v>
      </c>
      <c r="AY144" s="263" t="s">
        <v>152</v>
      </c>
    </row>
    <row r="145" s="2" customFormat="1" ht="14.4" customHeight="1">
      <c r="A145" s="38"/>
      <c r="B145" s="39"/>
      <c r="C145" s="218" t="s">
        <v>161</v>
      </c>
      <c r="D145" s="218" t="s">
        <v>156</v>
      </c>
      <c r="E145" s="219" t="s">
        <v>1117</v>
      </c>
      <c r="F145" s="220" t="s">
        <v>1118</v>
      </c>
      <c r="G145" s="221" t="s">
        <v>237</v>
      </c>
      <c r="H145" s="222">
        <v>12</v>
      </c>
      <c r="I145" s="223"/>
      <c r="J145" s="224">
        <f>ROUND(I145*H145,2)</f>
        <v>0</v>
      </c>
      <c r="K145" s="220" t="s">
        <v>160</v>
      </c>
      <c r="L145" s="44"/>
      <c r="M145" s="225" t="s">
        <v>1</v>
      </c>
      <c r="N145" s="226" t="s">
        <v>46</v>
      </c>
      <c r="O145" s="91"/>
      <c r="P145" s="227">
        <f>O145*H145</f>
        <v>0</v>
      </c>
      <c r="Q145" s="227">
        <v>0.00048000000000000001</v>
      </c>
      <c r="R145" s="227">
        <f>Q145*H145</f>
        <v>0.0057600000000000004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254</v>
      </c>
      <c r="AT145" s="229" t="s">
        <v>156</v>
      </c>
      <c r="AU145" s="229" t="s">
        <v>162</v>
      </c>
      <c r="AY145" s="17" t="s">
        <v>152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162</v>
      </c>
      <c r="BK145" s="230">
        <f>ROUND(I145*H145,2)</f>
        <v>0</v>
      </c>
      <c r="BL145" s="17" t="s">
        <v>254</v>
      </c>
      <c r="BM145" s="229" t="s">
        <v>1119</v>
      </c>
    </row>
    <row r="146" s="13" customFormat="1">
      <c r="A146" s="13"/>
      <c r="B146" s="231"/>
      <c r="C146" s="232"/>
      <c r="D146" s="233" t="s">
        <v>164</v>
      </c>
      <c r="E146" s="234" t="s">
        <v>1</v>
      </c>
      <c r="F146" s="235" t="s">
        <v>1102</v>
      </c>
      <c r="G146" s="232"/>
      <c r="H146" s="234" t="s">
        <v>1</v>
      </c>
      <c r="I146" s="236"/>
      <c r="J146" s="232"/>
      <c r="K146" s="232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164</v>
      </c>
      <c r="AU146" s="241" t="s">
        <v>162</v>
      </c>
      <c r="AV146" s="13" t="s">
        <v>88</v>
      </c>
      <c r="AW146" s="13" t="s">
        <v>35</v>
      </c>
      <c r="AX146" s="13" t="s">
        <v>80</v>
      </c>
      <c r="AY146" s="241" t="s">
        <v>152</v>
      </c>
    </row>
    <row r="147" s="14" customFormat="1">
      <c r="A147" s="14"/>
      <c r="B147" s="242"/>
      <c r="C147" s="243"/>
      <c r="D147" s="233" t="s">
        <v>164</v>
      </c>
      <c r="E147" s="244" t="s">
        <v>1</v>
      </c>
      <c r="F147" s="245" t="s">
        <v>1120</v>
      </c>
      <c r="G147" s="243"/>
      <c r="H147" s="246">
        <v>2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164</v>
      </c>
      <c r="AU147" s="252" t="s">
        <v>162</v>
      </c>
      <c r="AV147" s="14" t="s">
        <v>162</v>
      </c>
      <c r="AW147" s="14" t="s">
        <v>35</v>
      </c>
      <c r="AX147" s="14" t="s">
        <v>80</v>
      </c>
      <c r="AY147" s="252" t="s">
        <v>152</v>
      </c>
    </row>
    <row r="148" s="13" customFormat="1">
      <c r="A148" s="13"/>
      <c r="B148" s="231"/>
      <c r="C148" s="232"/>
      <c r="D148" s="233" t="s">
        <v>164</v>
      </c>
      <c r="E148" s="234" t="s">
        <v>1</v>
      </c>
      <c r="F148" s="235" t="s">
        <v>1103</v>
      </c>
      <c r="G148" s="232"/>
      <c r="H148" s="234" t="s">
        <v>1</v>
      </c>
      <c r="I148" s="236"/>
      <c r="J148" s="232"/>
      <c r="K148" s="232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164</v>
      </c>
      <c r="AU148" s="241" t="s">
        <v>162</v>
      </c>
      <c r="AV148" s="13" t="s">
        <v>88</v>
      </c>
      <c r="AW148" s="13" t="s">
        <v>35</v>
      </c>
      <c r="AX148" s="13" t="s">
        <v>80</v>
      </c>
      <c r="AY148" s="241" t="s">
        <v>152</v>
      </c>
    </row>
    <row r="149" s="14" customFormat="1">
      <c r="A149" s="14"/>
      <c r="B149" s="242"/>
      <c r="C149" s="243"/>
      <c r="D149" s="233" t="s">
        <v>164</v>
      </c>
      <c r="E149" s="244" t="s">
        <v>1</v>
      </c>
      <c r="F149" s="245" t="s">
        <v>162</v>
      </c>
      <c r="G149" s="243"/>
      <c r="H149" s="246">
        <v>2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164</v>
      </c>
      <c r="AU149" s="252" t="s">
        <v>162</v>
      </c>
      <c r="AV149" s="14" t="s">
        <v>162</v>
      </c>
      <c r="AW149" s="14" t="s">
        <v>35</v>
      </c>
      <c r="AX149" s="14" t="s">
        <v>80</v>
      </c>
      <c r="AY149" s="252" t="s">
        <v>152</v>
      </c>
    </row>
    <row r="150" s="13" customFormat="1">
      <c r="A150" s="13"/>
      <c r="B150" s="231"/>
      <c r="C150" s="232"/>
      <c r="D150" s="233" t="s">
        <v>164</v>
      </c>
      <c r="E150" s="234" t="s">
        <v>1</v>
      </c>
      <c r="F150" s="235" t="s">
        <v>1113</v>
      </c>
      <c r="G150" s="232"/>
      <c r="H150" s="234" t="s">
        <v>1</v>
      </c>
      <c r="I150" s="236"/>
      <c r="J150" s="232"/>
      <c r="K150" s="232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164</v>
      </c>
      <c r="AU150" s="241" t="s">
        <v>162</v>
      </c>
      <c r="AV150" s="13" t="s">
        <v>88</v>
      </c>
      <c r="AW150" s="13" t="s">
        <v>35</v>
      </c>
      <c r="AX150" s="13" t="s">
        <v>80</v>
      </c>
      <c r="AY150" s="241" t="s">
        <v>152</v>
      </c>
    </row>
    <row r="151" s="14" customFormat="1">
      <c r="A151" s="14"/>
      <c r="B151" s="242"/>
      <c r="C151" s="243"/>
      <c r="D151" s="233" t="s">
        <v>164</v>
      </c>
      <c r="E151" s="244" t="s">
        <v>1</v>
      </c>
      <c r="F151" s="245" t="s">
        <v>1120</v>
      </c>
      <c r="G151" s="243"/>
      <c r="H151" s="246">
        <v>2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164</v>
      </c>
      <c r="AU151" s="252" t="s">
        <v>162</v>
      </c>
      <c r="AV151" s="14" t="s">
        <v>162</v>
      </c>
      <c r="AW151" s="14" t="s">
        <v>35</v>
      </c>
      <c r="AX151" s="14" t="s">
        <v>80</v>
      </c>
      <c r="AY151" s="252" t="s">
        <v>152</v>
      </c>
    </row>
    <row r="152" s="13" customFormat="1">
      <c r="A152" s="13"/>
      <c r="B152" s="231"/>
      <c r="C152" s="232"/>
      <c r="D152" s="233" t="s">
        <v>164</v>
      </c>
      <c r="E152" s="234" t="s">
        <v>1</v>
      </c>
      <c r="F152" s="235" t="s">
        <v>1115</v>
      </c>
      <c r="G152" s="232"/>
      <c r="H152" s="234" t="s">
        <v>1</v>
      </c>
      <c r="I152" s="236"/>
      <c r="J152" s="232"/>
      <c r="K152" s="232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164</v>
      </c>
      <c r="AU152" s="241" t="s">
        <v>162</v>
      </c>
      <c r="AV152" s="13" t="s">
        <v>88</v>
      </c>
      <c r="AW152" s="13" t="s">
        <v>35</v>
      </c>
      <c r="AX152" s="13" t="s">
        <v>80</v>
      </c>
      <c r="AY152" s="241" t="s">
        <v>152</v>
      </c>
    </row>
    <row r="153" s="14" customFormat="1">
      <c r="A153" s="14"/>
      <c r="B153" s="242"/>
      <c r="C153" s="243"/>
      <c r="D153" s="233" t="s">
        <v>164</v>
      </c>
      <c r="E153" s="244" t="s">
        <v>1</v>
      </c>
      <c r="F153" s="245" t="s">
        <v>1121</v>
      </c>
      <c r="G153" s="243"/>
      <c r="H153" s="246">
        <v>6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164</v>
      </c>
      <c r="AU153" s="252" t="s">
        <v>162</v>
      </c>
      <c r="AV153" s="14" t="s">
        <v>162</v>
      </c>
      <c r="AW153" s="14" t="s">
        <v>35</v>
      </c>
      <c r="AX153" s="14" t="s">
        <v>80</v>
      </c>
      <c r="AY153" s="252" t="s">
        <v>152</v>
      </c>
    </row>
    <row r="154" s="15" customFormat="1">
      <c r="A154" s="15"/>
      <c r="B154" s="253"/>
      <c r="C154" s="254"/>
      <c r="D154" s="233" t="s">
        <v>164</v>
      </c>
      <c r="E154" s="255" t="s">
        <v>1</v>
      </c>
      <c r="F154" s="256" t="s">
        <v>167</v>
      </c>
      <c r="G154" s="254"/>
      <c r="H154" s="257">
        <v>12</v>
      </c>
      <c r="I154" s="258"/>
      <c r="J154" s="254"/>
      <c r="K154" s="254"/>
      <c r="L154" s="259"/>
      <c r="M154" s="260"/>
      <c r="N154" s="261"/>
      <c r="O154" s="261"/>
      <c r="P154" s="261"/>
      <c r="Q154" s="261"/>
      <c r="R154" s="261"/>
      <c r="S154" s="261"/>
      <c r="T154" s="26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3" t="s">
        <v>164</v>
      </c>
      <c r="AU154" s="263" t="s">
        <v>162</v>
      </c>
      <c r="AV154" s="15" t="s">
        <v>161</v>
      </c>
      <c r="AW154" s="15" t="s">
        <v>35</v>
      </c>
      <c r="AX154" s="15" t="s">
        <v>88</v>
      </c>
      <c r="AY154" s="263" t="s">
        <v>152</v>
      </c>
    </row>
    <row r="155" s="2" customFormat="1" ht="14.4" customHeight="1">
      <c r="A155" s="38"/>
      <c r="B155" s="39"/>
      <c r="C155" s="218" t="s">
        <v>186</v>
      </c>
      <c r="D155" s="218" t="s">
        <v>156</v>
      </c>
      <c r="E155" s="219" t="s">
        <v>1122</v>
      </c>
      <c r="F155" s="220" t="s">
        <v>1123</v>
      </c>
      <c r="G155" s="221" t="s">
        <v>237</v>
      </c>
      <c r="H155" s="222">
        <v>22</v>
      </c>
      <c r="I155" s="223"/>
      <c r="J155" s="224">
        <f>ROUND(I155*H155,2)</f>
        <v>0</v>
      </c>
      <c r="K155" s="220" t="s">
        <v>160</v>
      </c>
      <c r="L155" s="44"/>
      <c r="M155" s="225" t="s">
        <v>1</v>
      </c>
      <c r="N155" s="226" t="s">
        <v>46</v>
      </c>
      <c r="O155" s="91"/>
      <c r="P155" s="227">
        <f>O155*H155</f>
        <v>0</v>
      </c>
      <c r="Q155" s="227">
        <v>0.00071000000000000002</v>
      </c>
      <c r="R155" s="227">
        <f>Q155*H155</f>
        <v>0.01562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254</v>
      </c>
      <c r="AT155" s="229" t="s">
        <v>156</v>
      </c>
      <c r="AU155" s="229" t="s">
        <v>162</v>
      </c>
      <c r="AY155" s="17" t="s">
        <v>152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162</v>
      </c>
      <c r="BK155" s="230">
        <f>ROUND(I155*H155,2)</f>
        <v>0</v>
      </c>
      <c r="BL155" s="17" t="s">
        <v>254</v>
      </c>
      <c r="BM155" s="229" t="s">
        <v>1124</v>
      </c>
    </row>
    <row r="156" s="13" customFormat="1">
      <c r="A156" s="13"/>
      <c r="B156" s="231"/>
      <c r="C156" s="232"/>
      <c r="D156" s="233" t="s">
        <v>164</v>
      </c>
      <c r="E156" s="234" t="s">
        <v>1</v>
      </c>
      <c r="F156" s="235" t="s">
        <v>1102</v>
      </c>
      <c r="G156" s="232"/>
      <c r="H156" s="234" t="s">
        <v>1</v>
      </c>
      <c r="I156" s="236"/>
      <c r="J156" s="232"/>
      <c r="K156" s="232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164</v>
      </c>
      <c r="AU156" s="241" t="s">
        <v>162</v>
      </c>
      <c r="AV156" s="13" t="s">
        <v>88</v>
      </c>
      <c r="AW156" s="13" t="s">
        <v>35</v>
      </c>
      <c r="AX156" s="13" t="s">
        <v>80</v>
      </c>
      <c r="AY156" s="241" t="s">
        <v>152</v>
      </c>
    </row>
    <row r="157" s="14" customFormat="1">
      <c r="A157" s="14"/>
      <c r="B157" s="242"/>
      <c r="C157" s="243"/>
      <c r="D157" s="233" t="s">
        <v>164</v>
      </c>
      <c r="E157" s="244" t="s">
        <v>1</v>
      </c>
      <c r="F157" s="245" t="s">
        <v>1125</v>
      </c>
      <c r="G157" s="243"/>
      <c r="H157" s="246">
        <v>10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164</v>
      </c>
      <c r="AU157" s="252" t="s">
        <v>162</v>
      </c>
      <c r="AV157" s="14" t="s">
        <v>162</v>
      </c>
      <c r="AW157" s="14" t="s">
        <v>35</v>
      </c>
      <c r="AX157" s="14" t="s">
        <v>80</v>
      </c>
      <c r="AY157" s="252" t="s">
        <v>152</v>
      </c>
    </row>
    <row r="158" s="13" customFormat="1">
      <c r="A158" s="13"/>
      <c r="B158" s="231"/>
      <c r="C158" s="232"/>
      <c r="D158" s="233" t="s">
        <v>164</v>
      </c>
      <c r="E158" s="234" t="s">
        <v>1</v>
      </c>
      <c r="F158" s="235" t="s">
        <v>1103</v>
      </c>
      <c r="G158" s="232"/>
      <c r="H158" s="234" t="s">
        <v>1</v>
      </c>
      <c r="I158" s="236"/>
      <c r="J158" s="232"/>
      <c r="K158" s="232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164</v>
      </c>
      <c r="AU158" s="241" t="s">
        <v>162</v>
      </c>
      <c r="AV158" s="13" t="s">
        <v>88</v>
      </c>
      <c r="AW158" s="13" t="s">
        <v>35</v>
      </c>
      <c r="AX158" s="13" t="s">
        <v>80</v>
      </c>
      <c r="AY158" s="241" t="s">
        <v>152</v>
      </c>
    </row>
    <row r="159" s="14" customFormat="1">
      <c r="A159" s="14"/>
      <c r="B159" s="242"/>
      <c r="C159" s="243"/>
      <c r="D159" s="233" t="s">
        <v>164</v>
      </c>
      <c r="E159" s="244" t="s">
        <v>1</v>
      </c>
      <c r="F159" s="245" t="s">
        <v>206</v>
      </c>
      <c r="G159" s="243"/>
      <c r="H159" s="246">
        <v>7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164</v>
      </c>
      <c r="AU159" s="252" t="s">
        <v>162</v>
      </c>
      <c r="AV159" s="14" t="s">
        <v>162</v>
      </c>
      <c r="AW159" s="14" t="s">
        <v>35</v>
      </c>
      <c r="AX159" s="14" t="s">
        <v>80</v>
      </c>
      <c r="AY159" s="252" t="s">
        <v>152</v>
      </c>
    </row>
    <row r="160" s="13" customFormat="1">
      <c r="A160" s="13"/>
      <c r="B160" s="231"/>
      <c r="C160" s="232"/>
      <c r="D160" s="233" t="s">
        <v>164</v>
      </c>
      <c r="E160" s="234" t="s">
        <v>1</v>
      </c>
      <c r="F160" s="235" t="s">
        <v>1113</v>
      </c>
      <c r="G160" s="232"/>
      <c r="H160" s="234" t="s">
        <v>1</v>
      </c>
      <c r="I160" s="236"/>
      <c r="J160" s="232"/>
      <c r="K160" s="232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164</v>
      </c>
      <c r="AU160" s="241" t="s">
        <v>162</v>
      </c>
      <c r="AV160" s="13" t="s">
        <v>88</v>
      </c>
      <c r="AW160" s="13" t="s">
        <v>35</v>
      </c>
      <c r="AX160" s="13" t="s">
        <v>80</v>
      </c>
      <c r="AY160" s="241" t="s">
        <v>152</v>
      </c>
    </row>
    <row r="161" s="14" customFormat="1">
      <c r="A161" s="14"/>
      <c r="B161" s="242"/>
      <c r="C161" s="243"/>
      <c r="D161" s="233" t="s">
        <v>164</v>
      </c>
      <c r="E161" s="244" t="s">
        <v>1</v>
      </c>
      <c r="F161" s="245" t="s">
        <v>161</v>
      </c>
      <c r="G161" s="243"/>
      <c r="H161" s="246">
        <v>4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164</v>
      </c>
      <c r="AU161" s="252" t="s">
        <v>162</v>
      </c>
      <c r="AV161" s="14" t="s">
        <v>162</v>
      </c>
      <c r="AW161" s="14" t="s">
        <v>35</v>
      </c>
      <c r="AX161" s="14" t="s">
        <v>80</v>
      </c>
      <c r="AY161" s="252" t="s">
        <v>152</v>
      </c>
    </row>
    <row r="162" s="13" customFormat="1">
      <c r="A162" s="13"/>
      <c r="B162" s="231"/>
      <c r="C162" s="232"/>
      <c r="D162" s="233" t="s">
        <v>164</v>
      </c>
      <c r="E162" s="234" t="s">
        <v>1</v>
      </c>
      <c r="F162" s="235" t="s">
        <v>1115</v>
      </c>
      <c r="G162" s="232"/>
      <c r="H162" s="234" t="s">
        <v>1</v>
      </c>
      <c r="I162" s="236"/>
      <c r="J162" s="232"/>
      <c r="K162" s="232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164</v>
      </c>
      <c r="AU162" s="241" t="s">
        <v>162</v>
      </c>
      <c r="AV162" s="13" t="s">
        <v>88</v>
      </c>
      <c r="AW162" s="13" t="s">
        <v>35</v>
      </c>
      <c r="AX162" s="13" t="s">
        <v>80</v>
      </c>
      <c r="AY162" s="241" t="s">
        <v>152</v>
      </c>
    </row>
    <row r="163" s="14" customFormat="1">
      <c r="A163" s="14"/>
      <c r="B163" s="242"/>
      <c r="C163" s="243"/>
      <c r="D163" s="233" t="s">
        <v>164</v>
      </c>
      <c r="E163" s="244" t="s">
        <v>1</v>
      </c>
      <c r="F163" s="245" t="s">
        <v>88</v>
      </c>
      <c r="G163" s="243"/>
      <c r="H163" s="246">
        <v>1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164</v>
      </c>
      <c r="AU163" s="252" t="s">
        <v>162</v>
      </c>
      <c r="AV163" s="14" t="s">
        <v>162</v>
      </c>
      <c r="AW163" s="14" t="s">
        <v>35</v>
      </c>
      <c r="AX163" s="14" t="s">
        <v>80</v>
      </c>
      <c r="AY163" s="252" t="s">
        <v>152</v>
      </c>
    </row>
    <row r="164" s="15" customFormat="1">
      <c r="A164" s="15"/>
      <c r="B164" s="253"/>
      <c r="C164" s="254"/>
      <c r="D164" s="233" t="s">
        <v>164</v>
      </c>
      <c r="E164" s="255" t="s">
        <v>1</v>
      </c>
      <c r="F164" s="256" t="s">
        <v>167</v>
      </c>
      <c r="G164" s="254"/>
      <c r="H164" s="257">
        <v>22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3" t="s">
        <v>164</v>
      </c>
      <c r="AU164" s="263" t="s">
        <v>162</v>
      </c>
      <c r="AV164" s="15" t="s">
        <v>161</v>
      </c>
      <c r="AW164" s="15" t="s">
        <v>35</v>
      </c>
      <c r="AX164" s="15" t="s">
        <v>88</v>
      </c>
      <c r="AY164" s="263" t="s">
        <v>152</v>
      </c>
    </row>
    <row r="165" s="2" customFormat="1" ht="14.4" customHeight="1">
      <c r="A165" s="38"/>
      <c r="B165" s="39"/>
      <c r="C165" s="218" t="s">
        <v>200</v>
      </c>
      <c r="D165" s="218" t="s">
        <v>156</v>
      </c>
      <c r="E165" s="219" t="s">
        <v>1126</v>
      </c>
      <c r="F165" s="220" t="s">
        <v>1127</v>
      </c>
      <c r="G165" s="221" t="s">
        <v>237</v>
      </c>
      <c r="H165" s="222">
        <v>10.699999999999999</v>
      </c>
      <c r="I165" s="223"/>
      <c r="J165" s="224">
        <f>ROUND(I165*H165,2)</f>
        <v>0</v>
      </c>
      <c r="K165" s="220" t="s">
        <v>160</v>
      </c>
      <c r="L165" s="44"/>
      <c r="M165" s="225" t="s">
        <v>1</v>
      </c>
      <c r="N165" s="226" t="s">
        <v>46</v>
      </c>
      <c r="O165" s="91"/>
      <c r="P165" s="227">
        <f>O165*H165</f>
        <v>0</v>
      </c>
      <c r="Q165" s="227">
        <v>0.0022399999999999998</v>
      </c>
      <c r="R165" s="227">
        <f>Q165*H165</f>
        <v>0.023967999999999996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254</v>
      </c>
      <c r="AT165" s="229" t="s">
        <v>156</v>
      </c>
      <c r="AU165" s="229" t="s">
        <v>162</v>
      </c>
      <c r="AY165" s="17" t="s">
        <v>152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162</v>
      </c>
      <c r="BK165" s="230">
        <f>ROUND(I165*H165,2)</f>
        <v>0</v>
      </c>
      <c r="BL165" s="17" t="s">
        <v>254</v>
      </c>
      <c r="BM165" s="229" t="s">
        <v>1128</v>
      </c>
    </row>
    <row r="166" s="13" customFormat="1">
      <c r="A166" s="13"/>
      <c r="B166" s="231"/>
      <c r="C166" s="232"/>
      <c r="D166" s="233" t="s">
        <v>164</v>
      </c>
      <c r="E166" s="234" t="s">
        <v>1</v>
      </c>
      <c r="F166" s="235" t="s">
        <v>1102</v>
      </c>
      <c r="G166" s="232"/>
      <c r="H166" s="234" t="s">
        <v>1</v>
      </c>
      <c r="I166" s="236"/>
      <c r="J166" s="232"/>
      <c r="K166" s="232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164</v>
      </c>
      <c r="AU166" s="241" t="s">
        <v>162</v>
      </c>
      <c r="AV166" s="13" t="s">
        <v>88</v>
      </c>
      <c r="AW166" s="13" t="s">
        <v>35</v>
      </c>
      <c r="AX166" s="13" t="s">
        <v>80</v>
      </c>
      <c r="AY166" s="241" t="s">
        <v>152</v>
      </c>
    </row>
    <row r="167" s="14" customFormat="1">
      <c r="A167" s="14"/>
      <c r="B167" s="242"/>
      <c r="C167" s="243"/>
      <c r="D167" s="233" t="s">
        <v>164</v>
      </c>
      <c r="E167" s="244" t="s">
        <v>1</v>
      </c>
      <c r="F167" s="245" t="s">
        <v>1129</v>
      </c>
      <c r="G167" s="243"/>
      <c r="H167" s="246">
        <v>3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164</v>
      </c>
      <c r="AU167" s="252" t="s">
        <v>162</v>
      </c>
      <c r="AV167" s="14" t="s">
        <v>162</v>
      </c>
      <c r="AW167" s="14" t="s">
        <v>35</v>
      </c>
      <c r="AX167" s="14" t="s">
        <v>80</v>
      </c>
      <c r="AY167" s="252" t="s">
        <v>152</v>
      </c>
    </row>
    <row r="168" s="13" customFormat="1">
      <c r="A168" s="13"/>
      <c r="B168" s="231"/>
      <c r="C168" s="232"/>
      <c r="D168" s="233" t="s">
        <v>164</v>
      </c>
      <c r="E168" s="234" t="s">
        <v>1</v>
      </c>
      <c r="F168" s="235" t="s">
        <v>1103</v>
      </c>
      <c r="G168" s="232"/>
      <c r="H168" s="234" t="s">
        <v>1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164</v>
      </c>
      <c r="AU168" s="241" t="s">
        <v>162</v>
      </c>
      <c r="AV168" s="13" t="s">
        <v>88</v>
      </c>
      <c r="AW168" s="13" t="s">
        <v>35</v>
      </c>
      <c r="AX168" s="13" t="s">
        <v>80</v>
      </c>
      <c r="AY168" s="241" t="s">
        <v>152</v>
      </c>
    </row>
    <row r="169" s="14" customFormat="1">
      <c r="A169" s="14"/>
      <c r="B169" s="242"/>
      <c r="C169" s="243"/>
      <c r="D169" s="233" t="s">
        <v>164</v>
      </c>
      <c r="E169" s="244" t="s">
        <v>1</v>
      </c>
      <c r="F169" s="245" t="s">
        <v>1130</v>
      </c>
      <c r="G169" s="243"/>
      <c r="H169" s="246">
        <v>2.6000000000000001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164</v>
      </c>
      <c r="AU169" s="252" t="s">
        <v>162</v>
      </c>
      <c r="AV169" s="14" t="s">
        <v>162</v>
      </c>
      <c r="AW169" s="14" t="s">
        <v>35</v>
      </c>
      <c r="AX169" s="14" t="s">
        <v>80</v>
      </c>
      <c r="AY169" s="252" t="s">
        <v>152</v>
      </c>
    </row>
    <row r="170" s="13" customFormat="1">
      <c r="A170" s="13"/>
      <c r="B170" s="231"/>
      <c r="C170" s="232"/>
      <c r="D170" s="233" t="s">
        <v>164</v>
      </c>
      <c r="E170" s="234" t="s">
        <v>1</v>
      </c>
      <c r="F170" s="235" t="s">
        <v>1113</v>
      </c>
      <c r="G170" s="232"/>
      <c r="H170" s="234" t="s">
        <v>1</v>
      </c>
      <c r="I170" s="236"/>
      <c r="J170" s="232"/>
      <c r="K170" s="232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164</v>
      </c>
      <c r="AU170" s="241" t="s">
        <v>162</v>
      </c>
      <c r="AV170" s="13" t="s">
        <v>88</v>
      </c>
      <c r="AW170" s="13" t="s">
        <v>35</v>
      </c>
      <c r="AX170" s="13" t="s">
        <v>80</v>
      </c>
      <c r="AY170" s="241" t="s">
        <v>152</v>
      </c>
    </row>
    <row r="171" s="14" customFormat="1">
      <c r="A171" s="14"/>
      <c r="B171" s="242"/>
      <c r="C171" s="243"/>
      <c r="D171" s="233" t="s">
        <v>164</v>
      </c>
      <c r="E171" s="244" t="s">
        <v>1</v>
      </c>
      <c r="F171" s="245" t="s">
        <v>1131</v>
      </c>
      <c r="G171" s="243"/>
      <c r="H171" s="246">
        <v>3.1000000000000001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164</v>
      </c>
      <c r="AU171" s="252" t="s">
        <v>162</v>
      </c>
      <c r="AV171" s="14" t="s">
        <v>162</v>
      </c>
      <c r="AW171" s="14" t="s">
        <v>35</v>
      </c>
      <c r="AX171" s="14" t="s">
        <v>80</v>
      </c>
      <c r="AY171" s="252" t="s">
        <v>152</v>
      </c>
    </row>
    <row r="172" s="13" customFormat="1">
      <c r="A172" s="13"/>
      <c r="B172" s="231"/>
      <c r="C172" s="232"/>
      <c r="D172" s="233" t="s">
        <v>164</v>
      </c>
      <c r="E172" s="234" t="s">
        <v>1</v>
      </c>
      <c r="F172" s="235" t="s">
        <v>1115</v>
      </c>
      <c r="G172" s="232"/>
      <c r="H172" s="234" t="s">
        <v>1</v>
      </c>
      <c r="I172" s="236"/>
      <c r="J172" s="232"/>
      <c r="K172" s="232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164</v>
      </c>
      <c r="AU172" s="241" t="s">
        <v>162</v>
      </c>
      <c r="AV172" s="13" t="s">
        <v>88</v>
      </c>
      <c r="AW172" s="13" t="s">
        <v>35</v>
      </c>
      <c r="AX172" s="13" t="s">
        <v>80</v>
      </c>
      <c r="AY172" s="241" t="s">
        <v>152</v>
      </c>
    </row>
    <row r="173" s="14" customFormat="1">
      <c r="A173" s="14"/>
      <c r="B173" s="242"/>
      <c r="C173" s="243"/>
      <c r="D173" s="233" t="s">
        <v>164</v>
      </c>
      <c r="E173" s="244" t="s">
        <v>1</v>
      </c>
      <c r="F173" s="245" t="s">
        <v>162</v>
      </c>
      <c r="G173" s="243"/>
      <c r="H173" s="246">
        <v>2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164</v>
      </c>
      <c r="AU173" s="252" t="s">
        <v>162</v>
      </c>
      <c r="AV173" s="14" t="s">
        <v>162</v>
      </c>
      <c r="AW173" s="14" t="s">
        <v>35</v>
      </c>
      <c r="AX173" s="14" t="s">
        <v>80</v>
      </c>
      <c r="AY173" s="252" t="s">
        <v>152</v>
      </c>
    </row>
    <row r="174" s="15" customFormat="1">
      <c r="A174" s="15"/>
      <c r="B174" s="253"/>
      <c r="C174" s="254"/>
      <c r="D174" s="233" t="s">
        <v>164</v>
      </c>
      <c r="E174" s="255" t="s">
        <v>1</v>
      </c>
      <c r="F174" s="256" t="s">
        <v>167</v>
      </c>
      <c r="G174" s="254"/>
      <c r="H174" s="257">
        <v>10.699999999999999</v>
      </c>
      <c r="I174" s="258"/>
      <c r="J174" s="254"/>
      <c r="K174" s="254"/>
      <c r="L174" s="259"/>
      <c r="M174" s="260"/>
      <c r="N174" s="261"/>
      <c r="O174" s="261"/>
      <c r="P174" s="261"/>
      <c r="Q174" s="261"/>
      <c r="R174" s="261"/>
      <c r="S174" s="261"/>
      <c r="T174" s="26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3" t="s">
        <v>164</v>
      </c>
      <c r="AU174" s="263" t="s">
        <v>162</v>
      </c>
      <c r="AV174" s="15" t="s">
        <v>161</v>
      </c>
      <c r="AW174" s="15" t="s">
        <v>35</v>
      </c>
      <c r="AX174" s="15" t="s">
        <v>88</v>
      </c>
      <c r="AY174" s="263" t="s">
        <v>152</v>
      </c>
    </row>
    <row r="175" s="2" customFormat="1" ht="24.15" customHeight="1">
      <c r="A175" s="38"/>
      <c r="B175" s="39"/>
      <c r="C175" s="218" t="s">
        <v>206</v>
      </c>
      <c r="D175" s="218" t="s">
        <v>156</v>
      </c>
      <c r="E175" s="219" t="s">
        <v>1132</v>
      </c>
      <c r="F175" s="220" t="s">
        <v>1133</v>
      </c>
      <c r="G175" s="221" t="s">
        <v>237</v>
      </c>
      <c r="H175" s="222">
        <v>12</v>
      </c>
      <c r="I175" s="223"/>
      <c r="J175" s="224">
        <f>ROUND(I175*H175,2)</f>
        <v>0</v>
      </c>
      <c r="K175" s="220" t="s">
        <v>160</v>
      </c>
      <c r="L175" s="44"/>
      <c r="M175" s="225" t="s">
        <v>1</v>
      </c>
      <c r="N175" s="226" t="s">
        <v>46</v>
      </c>
      <c r="O175" s="91"/>
      <c r="P175" s="227">
        <f>O175*H175</f>
        <v>0</v>
      </c>
      <c r="Q175" s="227">
        <v>0.0015200000000000001</v>
      </c>
      <c r="R175" s="227">
        <f>Q175*H175</f>
        <v>0.018239999999999999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254</v>
      </c>
      <c r="AT175" s="229" t="s">
        <v>156</v>
      </c>
      <c r="AU175" s="229" t="s">
        <v>162</v>
      </c>
      <c r="AY175" s="17" t="s">
        <v>152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162</v>
      </c>
      <c r="BK175" s="230">
        <f>ROUND(I175*H175,2)</f>
        <v>0</v>
      </c>
      <c r="BL175" s="17" t="s">
        <v>254</v>
      </c>
      <c r="BM175" s="229" t="s">
        <v>1134</v>
      </c>
    </row>
    <row r="176" s="13" customFormat="1">
      <c r="A176" s="13"/>
      <c r="B176" s="231"/>
      <c r="C176" s="232"/>
      <c r="D176" s="233" t="s">
        <v>164</v>
      </c>
      <c r="E176" s="234" t="s">
        <v>1</v>
      </c>
      <c r="F176" s="235" t="s">
        <v>1135</v>
      </c>
      <c r="G176" s="232"/>
      <c r="H176" s="234" t="s">
        <v>1</v>
      </c>
      <c r="I176" s="236"/>
      <c r="J176" s="232"/>
      <c r="K176" s="232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164</v>
      </c>
      <c r="AU176" s="241" t="s">
        <v>162</v>
      </c>
      <c r="AV176" s="13" t="s">
        <v>88</v>
      </c>
      <c r="AW176" s="13" t="s">
        <v>35</v>
      </c>
      <c r="AX176" s="13" t="s">
        <v>80</v>
      </c>
      <c r="AY176" s="241" t="s">
        <v>152</v>
      </c>
    </row>
    <row r="177" s="14" customFormat="1">
      <c r="A177" s="14"/>
      <c r="B177" s="242"/>
      <c r="C177" s="243"/>
      <c r="D177" s="233" t="s">
        <v>164</v>
      </c>
      <c r="E177" s="244" t="s">
        <v>1</v>
      </c>
      <c r="F177" s="245" t="s">
        <v>1136</v>
      </c>
      <c r="G177" s="243"/>
      <c r="H177" s="246">
        <v>12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164</v>
      </c>
      <c r="AU177" s="252" t="s">
        <v>162</v>
      </c>
      <c r="AV177" s="14" t="s">
        <v>162</v>
      </c>
      <c r="AW177" s="14" t="s">
        <v>35</v>
      </c>
      <c r="AX177" s="14" t="s">
        <v>80</v>
      </c>
      <c r="AY177" s="252" t="s">
        <v>152</v>
      </c>
    </row>
    <row r="178" s="15" customFormat="1">
      <c r="A178" s="15"/>
      <c r="B178" s="253"/>
      <c r="C178" s="254"/>
      <c r="D178" s="233" t="s">
        <v>164</v>
      </c>
      <c r="E178" s="255" t="s">
        <v>1</v>
      </c>
      <c r="F178" s="256" t="s">
        <v>167</v>
      </c>
      <c r="G178" s="254"/>
      <c r="H178" s="257">
        <v>12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3" t="s">
        <v>164</v>
      </c>
      <c r="AU178" s="263" t="s">
        <v>162</v>
      </c>
      <c r="AV178" s="15" t="s">
        <v>161</v>
      </c>
      <c r="AW178" s="15" t="s">
        <v>35</v>
      </c>
      <c r="AX178" s="15" t="s">
        <v>88</v>
      </c>
      <c r="AY178" s="263" t="s">
        <v>152</v>
      </c>
    </row>
    <row r="179" s="2" customFormat="1" ht="14.4" customHeight="1">
      <c r="A179" s="38"/>
      <c r="B179" s="39"/>
      <c r="C179" s="218" t="s">
        <v>183</v>
      </c>
      <c r="D179" s="218" t="s">
        <v>156</v>
      </c>
      <c r="E179" s="219" t="s">
        <v>1137</v>
      </c>
      <c r="F179" s="220" t="s">
        <v>1138</v>
      </c>
      <c r="G179" s="221" t="s">
        <v>249</v>
      </c>
      <c r="H179" s="222">
        <v>8</v>
      </c>
      <c r="I179" s="223"/>
      <c r="J179" s="224">
        <f>ROUND(I179*H179,2)</f>
        <v>0</v>
      </c>
      <c r="K179" s="220" t="s">
        <v>160</v>
      </c>
      <c r="L179" s="44"/>
      <c r="M179" s="225" t="s">
        <v>1</v>
      </c>
      <c r="N179" s="226" t="s">
        <v>46</v>
      </c>
      <c r="O179" s="91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254</v>
      </c>
      <c r="AT179" s="229" t="s">
        <v>156</v>
      </c>
      <c r="AU179" s="229" t="s">
        <v>162</v>
      </c>
      <c r="AY179" s="17" t="s">
        <v>152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162</v>
      </c>
      <c r="BK179" s="230">
        <f>ROUND(I179*H179,2)</f>
        <v>0</v>
      </c>
      <c r="BL179" s="17" t="s">
        <v>254</v>
      </c>
      <c r="BM179" s="229" t="s">
        <v>1139</v>
      </c>
    </row>
    <row r="180" s="2" customFormat="1" ht="14.4" customHeight="1">
      <c r="A180" s="38"/>
      <c r="B180" s="39"/>
      <c r="C180" s="218" t="s">
        <v>216</v>
      </c>
      <c r="D180" s="218" t="s">
        <v>156</v>
      </c>
      <c r="E180" s="219" t="s">
        <v>1140</v>
      </c>
      <c r="F180" s="220" t="s">
        <v>1141</v>
      </c>
      <c r="G180" s="221" t="s">
        <v>249</v>
      </c>
      <c r="H180" s="222">
        <v>8</v>
      </c>
      <c r="I180" s="223"/>
      <c r="J180" s="224">
        <f>ROUND(I180*H180,2)</f>
        <v>0</v>
      </c>
      <c r="K180" s="220" t="s">
        <v>160</v>
      </c>
      <c r="L180" s="44"/>
      <c r="M180" s="225" t="s">
        <v>1</v>
      </c>
      <c r="N180" s="226" t="s">
        <v>46</v>
      </c>
      <c r="O180" s="91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29" t="s">
        <v>254</v>
      </c>
      <c r="AT180" s="229" t="s">
        <v>156</v>
      </c>
      <c r="AU180" s="229" t="s">
        <v>162</v>
      </c>
      <c r="AY180" s="17" t="s">
        <v>152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7" t="s">
        <v>162</v>
      </c>
      <c r="BK180" s="230">
        <f>ROUND(I180*H180,2)</f>
        <v>0</v>
      </c>
      <c r="BL180" s="17" t="s">
        <v>254</v>
      </c>
      <c r="BM180" s="229" t="s">
        <v>1142</v>
      </c>
    </row>
    <row r="181" s="2" customFormat="1" ht="14.4" customHeight="1">
      <c r="A181" s="38"/>
      <c r="B181" s="39"/>
      <c r="C181" s="218" t="s">
        <v>225</v>
      </c>
      <c r="D181" s="218" t="s">
        <v>156</v>
      </c>
      <c r="E181" s="219" t="s">
        <v>1143</v>
      </c>
      <c r="F181" s="220" t="s">
        <v>1144</v>
      </c>
      <c r="G181" s="221" t="s">
        <v>249</v>
      </c>
      <c r="H181" s="222">
        <v>4</v>
      </c>
      <c r="I181" s="223"/>
      <c r="J181" s="224">
        <f>ROUND(I181*H181,2)</f>
        <v>0</v>
      </c>
      <c r="K181" s="220" t="s">
        <v>160</v>
      </c>
      <c r="L181" s="44"/>
      <c r="M181" s="225" t="s">
        <v>1</v>
      </c>
      <c r="N181" s="226" t="s">
        <v>46</v>
      </c>
      <c r="O181" s="91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9" t="s">
        <v>254</v>
      </c>
      <c r="AT181" s="229" t="s">
        <v>156</v>
      </c>
      <c r="AU181" s="229" t="s">
        <v>162</v>
      </c>
      <c r="AY181" s="17" t="s">
        <v>152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7" t="s">
        <v>162</v>
      </c>
      <c r="BK181" s="230">
        <f>ROUND(I181*H181,2)</f>
        <v>0</v>
      </c>
      <c r="BL181" s="17" t="s">
        <v>254</v>
      </c>
      <c r="BM181" s="229" t="s">
        <v>1145</v>
      </c>
    </row>
    <row r="182" s="2" customFormat="1" ht="24.15" customHeight="1">
      <c r="A182" s="38"/>
      <c r="B182" s="39"/>
      <c r="C182" s="218" t="s">
        <v>229</v>
      </c>
      <c r="D182" s="218" t="s">
        <v>156</v>
      </c>
      <c r="E182" s="219" t="s">
        <v>1146</v>
      </c>
      <c r="F182" s="220" t="s">
        <v>1147</v>
      </c>
      <c r="G182" s="221" t="s">
        <v>249</v>
      </c>
      <c r="H182" s="222">
        <v>8</v>
      </c>
      <c r="I182" s="223"/>
      <c r="J182" s="224">
        <f>ROUND(I182*H182,2)</f>
        <v>0</v>
      </c>
      <c r="K182" s="220" t="s">
        <v>160</v>
      </c>
      <c r="L182" s="44"/>
      <c r="M182" s="225" t="s">
        <v>1</v>
      </c>
      <c r="N182" s="226" t="s">
        <v>46</v>
      </c>
      <c r="O182" s="91"/>
      <c r="P182" s="227">
        <f>O182*H182</f>
        <v>0</v>
      </c>
      <c r="Q182" s="227">
        <v>0.00034000000000000002</v>
      </c>
      <c r="R182" s="227">
        <f>Q182*H182</f>
        <v>0.0027200000000000002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254</v>
      </c>
      <c r="AT182" s="229" t="s">
        <v>156</v>
      </c>
      <c r="AU182" s="229" t="s">
        <v>162</v>
      </c>
      <c r="AY182" s="17" t="s">
        <v>152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162</v>
      </c>
      <c r="BK182" s="230">
        <f>ROUND(I182*H182,2)</f>
        <v>0</v>
      </c>
      <c r="BL182" s="17" t="s">
        <v>254</v>
      </c>
      <c r="BM182" s="229" t="s">
        <v>1148</v>
      </c>
    </row>
    <row r="183" s="14" customFormat="1">
      <c r="A183" s="14"/>
      <c r="B183" s="242"/>
      <c r="C183" s="243"/>
      <c r="D183" s="233" t="s">
        <v>164</v>
      </c>
      <c r="E183" s="244" t="s">
        <v>1</v>
      </c>
      <c r="F183" s="245" t="s">
        <v>183</v>
      </c>
      <c r="G183" s="243"/>
      <c r="H183" s="246">
        <v>8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164</v>
      </c>
      <c r="AU183" s="252" t="s">
        <v>162</v>
      </c>
      <c r="AV183" s="14" t="s">
        <v>162</v>
      </c>
      <c r="AW183" s="14" t="s">
        <v>35</v>
      </c>
      <c r="AX183" s="14" t="s">
        <v>80</v>
      </c>
      <c r="AY183" s="252" t="s">
        <v>152</v>
      </c>
    </row>
    <row r="184" s="15" customFormat="1">
      <c r="A184" s="15"/>
      <c r="B184" s="253"/>
      <c r="C184" s="254"/>
      <c r="D184" s="233" t="s">
        <v>164</v>
      </c>
      <c r="E184" s="255" t="s">
        <v>1</v>
      </c>
      <c r="F184" s="256" t="s">
        <v>167</v>
      </c>
      <c r="G184" s="254"/>
      <c r="H184" s="257">
        <v>8</v>
      </c>
      <c r="I184" s="258"/>
      <c r="J184" s="254"/>
      <c r="K184" s="254"/>
      <c r="L184" s="259"/>
      <c r="M184" s="260"/>
      <c r="N184" s="261"/>
      <c r="O184" s="261"/>
      <c r="P184" s="261"/>
      <c r="Q184" s="261"/>
      <c r="R184" s="261"/>
      <c r="S184" s="261"/>
      <c r="T184" s="26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3" t="s">
        <v>164</v>
      </c>
      <c r="AU184" s="263" t="s">
        <v>162</v>
      </c>
      <c r="AV184" s="15" t="s">
        <v>161</v>
      </c>
      <c r="AW184" s="15" t="s">
        <v>35</v>
      </c>
      <c r="AX184" s="15" t="s">
        <v>88</v>
      </c>
      <c r="AY184" s="263" t="s">
        <v>152</v>
      </c>
    </row>
    <row r="185" s="2" customFormat="1" ht="24.15" customHeight="1">
      <c r="A185" s="38"/>
      <c r="B185" s="39"/>
      <c r="C185" s="218" t="s">
        <v>234</v>
      </c>
      <c r="D185" s="218" t="s">
        <v>156</v>
      </c>
      <c r="E185" s="219" t="s">
        <v>1149</v>
      </c>
      <c r="F185" s="220" t="s">
        <v>1150</v>
      </c>
      <c r="G185" s="221" t="s">
        <v>249</v>
      </c>
      <c r="H185" s="222">
        <v>6</v>
      </c>
      <c r="I185" s="223"/>
      <c r="J185" s="224">
        <f>ROUND(I185*H185,2)</f>
        <v>0</v>
      </c>
      <c r="K185" s="220" t="s">
        <v>160</v>
      </c>
      <c r="L185" s="44"/>
      <c r="M185" s="225" t="s">
        <v>1</v>
      </c>
      <c r="N185" s="226" t="s">
        <v>46</v>
      </c>
      <c r="O185" s="91"/>
      <c r="P185" s="227">
        <f>O185*H185</f>
        <v>0</v>
      </c>
      <c r="Q185" s="227">
        <v>0.00051000000000000004</v>
      </c>
      <c r="R185" s="227">
        <f>Q185*H185</f>
        <v>0.0030600000000000002</v>
      </c>
      <c r="S185" s="227">
        <v>0</v>
      </c>
      <c r="T185" s="22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9" t="s">
        <v>254</v>
      </c>
      <c r="AT185" s="229" t="s">
        <v>156</v>
      </c>
      <c r="AU185" s="229" t="s">
        <v>162</v>
      </c>
      <c r="AY185" s="17" t="s">
        <v>152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7" t="s">
        <v>162</v>
      </c>
      <c r="BK185" s="230">
        <f>ROUND(I185*H185,2)</f>
        <v>0</v>
      </c>
      <c r="BL185" s="17" t="s">
        <v>254</v>
      </c>
      <c r="BM185" s="229" t="s">
        <v>1151</v>
      </c>
    </row>
    <row r="186" s="13" customFormat="1">
      <c r="A186" s="13"/>
      <c r="B186" s="231"/>
      <c r="C186" s="232"/>
      <c r="D186" s="233" t="s">
        <v>164</v>
      </c>
      <c r="E186" s="234" t="s">
        <v>1</v>
      </c>
      <c r="F186" s="235" t="s">
        <v>1135</v>
      </c>
      <c r="G186" s="232"/>
      <c r="H186" s="234" t="s">
        <v>1</v>
      </c>
      <c r="I186" s="236"/>
      <c r="J186" s="232"/>
      <c r="K186" s="232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164</v>
      </c>
      <c r="AU186" s="241" t="s">
        <v>162</v>
      </c>
      <c r="AV186" s="13" t="s">
        <v>88</v>
      </c>
      <c r="AW186" s="13" t="s">
        <v>35</v>
      </c>
      <c r="AX186" s="13" t="s">
        <v>80</v>
      </c>
      <c r="AY186" s="241" t="s">
        <v>152</v>
      </c>
    </row>
    <row r="187" s="14" customFormat="1">
      <c r="A187" s="14"/>
      <c r="B187" s="242"/>
      <c r="C187" s="243"/>
      <c r="D187" s="233" t="s">
        <v>164</v>
      </c>
      <c r="E187" s="244" t="s">
        <v>1</v>
      </c>
      <c r="F187" s="245" t="s">
        <v>200</v>
      </c>
      <c r="G187" s="243"/>
      <c r="H187" s="246">
        <v>6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164</v>
      </c>
      <c r="AU187" s="252" t="s">
        <v>162</v>
      </c>
      <c r="AV187" s="14" t="s">
        <v>162</v>
      </c>
      <c r="AW187" s="14" t="s">
        <v>35</v>
      </c>
      <c r="AX187" s="14" t="s">
        <v>80</v>
      </c>
      <c r="AY187" s="252" t="s">
        <v>152</v>
      </c>
    </row>
    <row r="188" s="15" customFormat="1">
      <c r="A188" s="15"/>
      <c r="B188" s="253"/>
      <c r="C188" s="254"/>
      <c r="D188" s="233" t="s">
        <v>164</v>
      </c>
      <c r="E188" s="255" t="s">
        <v>1</v>
      </c>
      <c r="F188" s="256" t="s">
        <v>167</v>
      </c>
      <c r="G188" s="254"/>
      <c r="H188" s="257">
        <v>6</v>
      </c>
      <c r="I188" s="258"/>
      <c r="J188" s="254"/>
      <c r="K188" s="254"/>
      <c r="L188" s="259"/>
      <c r="M188" s="260"/>
      <c r="N188" s="261"/>
      <c r="O188" s="261"/>
      <c r="P188" s="261"/>
      <c r="Q188" s="261"/>
      <c r="R188" s="261"/>
      <c r="S188" s="261"/>
      <c r="T188" s="26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3" t="s">
        <v>164</v>
      </c>
      <c r="AU188" s="263" t="s">
        <v>162</v>
      </c>
      <c r="AV188" s="15" t="s">
        <v>161</v>
      </c>
      <c r="AW188" s="15" t="s">
        <v>35</v>
      </c>
      <c r="AX188" s="15" t="s">
        <v>88</v>
      </c>
      <c r="AY188" s="263" t="s">
        <v>152</v>
      </c>
    </row>
    <row r="189" s="2" customFormat="1" ht="14.4" customHeight="1">
      <c r="A189" s="38"/>
      <c r="B189" s="39"/>
      <c r="C189" s="218" t="s">
        <v>241</v>
      </c>
      <c r="D189" s="218" t="s">
        <v>156</v>
      </c>
      <c r="E189" s="219" t="s">
        <v>1152</v>
      </c>
      <c r="F189" s="220" t="s">
        <v>1153</v>
      </c>
      <c r="G189" s="221" t="s">
        <v>237</v>
      </c>
      <c r="H189" s="222">
        <v>77.799999999999997</v>
      </c>
      <c r="I189" s="223"/>
      <c r="J189" s="224">
        <f>ROUND(I189*H189,2)</f>
        <v>0</v>
      </c>
      <c r="K189" s="220" t="s">
        <v>160</v>
      </c>
      <c r="L189" s="44"/>
      <c r="M189" s="225" t="s">
        <v>1</v>
      </c>
      <c r="N189" s="226" t="s">
        <v>46</v>
      </c>
      <c r="O189" s="91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9" t="s">
        <v>254</v>
      </c>
      <c r="AT189" s="229" t="s">
        <v>156</v>
      </c>
      <c r="AU189" s="229" t="s">
        <v>162</v>
      </c>
      <c r="AY189" s="17" t="s">
        <v>152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7" t="s">
        <v>162</v>
      </c>
      <c r="BK189" s="230">
        <f>ROUND(I189*H189,2)</f>
        <v>0</v>
      </c>
      <c r="BL189" s="17" t="s">
        <v>254</v>
      </c>
      <c r="BM189" s="229" t="s">
        <v>1154</v>
      </c>
    </row>
    <row r="190" s="14" customFormat="1">
      <c r="A190" s="14"/>
      <c r="B190" s="242"/>
      <c r="C190" s="243"/>
      <c r="D190" s="233" t="s">
        <v>164</v>
      </c>
      <c r="E190" s="244" t="s">
        <v>1</v>
      </c>
      <c r="F190" s="245" t="s">
        <v>1155</v>
      </c>
      <c r="G190" s="243"/>
      <c r="H190" s="246">
        <v>77.799999999999997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164</v>
      </c>
      <c r="AU190" s="252" t="s">
        <v>162</v>
      </c>
      <c r="AV190" s="14" t="s">
        <v>162</v>
      </c>
      <c r="AW190" s="14" t="s">
        <v>35</v>
      </c>
      <c r="AX190" s="14" t="s">
        <v>80</v>
      </c>
      <c r="AY190" s="252" t="s">
        <v>152</v>
      </c>
    </row>
    <row r="191" s="15" customFormat="1">
      <c r="A191" s="15"/>
      <c r="B191" s="253"/>
      <c r="C191" s="254"/>
      <c r="D191" s="233" t="s">
        <v>164</v>
      </c>
      <c r="E191" s="255" t="s">
        <v>1</v>
      </c>
      <c r="F191" s="256" t="s">
        <v>167</v>
      </c>
      <c r="G191" s="254"/>
      <c r="H191" s="257">
        <v>77.799999999999997</v>
      </c>
      <c r="I191" s="258"/>
      <c r="J191" s="254"/>
      <c r="K191" s="254"/>
      <c r="L191" s="259"/>
      <c r="M191" s="260"/>
      <c r="N191" s="261"/>
      <c r="O191" s="261"/>
      <c r="P191" s="261"/>
      <c r="Q191" s="261"/>
      <c r="R191" s="261"/>
      <c r="S191" s="261"/>
      <c r="T191" s="26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3" t="s">
        <v>164</v>
      </c>
      <c r="AU191" s="263" t="s">
        <v>162</v>
      </c>
      <c r="AV191" s="15" t="s">
        <v>161</v>
      </c>
      <c r="AW191" s="15" t="s">
        <v>35</v>
      </c>
      <c r="AX191" s="15" t="s">
        <v>88</v>
      </c>
      <c r="AY191" s="263" t="s">
        <v>152</v>
      </c>
    </row>
    <row r="192" s="2" customFormat="1" ht="24.15" customHeight="1">
      <c r="A192" s="38"/>
      <c r="B192" s="39"/>
      <c r="C192" s="218" t="s">
        <v>246</v>
      </c>
      <c r="D192" s="218" t="s">
        <v>156</v>
      </c>
      <c r="E192" s="219" t="s">
        <v>1156</v>
      </c>
      <c r="F192" s="220" t="s">
        <v>1157</v>
      </c>
      <c r="G192" s="221" t="s">
        <v>176</v>
      </c>
      <c r="H192" s="222">
        <v>0.107</v>
      </c>
      <c r="I192" s="223"/>
      <c r="J192" s="224">
        <f>ROUND(I192*H192,2)</f>
        <v>0</v>
      </c>
      <c r="K192" s="220" t="s">
        <v>160</v>
      </c>
      <c r="L192" s="44"/>
      <c r="M192" s="225" t="s">
        <v>1</v>
      </c>
      <c r="N192" s="226" t="s">
        <v>46</v>
      </c>
      <c r="O192" s="91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29" t="s">
        <v>254</v>
      </c>
      <c r="AT192" s="229" t="s">
        <v>156</v>
      </c>
      <c r="AU192" s="229" t="s">
        <v>162</v>
      </c>
      <c r="AY192" s="17" t="s">
        <v>152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7" t="s">
        <v>162</v>
      </c>
      <c r="BK192" s="230">
        <f>ROUND(I192*H192,2)</f>
        <v>0</v>
      </c>
      <c r="BL192" s="17" t="s">
        <v>254</v>
      </c>
      <c r="BM192" s="229" t="s">
        <v>1158</v>
      </c>
    </row>
    <row r="193" s="12" customFormat="1" ht="22.8" customHeight="1">
      <c r="A193" s="12"/>
      <c r="B193" s="202"/>
      <c r="C193" s="203"/>
      <c r="D193" s="204" t="s">
        <v>79</v>
      </c>
      <c r="E193" s="216" t="s">
        <v>1159</v>
      </c>
      <c r="F193" s="216" t="s">
        <v>1160</v>
      </c>
      <c r="G193" s="203"/>
      <c r="H193" s="203"/>
      <c r="I193" s="206"/>
      <c r="J193" s="217">
        <f>BK193</f>
        <v>0</v>
      </c>
      <c r="K193" s="203"/>
      <c r="L193" s="208"/>
      <c r="M193" s="209"/>
      <c r="N193" s="210"/>
      <c r="O193" s="210"/>
      <c r="P193" s="211">
        <f>SUM(P194:P224)</f>
        <v>0</v>
      </c>
      <c r="Q193" s="210"/>
      <c r="R193" s="211">
        <f>SUM(R194:R224)</f>
        <v>0.18812099999999998</v>
      </c>
      <c r="S193" s="210"/>
      <c r="T193" s="212">
        <f>SUM(T194:T224)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3" t="s">
        <v>162</v>
      </c>
      <c r="AT193" s="214" t="s">
        <v>79</v>
      </c>
      <c r="AU193" s="214" t="s">
        <v>88</v>
      </c>
      <c r="AY193" s="213" t="s">
        <v>152</v>
      </c>
      <c r="BK193" s="215">
        <f>SUM(BK194:BK224)</f>
        <v>0</v>
      </c>
    </row>
    <row r="194" s="2" customFormat="1" ht="24.15" customHeight="1">
      <c r="A194" s="38"/>
      <c r="B194" s="39"/>
      <c r="C194" s="218" t="s">
        <v>8</v>
      </c>
      <c r="D194" s="218" t="s">
        <v>156</v>
      </c>
      <c r="E194" s="219" t="s">
        <v>1161</v>
      </c>
      <c r="F194" s="220" t="s">
        <v>1162</v>
      </c>
      <c r="G194" s="221" t="s">
        <v>237</v>
      </c>
      <c r="H194" s="222">
        <v>36</v>
      </c>
      <c r="I194" s="223"/>
      <c r="J194" s="224">
        <f>ROUND(I194*H194,2)</f>
        <v>0</v>
      </c>
      <c r="K194" s="220" t="s">
        <v>160</v>
      </c>
      <c r="L194" s="44"/>
      <c r="M194" s="225" t="s">
        <v>1</v>
      </c>
      <c r="N194" s="226" t="s">
        <v>46</v>
      </c>
      <c r="O194" s="91"/>
      <c r="P194" s="227">
        <f>O194*H194</f>
        <v>0</v>
      </c>
      <c r="Q194" s="227">
        <v>0.00084999999999999995</v>
      </c>
      <c r="R194" s="227">
        <f>Q194*H194</f>
        <v>0.030599999999999999</v>
      </c>
      <c r="S194" s="227">
        <v>0</v>
      </c>
      <c r="T194" s="22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9" t="s">
        <v>254</v>
      </c>
      <c r="AT194" s="229" t="s">
        <v>156</v>
      </c>
      <c r="AU194" s="229" t="s">
        <v>162</v>
      </c>
      <c r="AY194" s="17" t="s">
        <v>152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7" t="s">
        <v>162</v>
      </c>
      <c r="BK194" s="230">
        <f>ROUND(I194*H194,2)</f>
        <v>0</v>
      </c>
      <c r="BL194" s="17" t="s">
        <v>254</v>
      </c>
      <c r="BM194" s="229" t="s">
        <v>1163</v>
      </c>
    </row>
    <row r="195" s="14" customFormat="1">
      <c r="A195" s="14"/>
      <c r="B195" s="242"/>
      <c r="C195" s="243"/>
      <c r="D195" s="233" t="s">
        <v>164</v>
      </c>
      <c r="E195" s="244" t="s">
        <v>1</v>
      </c>
      <c r="F195" s="245" t="s">
        <v>1164</v>
      </c>
      <c r="G195" s="243"/>
      <c r="H195" s="246">
        <v>36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164</v>
      </c>
      <c r="AU195" s="252" t="s">
        <v>162</v>
      </c>
      <c r="AV195" s="14" t="s">
        <v>162</v>
      </c>
      <c r="AW195" s="14" t="s">
        <v>35</v>
      </c>
      <c r="AX195" s="14" t="s">
        <v>80</v>
      </c>
      <c r="AY195" s="252" t="s">
        <v>152</v>
      </c>
    </row>
    <row r="196" s="15" customFormat="1">
      <c r="A196" s="15"/>
      <c r="B196" s="253"/>
      <c r="C196" s="254"/>
      <c r="D196" s="233" t="s">
        <v>164</v>
      </c>
      <c r="E196" s="255" t="s">
        <v>1</v>
      </c>
      <c r="F196" s="256" t="s">
        <v>167</v>
      </c>
      <c r="G196" s="254"/>
      <c r="H196" s="257">
        <v>36</v>
      </c>
      <c r="I196" s="258"/>
      <c r="J196" s="254"/>
      <c r="K196" s="254"/>
      <c r="L196" s="259"/>
      <c r="M196" s="260"/>
      <c r="N196" s="261"/>
      <c r="O196" s="261"/>
      <c r="P196" s="261"/>
      <c r="Q196" s="261"/>
      <c r="R196" s="261"/>
      <c r="S196" s="261"/>
      <c r="T196" s="262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3" t="s">
        <v>164</v>
      </c>
      <c r="AU196" s="263" t="s">
        <v>162</v>
      </c>
      <c r="AV196" s="15" t="s">
        <v>161</v>
      </c>
      <c r="AW196" s="15" t="s">
        <v>35</v>
      </c>
      <c r="AX196" s="15" t="s">
        <v>88</v>
      </c>
      <c r="AY196" s="263" t="s">
        <v>152</v>
      </c>
    </row>
    <row r="197" s="2" customFormat="1" ht="24.15" customHeight="1">
      <c r="A197" s="38"/>
      <c r="B197" s="39"/>
      <c r="C197" s="218" t="s">
        <v>254</v>
      </c>
      <c r="D197" s="218" t="s">
        <v>156</v>
      </c>
      <c r="E197" s="219" t="s">
        <v>1165</v>
      </c>
      <c r="F197" s="220" t="s">
        <v>1166</v>
      </c>
      <c r="G197" s="221" t="s">
        <v>237</v>
      </c>
      <c r="H197" s="222">
        <v>72</v>
      </c>
      <c r="I197" s="223"/>
      <c r="J197" s="224">
        <f>ROUND(I197*H197,2)</f>
        <v>0</v>
      </c>
      <c r="K197" s="220" t="s">
        <v>160</v>
      </c>
      <c r="L197" s="44"/>
      <c r="M197" s="225" t="s">
        <v>1</v>
      </c>
      <c r="N197" s="226" t="s">
        <v>46</v>
      </c>
      <c r="O197" s="91"/>
      <c r="P197" s="227">
        <f>O197*H197</f>
        <v>0</v>
      </c>
      <c r="Q197" s="227">
        <v>0.00116</v>
      </c>
      <c r="R197" s="227">
        <f>Q197*H197</f>
        <v>0.083519999999999997</v>
      </c>
      <c r="S197" s="227">
        <v>0</v>
      </c>
      <c r="T197" s="22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9" t="s">
        <v>254</v>
      </c>
      <c r="AT197" s="229" t="s">
        <v>156</v>
      </c>
      <c r="AU197" s="229" t="s">
        <v>162</v>
      </c>
      <c r="AY197" s="17" t="s">
        <v>152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7" t="s">
        <v>162</v>
      </c>
      <c r="BK197" s="230">
        <f>ROUND(I197*H197,2)</f>
        <v>0</v>
      </c>
      <c r="BL197" s="17" t="s">
        <v>254</v>
      </c>
      <c r="BM197" s="229" t="s">
        <v>1167</v>
      </c>
    </row>
    <row r="198" s="14" customFormat="1">
      <c r="A198" s="14"/>
      <c r="B198" s="242"/>
      <c r="C198" s="243"/>
      <c r="D198" s="233" t="s">
        <v>164</v>
      </c>
      <c r="E198" s="244" t="s">
        <v>1</v>
      </c>
      <c r="F198" s="245" t="s">
        <v>1168</v>
      </c>
      <c r="G198" s="243"/>
      <c r="H198" s="246">
        <v>57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164</v>
      </c>
      <c r="AU198" s="252" t="s">
        <v>162</v>
      </c>
      <c r="AV198" s="14" t="s">
        <v>162</v>
      </c>
      <c r="AW198" s="14" t="s">
        <v>35</v>
      </c>
      <c r="AX198" s="14" t="s">
        <v>80</v>
      </c>
      <c r="AY198" s="252" t="s">
        <v>152</v>
      </c>
    </row>
    <row r="199" s="14" customFormat="1">
      <c r="A199" s="14"/>
      <c r="B199" s="242"/>
      <c r="C199" s="243"/>
      <c r="D199" s="233" t="s">
        <v>164</v>
      </c>
      <c r="E199" s="244" t="s">
        <v>1</v>
      </c>
      <c r="F199" s="245" t="s">
        <v>8</v>
      </c>
      <c r="G199" s="243"/>
      <c r="H199" s="246">
        <v>15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164</v>
      </c>
      <c r="AU199" s="252" t="s">
        <v>162</v>
      </c>
      <c r="AV199" s="14" t="s">
        <v>162</v>
      </c>
      <c r="AW199" s="14" t="s">
        <v>35</v>
      </c>
      <c r="AX199" s="14" t="s">
        <v>80</v>
      </c>
      <c r="AY199" s="252" t="s">
        <v>152</v>
      </c>
    </row>
    <row r="200" s="15" customFormat="1">
      <c r="A200" s="15"/>
      <c r="B200" s="253"/>
      <c r="C200" s="254"/>
      <c r="D200" s="233" t="s">
        <v>164</v>
      </c>
      <c r="E200" s="255" t="s">
        <v>1</v>
      </c>
      <c r="F200" s="256" t="s">
        <v>167</v>
      </c>
      <c r="G200" s="254"/>
      <c r="H200" s="257">
        <v>72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3" t="s">
        <v>164</v>
      </c>
      <c r="AU200" s="263" t="s">
        <v>162</v>
      </c>
      <c r="AV200" s="15" t="s">
        <v>161</v>
      </c>
      <c r="AW200" s="15" t="s">
        <v>35</v>
      </c>
      <c r="AX200" s="15" t="s">
        <v>88</v>
      </c>
      <c r="AY200" s="263" t="s">
        <v>152</v>
      </c>
    </row>
    <row r="201" s="2" customFormat="1" ht="24.15" customHeight="1">
      <c r="A201" s="38"/>
      <c r="B201" s="39"/>
      <c r="C201" s="218" t="s">
        <v>260</v>
      </c>
      <c r="D201" s="218" t="s">
        <v>156</v>
      </c>
      <c r="E201" s="219" t="s">
        <v>1169</v>
      </c>
      <c r="F201" s="220" t="s">
        <v>1170</v>
      </c>
      <c r="G201" s="221" t="s">
        <v>237</v>
      </c>
      <c r="H201" s="222">
        <v>15.699999999999999</v>
      </c>
      <c r="I201" s="223"/>
      <c r="J201" s="224">
        <f>ROUND(I201*H201,2)</f>
        <v>0</v>
      </c>
      <c r="K201" s="220" t="s">
        <v>160</v>
      </c>
      <c r="L201" s="44"/>
      <c r="M201" s="225" t="s">
        <v>1</v>
      </c>
      <c r="N201" s="226" t="s">
        <v>46</v>
      </c>
      <c r="O201" s="91"/>
      <c r="P201" s="227">
        <f>O201*H201</f>
        <v>0</v>
      </c>
      <c r="Q201" s="227">
        <v>0.0014400000000000001</v>
      </c>
      <c r="R201" s="227">
        <f>Q201*H201</f>
        <v>0.022608</v>
      </c>
      <c r="S201" s="227">
        <v>0</v>
      </c>
      <c r="T201" s="22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9" t="s">
        <v>254</v>
      </c>
      <c r="AT201" s="229" t="s">
        <v>156</v>
      </c>
      <c r="AU201" s="229" t="s">
        <v>162</v>
      </c>
      <c r="AY201" s="17" t="s">
        <v>152</v>
      </c>
      <c r="BE201" s="230">
        <f>IF(N201="základní",J201,0)</f>
        <v>0</v>
      </c>
      <c r="BF201" s="230">
        <f>IF(N201="snížená",J201,0)</f>
        <v>0</v>
      </c>
      <c r="BG201" s="230">
        <f>IF(N201="zákl. přenesená",J201,0)</f>
        <v>0</v>
      </c>
      <c r="BH201" s="230">
        <f>IF(N201="sníž. přenesená",J201,0)</f>
        <v>0</v>
      </c>
      <c r="BI201" s="230">
        <f>IF(N201="nulová",J201,0)</f>
        <v>0</v>
      </c>
      <c r="BJ201" s="17" t="s">
        <v>162</v>
      </c>
      <c r="BK201" s="230">
        <f>ROUND(I201*H201,2)</f>
        <v>0</v>
      </c>
      <c r="BL201" s="17" t="s">
        <v>254</v>
      </c>
      <c r="BM201" s="229" t="s">
        <v>1171</v>
      </c>
    </row>
    <row r="202" s="14" customFormat="1">
      <c r="A202" s="14"/>
      <c r="B202" s="242"/>
      <c r="C202" s="243"/>
      <c r="D202" s="233" t="s">
        <v>164</v>
      </c>
      <c r="E202" s="244" t="s">
        <v>1</v>
      </c>
      <c r="F202" s="245" t="s">
        <v>1172</v>
      </c>
      <c r="G202" s="243"/>
      <c r="H202" s="246">
        <v>4.7000000000000002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164</v>
      </c>
      <c r="AU202" s="252" t="s">
        <v>162</v>
      </c>
      <c r="AV202" s="14" t="s">
        <v>162</v>
      </c>
      <c r="AW202" s="14" t="s">
        <v>35</v>
      </c>
      <c r="AX202" s="14" t="s">
        <v>80</v>
      </c>
      <c r="AY202" s="252" t="s">
        <v>152</v>
      </c>
    </row>
    <row r="203" s="14" customFormat="1">
      <c r="A203" s="14"/>
      <c r="B203" s="242"/>
      <c r="C203" s="243"/>
      <c r="D203" s="233" t="s">
        <v>164</v>
      </c>
      <c r="E203" s="244" t="s">
        <v>1</v>
      </c>
      <c r="F203" s="245" t="s">
        <v>229</v>
      </c>
      <c r="G203" s="243"/>
      <c r="H203" s="246">
        <v>11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2" t="s">
        <v>164</v>
      </c>
      <c r="AU203" s="252" t="s">
        <v>162</v>
      </c>
      <c r="AV203" s="14" t="s">
        <v>162</v>
      </c>
      <c r="AW203" s="14" t="s">
        <v>35</v>
      </c>
      <c r="AX203" s="14" t="s">
        <v>80</v>
      </c>
      <c r="AY203" s="252" t="s">
        <v>152</v>
      </c>
    </row>
    <row r="204" s="15" customFormat="1">
      <c r="A204" s="15"/>
      <c r="B204" s="253"/>
      <c r="C204" s="254"/>
      <c r="D204" s="233" t="s">
        <v>164</v>
      </c>
      <c r="E204" s="255" t="s">
        <v>1</v>
      </c>
      <c r="F204" s="256" t="s">
        <v>167</v>
      </c>
      <c r="G204" s="254"/>
      <c r="H204" s="257">
        <v>15.699999999999999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3" t="s">
        <v>164</v>
      </c>
      <c r="AU204" s="263" t="s">
        <v>162</v>
      </c>
      <c r="AV204" s="15" t="s">
        <v>161</v>
      </c>
      <c r="AW204" s="15" t="s">
        <v>35</v>
      </c>
      <c r="AX204" s="15" t="s">
        <v>88</v>
      </c>
      <c r="AY204" s="263" t="s">
        <v>152</v>
      </c>
    </row>
    <row r="205" s="2" customFormat="1" ht="24.15" customHeight="1">
      <c r="A205" s="38"/>
      <c r="B205" s="39"/>
      <c r="C205" s="218" t="s">
        <v>265</v>
      </c>
      <c r="D205" s="218" t="s">
        <v>156</v>
      </c>
      <c r="E205" s="219" t="s">
        <v>1173</v>
      </c>
      <c r="F205" s="220" t="s">
        <v>1174</v>
      </c>
      <c r="G205" s="221" t="s">
        <v>1175</v>
      </c>
      <c r="H205" s="222">
        <v>4</v>
      </c>
      <c r="I205" s="223"/>
      <c r="J205" s="224">
        <f>ROUND(I205*H205,2)</f>
        <v>0</v>
      </c>
      <c r="K205" s="220" t="s">
        <v>160</v>
      </c>
      <c r="L205" s="44"/>
      <c r="M205" s="225" t="s">
        <v>1</v>
      </c>
      <c r="N205" s="226" t="s">
        <v>46</v>
      </c>
      <c r="O205" s="91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9" t="s">
        <v>254</v>
      </c>
      <c r="AT205" s="229" t="s">
        <v>156</v>
      </c>
      <c r="AU205" s="229" t="s">
        <v>162</v>
      </c>
      <c r="AY205" s="17" t="s">
        <v>152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7" t="s">
        <v>162</v>
      </c>
      <c r="BK205" s="230">
        <f>ROUND(I205*H205,2)</f>
        <v>0</v>
      </c>
      <c r="BL205" s="17" t="s">
        <v>254</v>
      </c>
      <c r="BM205" s="229" t="s">
        <v>1176</v>
      </c>
    </row>
    <row r="206" s="2" customFormat="1" ht="24.15" customHeight="1">
      <c r="A206" s="38"/>
      <c r="B206" s="39"/>
      <c r="C206" s="218" t="s">
        <v>269</v>
      </c>
      <c r="D206" s="218" t="s">
        <v>156</v>
      </c>
      <c r="E206" s="219" t="s">
        <v>1177</v>
      </c>
      <c r="F206" s="220" t="s">
        <v>1178</v>
      </c>
      <c r="G206" s="221" t="s">
        <v>1175</v>
      </c>
      <c r="H206" s="222">
        <v>1</v>
      </c>
      <c r="I206" s="223"/>
      <c r="J206" s="224">
        <f>ROUND(I206*H206,2)</f>
        <v>0</v>
      </c>
      <c r="K206" s="220" t="s">
        <v>160</v>
      </c>
      <c r="L206" s="44"/>
      <c r="M206" s="225" t="s">
        <v>1</v>
      </c>
      <c r="N206" s="226" t="s">
        <v>46</v>
      </c>
      <c r="O206" s="91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9" t="s">
        <v>254</v>
      </c>
      <c r="AT206" s="229" t="s">
        <v>156</v>
      </c>
      <c r="AU206" s="229" t="s">
        <v>162</v>
      </c>
      <c r="AY206" s="17" t="s">
        <v>152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7" t="s">
        <v>162</v>
      </c>
      <c r="BK206" s="230">
        <f>ROUND(I206*H206,2)</f>
        <v>0</v>
      </c>
      <c r="BL206" s="17" t="s">
        <v>254</v>
      </c>
      <c r="BM206" s="229" t="s">
        <v>1179</v>
      </c>
    </row>
    <row r="207" s="2" customFormat="1" ht="37.8" customHeight="1">
      <c r="A207" s="38"/>
      <c r="B207" s="39"/>
      <c r="C207" s="218" t="s">
        <v>274</v>
      </c>
      <c r="D207" s="218" t="s">
        <v>156</v>
      </c>
      <c r="E207" s="219" t="s">
        <v>1180</v>
      </c>
      <c r="F207" s="220" t="s">
        <v>1181</v>
      </c>
      <c r="G207" s="221" t="s">
        <v>237</v>
      </c>
      <c r="H207" s="222">
        <v>36</v>
      </c>
      <c r="I207" s="223"/>
      <c r="J207" s="224">
        <f>ROUND(I207*H207,2)</f>
        <v>0</v>
      </c>
      <c r="K207" s="220" t="s">
        <v>160</v>
      </c>
      <c r="L207" s="44"/>
      <c r="M207" s="225" t="s">
        <v>1</v>
      </c>
      <c r="N207" s="226" t="s">
        <v>46</v>
      </c>
      <c r="O207" s="91"/>
      <c r="P207" s="227">
        <f>O207*H207</f>
        <v>0</v>
      </c>
      <c r="Q207" s="227">
        <v>6.9999999999999994E-05</v>
      </c>
      <c r="R207" s="227">
        <f>Q207*H207</f>
        <v>0.0025199999999999997</v>
      </c>
      <c r="S207" s="227">
        <v>0</v>
      </c>
      <c r="T207" s="22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9" t="s">
        <v>254</v>
      </c>
      <c r="AT207" s="229" t="s">
        <v>156</v>
      </c>
      <c r="AU207" s="229" t="s">
        <v>162</v>
      </c>
      <c r="AY207" s="17" t="s">
        <v>152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7" t="s">
        <v>162</v>
      </c>
      <c r="BK207" s="230">
        <f>ROUND(I207*H207,2)</f>
        <v>0</v>
      </c>
      <c r="BL207" s="17" t="s">
        <v>254</v>
      </c>
      <c r="BM207" s="229" t="s">
        <v>1182</v>
      </c>
    </row>
    <row r="208" s="14" customFormat="1">
      <c r="A208" s="14"/>
      <c r="B208" s="242"/>
      <c r="C208" s="243"/>
      <c r="D208" s="233" t="s">
        <v>164</v>
      </c>
      <c r="E208" s="244" t="s">
        <v>1</v>
      </c>
      <c r="F208" s="245" t="s">
        <v>367</v>
      </c>
      <c r="G208" s="243"/>
      <c r="H208" s="246">
        <v>36</v>
      </c>
      <c r="I208" s="247"/>
      <c r="J208" s="243"/>
      <c r="K208" s="243"/>
      <c r="L208" s="248"/>
      <c r="M208" s="249"/>
      <c r="N208" s="250"/>
      <c r="O208" s="250"/>
      <c r="P208" s="250"/>
      <c r="Q208" s="250"/>
      <c r="R208" s="250"/>
      <c r="S208" s="250"/>
      <c r="T208" s="25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2" t="s">
        <v>164</v>
      </c>
      <c r="AU208" s="252" t="s">
        <v>162</v>
      </c>
      <c r="AV208" s="14" t="s">
        <v>162</v>
      </c>
      <c r="AW208" s="14" t="s">
        <v>35</v>
      </c>
      <c r="AX208" s="14" t="s">
        <v>80</v>
      </c>
      <c r="AY208" s="252" t="s">
        <v>152</v>
      </c>
    </row>
    <row r="209" s="15" customFormat="1">
      <c r="A209" s="15"/>
      <c r="B209" s="253"/>
      <c r="C209" s="254"/>
      <c r="D209" s="233" t="s">
        <v>164</v>
      </c>
      <c r="E209" s="255" t="s">
        <v>1</v>
      </c>
      <c r="F209" s="256" t="s">
        <v>167</v>
      </c>
      <c r="G209" s="254"/>
      <c r="H209" s="257">
        <v>36</v>
      </c>
      <c r="I209" s="258"/>
      <c r="J209" s="254"/>
      <c r="K209" s="254"/>
      <c r="L209" s="259"/>
      <c r="M209" s="260"/>
      <c r="N209" s="261"/>
      <c r="O209" s="261"/>
      <c r="P209" s="261"/>
      <c r="Q209" s="261"/>
      <c r="R209" s="261"/>
      <c r="S209" s="261"/>
      <c r="T209" s="26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3" t="s">
        <v>164</v>
      </c>
      <c r="AU209" s="263" t="s">
        <v>162</v>
      </c>
      <c r="AV209" s="15" t="s">
        <v>161</v>
      </c>
      <c r="AW209" s="15" t="s">
        <v>35</v>
      </c>
      <c r="AX209" s="15" t="s">
        <v>88</v>
      </c>
      <c r="AY209" s="263" t="s">
        <v>152</v>
      </c>
    </row>
    <row r="210" s="2" customFormat="1" ht="37.8" customHeight="1">
      <c r="A210" s="38"/>
      <c r="B210" s="39"/>
      <c r="C210" s="218" t="s">
        <v>7</v>
      </c>
      <c r="D210" s="218" t="s">
        <v>156</v>
      </c>
      <c r="E210" s="219" t="s">
        <v>1183</v>
      </c>
      <c r="F210" s="220" t="s">
        <v>1184</v>
      </c>
      <c r="G210" s="221" t="s">
        <v>237</v>
      </c>
      <c r="H210" s="222">
        <v>87.700000000000003</v>
      </c>
      <c r="I210" s="223"/>
      <c r="J210" s="224">
        <f>ROUND(I210*H210,2)</f>
        <v>0</v>
      </c>
      <c r="K210" s="220" t="s">
        <v>160</v>
      </c>
      <c r="L210" s="44"/>
      <c r="M210" s="225" t="s">
        <v>1</v>
      </c>
      <c r="N210" s="226" t="s">
        <v>46</v>
      </c>
      <c r="O210" s="91"/>
      <c r="P210" s="227">
        <f>O210*H210</f>
        <v>0</v>
      </c>
      <c r="Q210" s="227">
        <v>9.0000000000000006E-05</v>
      </c>
      <c r="R210" s="227">
        <f>Q210*H210</f>
        <v>0.0078930000000000007</v>
      </c>
      <c r="S210" s="227">
        <v>0</v>
      </c>
      <c r="T210" s="22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29" t="s">
        <v>254</v>
      </c>
      <c r="AT210" s="229" t="s">
        <v>156</v>
      </c>
      <c r="AU210" s="229" t="s">
        <v>162</v>
      </c>
      <c r="AY210" s="17" t="s">
        <v>152</v>
      </c>
      <c r="BE210" s="230">
        <f>IF(N210="základní",J210,0)</f>
        <v>0</v>
      </c>
      <c r="BF210" s="230">
        <f>IF(N210="snížená",J210,0)</f>
        <v>0</v>
      </c>
      <c r="BG210" s="230">
        <f>IF(N210="zákl. přenesená",J210,0)</f>
        <v>0</v>
      </c>
      <c r="BH210" s="230">
        <f>IF(N210="sníž. přenesená",J210,0)</f>
        <v>0</v>
      </c>
      <c r="BI210" s="230">
        <f>IF(N210="nulová",J210,0)</f>
        <v>0</v>
      </c>
      <c r="BJ210" s="17" t="s">
        <v>162</v>
      </c>
      <c r="BK210" s="230">
        <f>ROUND(I210*H210,2)</f>
        <v>0</v>
      </c>
      <c r="BL210" s="17" t="s">
        <v>254</v>
      </c>
      <c r="BM210" s="229" t="s">
        <v>1185</v>
      </c>
    </row>
    <row r="211" s="14" customFormat="1">
      <c r="A211" s="14"/>
      <c r="B211" s="242"/>
      <c r="C211" s="243"/>
      <c r="D211" s="233" t="s">
        <v>164</v>
      </c>
      <c r="E211" s="244" t="s">
        <v>1</v>
      </c>
      <c r="F211" s="245" t="s">
        <v>1186</v>
      </c>
      <c r="G211" s="243"/>
      <c r="H211" s="246">
        <v>87.700000000000003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2" t="s">
        <v>164</v>
      </c>
      <c r="AU211" s="252" t="s">
        <v>162</v>
      </c>
      <c r="AV211" s="14" t="s">
        <v>162</v>
      </c>
      <c r="AW211" s="14" t="s">
        <v>35</v>
      </c>
      <c r="AX211" s="14" t="s">
        <v>80</v>
      </c>
      <c r="AY211" s="252" t="s">
        <v>152</v>
      </c>
    </row>
    <row r="212" s="15" customFormat="1">
      <c r="A212" s="15"/>
      <c r="B212" s="253"/>
      <c r="C212" s="254"/>
      <c r="D212" s="233" t="s">
        <v>164</v>
      </c>
      <c r="E212" s="255" t="s">
        <v>1</v>
      </c>
      <c r="F212" s="256" t="s">
        <v>167</v>
      </c>
      <c r="G212" s="254"/>
      <c r="H212" s="257">
        <v>87.700000000000003</v>
      </c>
      <c r="I212" s="258"/>
      <c r="J212" s="254"/>
      <c r="K212" s="254"/>
      <c r="L212" s="259"/>
      <c r="M212" s="260"/>
      <c r="N212" s="261"/>
      <c r="O212" s="261"/>
      <c r="P212" s="261"/>
      <c r="Q212" s="261"/>
      <c r="R212" s="261"/>
      <c r="S212" s="261"/>
      <c r="T212" s="262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3" t="s">
        <v>164</v>
      </c>
      <c r="AU212" s="263" t="s">
        <v>162</v>
      </c>
      <c r="AV212" s="15" t="s">
        <v>161</v>
      </c>
      <c r="AW212" s="15" t="s">
        <v>35</v>
      </c>
      <c r="AX212" s="15" t="s">
        <v>88</v>
      </c>
      <c r="AY212" s="263" t="s">
        <v>152</v>
      </c>
    </row>
    <row r="213" s="2" customFormat="1" ht="14.4" customHeight="1">
      <c r="A213" s="38"/>
      <c r="B213" s="39"/>
      <c r="C213" s="218" t="s">
        <v>282</v>
      </c>
      <c r="D213" s="218" t="s">
        <v>156</v>
      </c>
      <c r="E213" s="219" t="s">
        <v>1187</v>
      </c>
      <c r="F213" s="220" t="s">
        <v>1188</v>
      </c>
      <c r="G213" s="221" t="s">
        <v>249</v>
      </c>
      <c r="H213" s="222">
        <v>40</v>
      </c>
      <c r="I213" s="223"/>
      <c r="J213" s="224">
        <f>ROUND(I213*H213,2)</f>
        <v>0</v>
      </c>
      <c r="K213" s="220" t="s">
        <v>160</v>
      </c>
      <c r="L213" s="44"/>
      <c r="M213" s="225" t="s">
        <v>1</v>
      </c>
      <c r="N213" s="226" t="s">
        <v>46</v>
      </c>
      <c r="O213" s="91"/>
      <c r="P213" s="227">
        <f>O213*H213</f>
        <v>0</v>
      </c>
      <c r="Q213" s="227">
        <v>0</v>
      </c>
      <c r="R213" s="227">
        <f>Q213*H213</f>
        <v>0</v>
      </c>
      <c r="S213" s="227">
        <v>0</v>
      </c>
      <c r="T213" s="22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9" t="s">
        <v>254</v>
      </c>
      <c r="AT213" s="229" t="s">
        <v>156</v>
      </c>
      <c r="AU213" s="229" t="s">
        <v>162</v>
      </c>
      <c r="AY213" s="17" t="s">
        <v>152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7" t="s">
        <v>162</v>
      </c>
      <c r="BK213" s="230">
        <f>ROUND(I213*H213,2)</f>
        <v>0</v>
      </c>
      <c r="BL213" s="17" t="s">
        <v>254</v>
      </c>
      <c r="BM213" s="229" t="s">
        <v>1189</v>
      </c>
    </row>
    <row r="214" s="2" customFormat="1" ht="14.4" customHeight="1">
      <c r="A214" s="38"/>
      <c r="B214" s="39"/>
      <c r="C214" s="218" t="s">
        <v>288</v>
      </c>
      <c r="D214" s="218" t="s">
        <v>156</v>
      </c>
      <c r="E214" s="219" t="s">
        <v>1190</v>
      </c>
      <c r="F214" s="220" t="s">
        <v>1191</v>
      </c>
      <c r="G214" s="221" t="s">
        <v>249</v>
      </c>
      <c r="H214" s="222">
        <v>32</v>
      </c>
      <c r="I214" s="223"/>
      <c r="J214" s="224">
        <f>ROUND(I214*H214,2)</f>
        <v>0</v>
      </c>
      <c r="K214" s="220" t="s">
        <v>160</v>
      </c>
      <c r="L214" s="44"/>
      <c r="M214" s="225" t="s">
        <v>1</v>
      </c>
      <c r="N214" s="226" t="s">
        <v>46</v>
      </c>
      <c r="O214" s="91"/>
      <c r="P214" s="227">
        <f>O214*H214</f>
        <v>0</v>
      </c>
      <c r="Q214" s="227">
        <v>0.00017000000000000001</v>
      </c>
      <c r="R214" s="227">
        <f>Q214*H214</f>
        <v>0.0054400000000000004</v>
      </c>
      <c r="S214" s="227">
        <v>0</v>
      </c>
      <c r="T214" s="22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29" t="s">
        <v>254</v>
      </c>
      <c r="AT214" s="229" t="s">
        <v>156</v>
      </c>
      <c r="AU214" s="229" t="s">
        <v>162</v>
      </c>
      <c r="AY214" s="17" t="s">
        <v>152</v>
      </c>
      <c r="BE214" s="230">
        <f>IF(N214="základní",J214,0)</f>
        <v>0</v>
      </c>
      <c r="BF214" s="230">
        <f>IF(N214="snížená",J214,0)</f>
        <v>0</v>
      </c>
      <c r="BG214" s="230">
        <f>IF(N214="zákl. přenesená",J214,0)</f>
        <v>0</v>
      </c>
      <c r="BH214" s="230">
        <f>IF(N214="sníž. přenesená",J214,0)</f>
        <v>0</v>
      </c>
      <c r="BI214" s="230">
        <f>IF(N214="nulová",J214,0)</f>
        <v>0</v>
      </c>
      <c r="BJ214" s="17" t="s">
        <v>162</v>
      </c>
      <c r="BK214" s="230">
        <f>ROUND(I214*H214,2)</f>
        <v>0</v>
      </c>
      <c r="BL214" s="17" t="s">
        <v>254</v>
      </c>
      <c r="BM214" s="229" t="s">
        <v>1192</v>
      </c>
    </row>
    <row r="215" s="2" customFormat="1" ht="14.4" customHeight="1">
      <c r="A215" s="38"/>
      <c r="B215" s="39"/>
      <c r="C215" s="218" t="s">
        <v>293</v>
      </c>
      <c r="D215" s="218" t="s">
        <v>156</v>
      </c>
      <c r="E215" s="219" t="s">
        <v>1193</v>
      </c>
      <c r="F215" s="220" t="s">
        <v>1194</v>
      </c>
      <c r="G215" s="221" t="s">
        <v>249</v>
      </c>
      <c r="H215" s="222">
        <v>8</v>
      </c>
      <c r="I215" s="223"/>
      <c r="J215" s="224">
        <f>ROUND(I215*H215,2)</f>
        <v>0</v>
      </c>
      <c r="K215" s="220" t="s">
        <v>160</v>
      </c>
      <c r="L215" s="44"/>
      <c r="M215" s="225" t="s">
        <v>1</v>
      </c>
      <c r="N215" s="226" t="s">
        <v>46</v>
      </c>
      <c r="O215" s="91"/>
      <c r="P215" s="227">
        <f>O215*H215</f>
        <v>0</v>
      </c>
      <c r="Q215" s="227">
        <v>0.00056999999999999998</v>
      </c>
      <c r="R215" s="227">
        <f>Q215*H215</f>
        <v>0.0045599999999999998</v>
      </c>
      <c r="S215" s="227">
        <v>0</v>
      </c>
      <c r="T215" s="22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29" t="s">
        <v>254</v>
      </c>
      <c r="AT215" s="229" t="s">
        <v>156</v>
      </c>
      <c r="AU215" s="229" t="s">
        <v>162</v>
      </c>
      <c r="AY215" s="17" t="s">
        <v>152</v>
      </c>
      <c r="BE215" s="230">
        <f>IF(N215="základní",J215,0)</f>
        <v>0</v>
      </c>
      <c r="BF215" s="230">
        <f>IF(N215="snížená",J215,0)</f>
        <v>0</v>
      </c>
      <c r="BG215" s="230">
        <f>IF(N215="zákl. přenesená",J215,0)</f>
        <v>0</v>
      </c>
      <c r="BH215" s="230">
        <f>IF(N215="sníž. přenesená",J215,0)</f>
        <v>0</v>
      </c>
      <c r="BI215" s="230">
        <f>IF(N215="nulová",J215,0)</f>
        <v>0</v>
      </c>
      <c r="BJ215" s="17" t="s">
        <v>162</v>
      </c>
      <c r="BK215" s="230">
        <f>ROUND(I215*H215,2)</f>
        <v>0</v>
      </c>
      <c r="BL215" s="17" t="s">
        <v>254</v>
      </c>
      <c r="BM215" s="229" t="s">
        <v>1195</v>
      </c>
    </row>
    <row r="216" s="2" customFormat="1" ht="14.4" customHeight="1">
      <c r="A216" s="38"/>
      <c r="B216" s="39"/>
      <c r="C216" s="218" t="s">
        <v>301</v>
      </c>
      <c r="D216" s="218" t="s">
        <v>156</v>
      </c>
      <c r="E216" s="219" t="s">
        <v>1196</v>
      </c>
      <c r="F216" s="220" t="s">
        <v>1197</v>
      </c>
      <c r="G216" s="221" t="s">
        <v>249</v>
      </c>
      <c r="H216" s="222">
        <v>4</v>
      </c>
      <c r="I216" s="223"/>
      <c r="J216" s="224">
        <f>ROUND(I216*H216,2)</f>
        <v>0</v>
      </c>
      <c r="K216" s="220" t="s">
        <v>160</v>
      </c>
      <c r="L216" s="44"/>
      <c r="M216" s="225" t="s">
        <v>1</v>
      </c>
      <c r="N216" s="226" t="s">
        <v>46</v>
      </c>
      <c r="O216" s="91"/>
      <c r="P216" s="227">
        <f>O216*H216</f>
        <v>0</v>
      </c>
      <c r="Q216" s="227">
        <v>0.00029</v>
      </c>
      <c r="R216" s="227">
        <f>Q216*H216</f>
        <v>0.00116</v>
      </c>
      <c r="S216" s="227">
        <v>0</v>
      </c>
      <c r="T216" s="22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9" t="s">
        <v>254</v>
      </c>
      <c r="AT216" s="229" t="s">
        <v>156</v>
      </c>
      <c r="AU216" s="229" t="s">
        <v>162</v>
      </c>
      <c r="AY216" s="17" t="s">
        <v>152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7" t="s">
        <v>162</v>
      </c>
      <c r="BK216" s="230">
        <f>ROUND(I216*H216,2)</f>
        <v>0</v>
      </c>
      <c r="BL216" s="17" t="s">
        <v>254</v>
      </c>
      <c r="BM216" s="229" t="s">
        <v>1198</v>
      </c>
    </row>
    <row r="217" s="2" customFormat="1" ht="24.15" customHeight="1">
      <c r="A217" s="38"/>
      <c r="B217" s="39"/>
      <c r="C217" s="218" t="s">
        <v>309</v>
      </c>
      <c r="D217" s="218" t="s">
        <v>156</v>
      </c>
      <c r="E217" s="219" t="s">
        <v>1199</v>
      </c>
      <c r="F217" s="220" t="s">
        <v>1200</v>
      </c>
      <c r="G217" s="221" t="s">
        <v>249</v>
      </c>
      <c r="H217" s="222">
        <v>4</v>
      </c>
      <c r="I217" s="223"/>
      <c r="J217" s="224">
        <f>ROUND(I217*H217,2)</f>
        <v>0</v>
      </c>
      <c r="K217" s="220" t="s">
        <v>160</v>
      </c>
      <c r="L217" s="44"/>
      <c r="M217" s="225" t="s">
        <v>1</v>
      </c>
      <c r="N217" s="226" t="s">
        <v>46</v>
      </c>
      <c r="O217" s="91"/>
      <c r="P217" s="227">
        <f>O217*H217</f>
        <v>0</v>
      </c>
      <c r="Q217" s="227">
        <v>0.0012700000000000001</v>
      </c>
      <c r="R217" s="227">
        <f>Q217*H217</f>
        <v>0.0050800000000000003</v>
      </c>
      <c r="S217" s="227">
        <v>0</v>
      </c>
      <c r="T217" s="22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29" t="s">
        <v>254</v>
      </c>
      <c r="AT217" s="229" t="s">
        <v>156</v>
      </c>
      <c r="AU217" s="229" t="s">
        <v>162</v>
      </c>
      <c r="AY217" s="17" t="s">
        <v>152</v>
      </c>
      <c r="BE217" s="230">
        <f>IF(N217="základní",J217,0)</f>
        <v>0</v>
      </c>
      <c r="BF217" s="230">
        <f>IF(N217="snížená",J217,0)</f>
        <v>0</v>
      </c>
      <c r="BG217" s="230">
        <f>IF(N217="zákl. přenesená",J217,0)</f>
        <v>0</v>
      </c>
      <c r="BH217" s="230">
        <f>IF(N217="sníž. přenesená",J217,0)</f>
        <v>0</v>
      </c>
      <c r="BI217" s="230">
        <f>IF(N217="nulová",J217,0)</f>
        <v>0</v>
      </c>
      <c r="BJ217" s="17" t="s">
        <v>162</v>
      </c>
      <c r="BK217" s="230">
        <f>ROUND(I217*H217,2)</f>
        <v>0</v>
      </c>
      <c r="BL217" s="17" t="s">
        <v>254</v>
      </c>
      <c r="BM217" s="229" t="s">
        <v>1201</v>
      </c>
    </row>
    <row r="218" s="2" customFormat="1" ht="24.15" customHeight="1">
      <c r="A218" s="38"/>
      <c r="B218" s="39"/>
      <c r="C218" s="218" t="s">
        <v>316</v>
      </c>
      <c r="D218" s="218" t="s">
        <v>156</v>
      </c>
      <c r="E218" s="219" t="s">
        <v>1202</v>
      </c>
      <c r="F218" s="220" t="s">
        <v>1203</v>
      </c>
      <c r="G218" s="221" t="s">
        <v>237</v>
      </c>
      <c r="H218" s="222">
        <v>123.7</v>
      </c>
      <c r="I218" s="223"/>
      <c r="J218" s="224">
        <f>ROUND(I218*H218,2)</f>
        <v>0</v>
      </c>
      <c r="K218" s="220" t="s">
        <v>160</v>
      </c>
      <c r="L218" s="44"/>
      <c r="M218" s="225" t="s">
        <v>1</v>
      </c>
      <c r="N218" s="226" t="s">
        <v>46</v>
      </c>
      <c r="O218" s="91"/>
      <c r="P218" s="227">
        <f>O218*H218</f>
        <v>0</v>
      </c>
      <c r="Q218" s="227">
        <v>0.00019000000000000001</v>
      </c>
      <c r="R218" s="227">
        <f>Q218*H218</f>
        <v>0.023503000000000003</v>
      </c>
      <c r="S218" s="227">
        <v>0</v>
      </c>
      <c r="T218" s="22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9" t="s">
        <v>254</v>
      </c>
      <c r="AT218" s="229" t="s">
        <v>156</v>
      </c>
      <c r="AU218" s="229" t="s">
        <v>162</v>
      </c>
      <c r="AY218" s="17" t="s">
        <v>152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7" t="s">
        <v>162</v>
      </c>
      <c r="BK218" s="230">
        <f>ROUND(I218*H218,2)</f>
        <v>0</v>
      </c>
      <c r="BL218" s="17" t="s">
        <v>254</v>
      </c>
      <c r="BM218" s="229" t="s">
        <v>1204</v>
      </c>
    </row>
    <row r="219" s="14" customFormat="1">
      <c r="A219" s="14"/>
      <c r="B219" s="242"/>
      <c r="C219" s="243"/>
      <c r="D219" s="233" t="s">
        <v>164</v>
      </c>
      <c r="E219" s="244" t="s">
        <v>1</v>
      </c>
      <c r="F219" s="245" t="s">
        <v>1205</v>
      </c>
      <c r="G219" s="243"/>
      <c r="H219" s="246">
        <v>123.7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164</v>
      </c>
      <c r="AU219" s="252" t="s">
        <v>162</v>
      </c>
      <c r="AV219" s="14" t="s">
        <v>162</v>
      </c>
      <c r="AW219" s="14" t="s">
        <v>35</v>
      </c>
      <c r="AX219" s="14" t="s">
        <v>80</v>
      </c>
      <c r="AY219" s="252" t="s">
        <v>152</v>
      </c>
    </row>
    <row r="220" s="15" customFormat="1">
      <c r="A220" s="15"/>
      <c r="B220" s="253"/>
      <c r="C220" s="254"/>
      <c r="D220" s="233" t="s">
        <v>164</v>
      </c>
      <c r="E220" s="255" t="s">
        <v>1</v>
      </c>
      <c r="F220" s="256" t="s">
        <v>167</v>
      </c>
      <c r="G220" s="254"/>
      <c r="H220" s="257">
        <v>123.7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3" t="s">
        <v>164</v>
      </c>
      <c r="AU220" s="263" t="s">
        <v>162</v>
      </c>
      <c r="AV220" s="15" t="s">
        <v>161</v>
      </c>
      <c r="AW220" s="15" t="s">
        <v>35</v>
      </c>
      <c r="AX220" s="15" t="s">
        <v>88</v>
      </c>
      <c r="AY220" s="263" t="s">
        <v>152</v>
      </c>
    </row>
    <row r="221" s="2" customFormat="1" ht="14.4" customHeight="1">
      <c r="A221" s="38"/>
      <c r="B221" s="39"/>
      <c r="C221" s="218" t="s">
        <v>324</v>
      </c>
      <c r="D221" s="218" t="s">
        <v>156</v>
      </c>
      <c r="E221" s="219" t="s">
        <v>1206</v>
      </c>
      <c r="F221" s="220" t="s">
        <v>1207</v>
      </c>
      <c r="G221" s="221" t="s">
        <v>237</v>
      </c>
      <c r="H221" s="222">
        <v>123.7</v>
      </c>
      <c r="I221" s="223"/>
      <c r="J221" s="224">
        <f>ROUND(I221*H221,2)</f>
        <v>0</v>
      </c>
      <c r="K221" s="220" t="s">
        <v>160</v>
      </c>
      <c r="L221" s="44"/>
      <c r="M221" s="225" t="s">
        <v>1</v>
      </c>
      <c r="N221" s="226" t="s">
        <v>46</v>
      </c>
      <c r="O221" s="91"/>
      <c r="P221" s="227">
        <f>O221*H221</f>
        <v>0</v>
      </c>
      <c r="Q221" s="227">
        <v>1.0000000000000001E-05</v>
      </c>
      <c r="R221" s="227">
        <f>Q221*H221</f>
        <v>0.001237</v>
      </c>
      <c r="S221" s="227">
        <v>0</v>
      </c>
      <c r="T221" s="22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9" t="s">
        <v>254</v>
      </c>
      <c r="AT221" s="229" t="s">
        <v>156</v>
      </c>
      <c r="AU221" s="229" t="s">
        <v>162</v>
      </c>
      <c r="AY221" s="17" t="s">
        <v>152</v>
      </c>
      <c r="BE221" s="230">
        <f>IF(N221="základní",J221,0)</f>
        <v>0</v>
      </c>
      <c r="BF221" s="230">
        <f>IF(N221="snížená",J221,0)</f>
        <v>0</v>
      </c>
      <c r="BG221" s="230">
        <f>IF(N221="zákl. přenesená",J221,0)</f>
        <v>0</v>
      </c>
      <c r="BH221" s="230">
        <f>IF(N221="sníž. přenesená",J221,0)</f>
        <v>0</v>
      </c>
      <c r="BI221" s="230">
        <f>IF(N221="nulová",J221,0)</f>
        <v>0</v>
      </c>
      <c r="BJ221" s="17" t="s">
        <v>162</v>
      </c>
      <c r="BK221" s="230">
        <f>ROUND(I221*H221,2)</f>
        <v>0</v>
      </c>
      <c r="BL221" s="17" t="s">
        <v>254</v>
      </c>
      <c r="BM221" s="229" t="s">
        <v>1208</v>
      </c>
    </row>
    <row r="222" s="14" customFormat="1">
      <c r="A222" s="14"/>
      <c r="B222" s="242"/>
      <c r="C222" s="243"/>
      <c r="D222" s="233" t="s">
        <v>164</v>
      </c>
      <c r="E222" s="244" t="s">
        <v>1</v>
      </c>
      <c r="F222" s="245" t="s">
        <v>1209</v>
      </c>
      <c r="G222" s="243"/>
      <c r="H222" s="246">
        <v>123.7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164</v>
      </c>
      <c r="AU222" s="252" t="s">
        <v>162</v>
      </c>
      <c r="AV222" s="14" t="s">
        <v>162</v>
      </c>
      <c r="AW222" s="14" t="s">
        <v>35</v>
      </c>
      <c r="AX222" s="14" t="s">
        <v>80</v>
      </c>
      <c r="AY222" s="252" t="s">
        <v>152</v>
      </c>
    </row>
    <row r="223" s="15" customFormat="1">
      <c r="A223" s="15"/>
      <c r="B223" s="253"/>
      <c r="C223" s="254"/>
      <c r="D223" s="233" t="s">
        <v>164</v>
      </c>
      <c r="E223" s="255" t="s">
        <v>1</v>
      </c>
      <c r="F223" s="256" t="s">
        <v>167</v>
      </c>
      <c r="G223" s="254"/>
      <c r="H223" s="257">
        <v>123.7</v>
      </c>
      <c r="I223" s="258"/>
      <c r="J223" s="254"/>
      <c r="K223" s="254"/>
      <c r="L223" s="259"/>
      <c r="M223" s="260"/>
      <c r="N223" s="261"/>
      <c r="O223" s="261"/>
      <c r="P223" s="261"/>
      <c r="Q223" s="261"/>
      <c r="R223" s="261"/>
      <c r="S223" s="261"/>
      <c r="T223" s="262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3" t="s">
        <v>164</v>
      </c>
      <c r="AU223" s="263" t="s">
        <v>162</v>
      </c>
      <c r="AV223" s="15" t="s">
        <v>161</v>
      </c>
      <c r="AW223" s="15" t="s">
        <v>35</v>
      </c>
      <c r="AX223" s="15" t="s">
        <v>88</v>
      </c>
      <c r="AY223" s="263" t="s">
        <v>152</v>
      </c>
    </row>
    <row r="224" s="2" customFormat="1" ht="24.15" customHeight="1">
      <c r="A224" s="38"/>
      <c r="B224" s="39"/>
      <c r="C224" s="218" t="s">
        <v>330</v>
      </c>
      <c r="D224" s="218" t="s">
        <v>156</v>
      </c>
      <c r="E224" s="219" t="s">
        <v>1210</v>
      </c>
      <c r="F224" s="220" t="s">
        <v>1211</v>
      </c>
      <c r="G224" s="221" t="s">
        <v>176</v>
      </c>
      <c r="H224" s="222">
        <v>0.188</v>
      </c>
      <c r="I224" s="223"/>
      <c r="J224" s="224">
        <f>ROUND(I224*H224,2)</f>
        <v>0</v>
      </c>
      <c r="K224" s="220" t="s">
        <v>160</v>
      </c>
      <c r="L224" s="44"/>
      <c r="M224" s="225" t="s">
        <v>1</v>
      </c>
      <c r="N224" s="226" t="s">
        <v>46</v>
      </c>
      <c r="O224" s="91"/>
      <c r="P224" s="227">
        <f>O224*H224</f>
        <v>0</v>
      </c>
      <c r="Q224" s="227">
        <v>0</v>
      </c>
      <c r="R224" s="227">
        <f>Q224*H224</f>
        <v>0</v>
      </c>
      <c r="S224" s="227">
        <v>0</v>
      </c>
      <c r="T224" s="22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9" t="s">
        <v>254</v>
      </c>
      <c r="AT224" s="229" t="s">
        <v>156</v>
      </c>
      <c r="AU224" s="229" t="s">
        <v>162</v>
      </c>
      <c r="AY224" s="17" t="s">
        <v>152</v>
      </c>
      <c r="BE224" s="230">
        <f>IF(N224="základní",J224,0)</f>
        <v>0</v>
      </c>
      <c r="BF224" s="230">
        <f>IF(N224="snížená",J224,0)</f>
        <v>0</v>
      </c>
      <c r="BG224" s="230">
        <f>IF(N224="zákl. přenesená",J224,0)</f>
        <v>0</v>
      </c>
      <c r="BH224" s="230">
        <f>IF(N224="sníž. přenesená",J224,0)</f>
        <v>0</v>
      </c>
      <c r="BI224" s="230">
        <f>IF(N224="nulová",J224,0)</f>
        <v>0</v>
      </c>
      <c r="BJ224" s="17" t="s">
        <v>162</v>
      </c>
      <c r="BK224" s="230">
        <f>ROUND(I224*H224,2)</f>
        <v>0</v>
      </c>
      <c r="BL224" s="17" t="s">
        <v>254</v>
      </c>
      <c r="BM224" s="229" t="s">
        <v>1212</v>
      </c>
    </row>
    <row r="225" s="12" customFormat="1" ht="22.8" customHeight="1">
      <c r="A225" s="12"/>
      <c r="B225" s="202"/>
      <c r="C225" s="203"/>
      <c r="D225" s="204" t="s">
        <v>79</v>
      </c>
      <c r="E225" s="216" t="s">
        <v>1213</v>
      </c>
      <c r="F225" s="216" t="s">
        <v>1214</v>
      </c>
      <c r="G225" s="203"/>
      <c r="H225" s="203"/>
      <c r="I225" s="206"/>
      <c r="J225" s="217">
        <f>BK225</f>
        <v>0</v>
      </c>
      <c r="K225" s="203"/>
      <c r="L225" s="208"/>
      <c r="M225" s="209"/>
      <c r="N225" s="210"/>
      <c r="O225" s="210"/>
      <c r="P225" s="211">
        <f>SUM(P226:P242)</f>
        <v>0</v>
      </c>
      <c r="Q225" s="210"/>
      <c r="R225" s="211">
        <f>SUM(R226:R242)</f>
        <v>0.47708</v>
      </c>
      <c r="S225" s="210"/>
      <c r="T225" s="212">
        <f>SUM(T226:T242)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3" t="s">
        <v>162</v>
      </c>
      <c r="AT225" s="214" t="s">
        <v>79</v>
      </c>
      <c r="AU225" s="214" t="s">
        <v>88</v>
      </c>
      <c r="AY225" s="213" t="s">
        <v>152</v>
      </c>
      <c r="BK225" s="215">
        <f>SUM(BK226:BK242)</f>
        <v>0</v>
      </c>
    </row>
    <row r="226" s="2" customFormat="1" ht="14.4" customHeight="1">
      <c r="A226" s="38"/>
      <c r="B226" s="39"/>
      <c r="C226" s="218" t="s">
        <v>337</v>
      </c>
      <c r="D226" s="218" t="s">
        <v>156</v>
      </c>
      <c r="E226" s="219" t="s">
        <v>1215</v>
      </c>
      <c r="F226" s="220" t="s">
        <v>1216</v>
      </c>
      <c r="G226" s="221" t="s">
        <v>1175</v>
      </c>
      <c r="H226" s="222">
        <v>4</v>
      </c>
      <c r="I226" s="223"/>
      <c r="J226" s="224">
        <f>ROUND(I226*H226,2)</f>
        <v>0</v>
      </c>
      <c r="K226" s="220" t="s">
        <v>160</v>
      </c>
      <c r="L226" s="44"/>
      <c r="M226" s="225" t="s">
        <v>1</v>
      </c>
      <c r="N226" s="226" t="s">
        <v>46</v>
      </c>
      <c r="O226" s="91"/>
      <c r="P226" s="227">
        <f>O226*H226</f>
        <v>0</v>
      </c>
      <c r="Q226" s="227">
        <v>0.028219999999999999</v>
      </c>
      <c r="R226" s="227">
        <f>Q226*H226</f>
        <v>0.11287999999999999</v>
      </c>
      <c r="S226" s="227">
        <v>0</v>
      </c>
      <c r="T226" s="22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9" t="s">
        <v>254</v>
      </c>
      <c r="AT226" s="229" t="s">
        <v>156</v>
      </c>
      <c r="AU226" s="229" t="s">
        <v>162</v>
      </c>
      <c r="AY226" s="17" t="s">
        <v>152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7" t="s">
        <v>162</v>
      </c>
      <c r="BK226" s="230">
        <f>ROUND(I226*H226,2)</f>
        <v>0</v>
      </c>
      <c r="BL226" s="17" t="s">
        <v>254</v>
      </c>
      <c r="BM226" s="229" t="s">
        <v>1217</v>
      </c>
    </row>
    <row r="227" s="2" customFormat="1" ht="24.15" customHeight="1">
      <c r="A227" s="38"/>
      <c r="B227" s="39"/>
      <c r="C227" s="218" t="s">
        <v>344</v>
      </c>
      <c r="D227" s="218" t="s">
        <v>156</v>
      </c>
      <c r="E227" s="219" t="s">
        <v>1218</v>
      </c>
      <c r="F227" s="220" t="s">
        <v>1219</v>
      </c>
      <c r="G227" s="221" t="s">
        <v>1175</v>
      </c>
      <c r="H227" s="222">
        <v>4</v>
      </c>
      <c r="I227" s="223"/>
      <c r="J227" s="224">
        <f>ROUND(I227*H227,2)</f>
        <v>0</v>
      </c>
      <c r="K227" s="220" t="s">
        <v>160</v>
      </c>
      <c r="L227" s="44"/>
      <c r="M227" s="225" t="s">
        <v>1</v>
      </c>
      <c r="N227" s="226" t="s">
        <v>46</v>
      </c>
      <c r="O227" s="91"/>
      <c r="P227" s="227">
        <f>O227*H227</f>
        <v>0</v>
      </c>
      <c r="Q227" s="227">
        <v>0.01797</v>
      </c>
      <c r="R227" s="227">
        <f>Q227*H227</f>
        <v>0.071879999999999999</v>
      </c>
      <c r="S227" s="227">
        <v>0</v>
      </c>
      <c r="T227" s="22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9" t="s">
        <v>254</v>
      </c>
      <c r="AT227" s="229" t="s">
        <v>156</v>
      </c>
      <c r="AU227" s="229" t="s">
        <v>162</v>
      </c>
      <c r="AY227" s="17" t="s">
        <v>152</v>
      </c>
      <c r="BE227" s="230">
        <f>IF(N227="základní",J227,0)</f>
        <v>0</v>
      </c>
      <c r="BF227" s="230">
        <f>IF(N227="snížená",J227,0)</f>
        <v>0</v>
      </c>
      <c r="BG227" s="230">
        <f>IF(N227="zákl. přenesená",J227,0)</f>
        <v>0</v>
      </c>
      <c r="BH227" s="230">
        <f>IF(N227="sníž. přenesená",J227,0)</f>
        <v>0</v>
      </c>
      <c r="BI227" s="230">
        <f>IF(N227="nulová",J227,0)</f>
        <v>0</v>
      </c>
      <c r="BJ227" s="17" t="s">
        <v>162</v>
      </c>
      <c r="BK227" s="230">
        <f>ROUND(I227*H227,2)</f>
        <v>0</v>
      </c>
      <c r="BL227" s="17" t="s">
        <v>254</v>
      </c>
      <c r="BM227" s="229" t="s">
        <v>1220</v>
      </c>
    </row>
    <row r="228" s="2" customFormat="1" ht="24.15" customHeight="1">
      <c r="A228" s="38"/>
      <c r="B228" s="39"/>
      <c r="C228" s="218" t="s">
        <v>348</v>
      </c>
      <c r="D228" s="218" t="s">
        <v>156</v>
      </c>
      <c r="E228" s="219" t="s">
        <v>1221</v>
      </c>
      <c r="F228" s="220" t="s">
        <v>1222</v>
      </c>
      <c r="G228" s="221" t="s">
        <v>1175</v>
      </c>
      <c r="H228" s="222">
        <v>4</v>
      </c>
      <c r="I228" s="223"/>
      <c r="J228" s="224">
        <f>ROUND(I228*H228,2)</f>
        <v>0</v>
      </c>
      <c r="K228" s="220" t="s">
        <v>160</v>
      </c>
      <c r="L228" s="44"/>
      <c r="M228" s="225" t="s">
        <v>1</v>
      </c>
      <c r="N228" s="226" t="s">
        <v>46</v>
      </c>
      <c r="O228" s="91"/>
      <c r="P228" s="227">
        <f>O228*H228</f>
        <v>0</v>
      </c>
      <c r="Q228" s="227">
        <v>0.019570000000000001</v>
      </c>
      <c r="R228" s="227">
        <f>Q228*H228</f>
        <v>0.078280000000000002</v>
      </c>
      <c r="S228" s="227">
        <v>0</v>
      </c>
      <c r="T228" s="228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29" t="s">
        <v>254</v>
      </c>
      <c r="AT228" s="229" t="s">
        <v>156</v>
      </c>
      <c r="AU228" s="229" t="s">
        <v>162</v>
      </c>
      <c r="AY228" s="17" t="s">
        <v>152</v>
      </c>
      <c r="BE228" s="230">
        <f>IF(N228="základní",J228,0)</f>
        <v>0</v>
      </c>
      <c r="BF228" s="230">
        <f>IF(N228="snížená",J228,0)</f>
        <v>0</v>
      </c>
      <c r="BG228" s="230">
        <f>IF(N228="zákl. přenesená",J228,0)</f>
        <v>0</v>
      </c>
      <c r="BH228" s="230">
        <f>IF(N228="sníž. přenesená",J228,0)</f>
        <v>0</v>
      </c>
      <c r="BI228" s="230">
        <f>IF(N228="nulová",J228,0)</f>
        <v>0</v>
      </c>
      <c r="BJ228" s="17" t="s">
        <v>162</v>
      </c>
      <c r="BK228" s="230">
        <f>ROUND(I228*H228,2)</f>
        <v>0</v>
      </c>
      <c r="BL228" s="17" t="s">
        <v>254</v>
      </c>
      <c r="BM228" s="229" t="s">
        <v>1223</v>
      </c>
    </row>
    <row r="229" s="2" customFormat="1" ht="24.15" customHeight="1">
      <c r="A229" s="38"/>
      <c r="B229" s="39"/>
      <c r="C229" s="218" t="s">
        <v>352</v>
      </c>
      <c r="D229" s="218" t="s">
        <v>156</v>
      </c>
      <c r="E229" s="219" t="s">
        <v>1224</v>
      </c>
      <c r="F229" s="220" t="s">
        <v>1225</v>
      </c>
      <c r="G229" s="221" t="s">
        <v>1175</v>
      </c>
      <c r="H229" s="222">
        <v>4</v>
      </c>
      <c r="I229" s="223"/>
      <c r="J229" s="224">
        <f>ROUND(I229*H229,2)</f>
        <v>0</v>
      </c>
      <c r="K229" s="220" t="s">
        <v>160</v>
      </c>
      <c r="L229" s="44"/>
      <c r="M229" s="225" t="s">
        <v>1</v>
      </c>
      <c r="N229" s="226" t="s">
        <v>46</v>
      </c>
      <c r="O229" s="91"/>
      <c r="P229" s="227">
        <f>O229*H229</f>
        <v>0</v>
      </c>
      <c r="Q229" s="227">
        <v>0.0049300000000000004</v>
      </c>
      <c r="R229" s="227">
        <f>Q229*H229</f>
        <v>0.019720000000000001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254</v>
      </c>
      <c r="AT229" s="229" t="s">
        <v>156</v>
      </c>
      <c r="AU229" s="229" t="s">
        <v>162</v>
      </c>
      <c r="AY229" s="17" t="s">
        <v>152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162</v>
      </c>
      <c r="BK229" s="230">
        <f>ROUND(I229*H229,2)</f>
        <v>0</v>
      </c>
      <c r="BL229" s="17" t="s">
        <v>254</v>
      </c>
      <c r="BM229" s="229" t="s">
        <v>1226</v>
      </c>
    </row>
    <row r="230" s="2" customFormat="1" ht="14.4" customHeight="1">
      <c r="A230" s="38"/>
      <c r="B230" s="39"/>
      <c r="C230" s="218" t="s">
        <v>357</v>
      </c>
      <c r="D230" s="218" t="s">
        <v>156</v>
      </c>
      <c r="E230" s="219" t="s">
        <v>1227</v>
      </c>
      <c r="F230" s="220" t="s">
        <v>1228</v>
      </c>
      <c r="G230" s="221" t="s">
        <v>249</v>
      </c>
      <c r="H230" s="222">
        <v>4</v>
      </c>
      <c r="I230" s="223"/>
      <c r="J230" s="224">
        <f>ROUND(I230*H230,2)</f>
        <v>0</v>
      </c>
      <c r="K230" s="220" t="s">
        <v>160</v>
      </c>
      <c r="L230" s="44"/>
      <c r="M230" s="225" t="s">
        <v>1</v>
      </c>
      <c r="N230" s="226" t="s">
        <v>46</v>
      </c>
      <c r="O230" s="91"/>
      <c r="P230" s="227">
        <f>O230*H230</f>
        <v>0</v>
      </c>
      <c r="Q230" s="227">
        <v>0.00198</v>
      </c>
      <c r="R230" s="227">
        <f>Q230*H230</f>
        <v>0.00792</v>
      </c>
      <c r="S230" s="227">
        <v>0</v>
      </c>
      <c r="T230" s="22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9" t="s">
        <v>254</v>
      </c>
      <c r="AT230" s="229" t="s">
        <v>156</v>
      </c>
      <c r="AU230" s="229" t="s">
        <v>162</v>
      </c>
      <c r="AY230" s="17" t="s">
        <v>152</v>
      </c>
      <c r="BE230" s="230">
        <f>IF(N230="základní",J230,0)</f>
        <v>0</v>
      </c>
      <c r="BF230" s="230">
        <f>IF(N230="snížená",J230,0)</f>
        <v>0</v>
      </c>
      <c r="BG230" s="230">
        <f>IF(N230="zákl. přenesená",J230,0)</f>
        <v>0</v>
      </c>
      <c r="BH230" s="230">
        <f>IF(N230="sníž. přenesená",J230,0)</f>
        <v>0</v>
      </c>
      <c r="BI230" s="230">
        <f>IF(N230="nulová",J230,0)</f>
        <v>0</v>
      </c>
      <c r="BJ230" s="17" t="s">
        <v>162</v>
      </c>
      <c r="BK230" s="230">
        <f>ROUND(I230*H230,2)</f>
        <v>0</v>
      </c>
      <c r="BL230" s="17" t="s">
        <v>254</v>
      </c>
      <c r="BM230" s="229" t="s">
        <v>1229</v>
      </c>
    </row>
    <row r="231" s="2" customFormat="1" ht="14.4" customHeight="1">
      <c r="A231" s="38"/>
      <c r="B231" s="39"/>
      <c r="C231" s="264" t="s">
        <v>362</v>
      </c>
      <c r="D231" s="264" t="s">
        <v>180</v>
      </c>
      <c r="E231" s="265" t="s">
        <v>1230</v>
      </c>
      <c r="F231" s="266" t="s">
        <v>1231</v>
      </c>
      <c r="G231" s="267" t="s">
        <v>249</v>
      </c>
      <c r="H231" s="268">
        <v>4</v>
      </c>
      <c r="I231" s="269"/>
      <c r="J231" s="270">
        <f>ROUND(I231*H231,2)</f>
        <v>0</v>
      </c>
      <c r="K231" s="266" t="s">
        <v>1</v>
      </c>
      <c r="L231" s="271"/>
      <c r="M231" s="272" t="s">
        <v>1</v>
      </c>
      <c r="N231" s="273" t="s">
        <v>46</v>
      </c>
      <c r="O231" s="91"/>
      <c r="P231" s="227">
        <f>O231*H231</f>
        <v>0</v>
      </c>
      <c r="Q231" s="227">
        <v>0.035999999999999997</v>
      </c>
      <c r="R231" s="227">
        <f>Q231*H231</f>
        <v>0.14399999999999999</v>
      </c>
      <c r="S231" s="227">
        <v>0</v>
      </c>
      <c r="T231" s="22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29" t="s">
        <v>348</v>
      </c>
      <c r="AT231" s="229" t="s">
        <v>180</v>
      </c>
      <c r="AU231" s="229" t="s">
        <v>162</v>
      </c>
      <c r="AY231" s="17" t="s">
        <v>152</v>
      </c>
      <c r="BE231" s="230">
        <f>IF(N231="základní",J231,0)</f>
        <v>0</v>
      </c>
      <c r="BF231" s="230">
        <f>IF(N231="snížená",J231,0)</f>
        <v>0</v>
      </c>
      <c r="BG231" s="230">
        <f>IF(N231="zákl. přenesená",J231,0)</f>
        <v>0</v>
      </c>
      <c r="BH231" s="230">
        <f>IF(N231="sníž. přenesená",J231,0)</f>
        <v>0</v>
      </c>
      <c r="BI231" s="230">
        <f>IF(N231="nulová",J231,0)</f>
        <v>0</v>
      </c>
      <c r="BJ231" s="17" t="s">
        <v>162</v>
      </c>
      <c r="BK231" s="230">
        <f>ROUND(I231*H231,2)</f>
        <v>0</v>
      </c>
      <c r="BL231" s="17" t="s">
        <v>254</v>
      </c>
      <c r="BM231" s="229" t="s">
        <v>1232</v>
      </c>
    </row>
    <row r="232" s="2" customFormat="1" ht="24.15" customHeight="1">
      <c r="A232" s="38"/>
      <c r="B232" s="39"/>
      <c r="C232" s="218" t="s">
        <v>367</v>
      </c>
      <c r="D232" s="218" t="s">
        <v>156</v>
      </c>
      <c r="E232" s="219" t="s">
        <v>1233</v>
      </c>
      <c r="F232" s="220" t="s">
        <v>1234</v>
      </c>
      <c r="G232" s="221" t="s">
        <v>1175</v>
      </c>
      <c r="H232" s="222">
        <v>32</v>
      </c>
      <c r="I232" s="223"/>
      <c r="J232" s="224">
        <f>ROUND(I232*H232,2)</f>
        <v>0</v>
      </c>
      <c r="K232" s="220" t="s">
        <v>160</v>
      </c>
      <c r="L232" s="44"/>
      <c r="M232" s="225" t="s">
        <v>1</v>
      </c>
      <c r="N232" s="226" t="s">
        <v>46</v>
      </c>
      <c r="O232" s="91"/>
      <c r="P232" s="227">
        <f>O232*H232</f>
        <v>0</v>
      </c>
      <c r="Q232" s="227">
        <v>0.00024000000000000001</v>
      </c>
      <c r="R232" s="227">
        <f>Q232*H232</f>
        <v>0.0076800000000000002</v>
      </c>
      <c r="S232" s="227">
        <v>0</v>
      </c>
      <c r="T232" s="228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29" t="s">
        <v>254</v>
      </c>
      <c r="AT232" s="229" t="s">
        <v>156</v>
      </c>
      <c r="AU232" s="229" t="s">
        <v>162</v>
      </c>
      <c r="AY232" s="17" t="s">
        <v>152</v>
      </c>
      <c r="BE232" s="230">
        <f>IF(N232="základní",J232,0)</f>
        <v>0</v>
      </c>
      <c r="BF232" s="230">
        <f>IF(N232="snížená",J232,0)</f>
        <v>0</v>
      </c>
      <c r="BG232" s="230">
        <f>IF(N232="zákl. přenesená",J232,0)</f>
        <v>0</v>
      </c>
      <c r="BH232" s="230">
        <f>IF(N232="sníž. přenesená",J232,0)</f>
        <v>0</v>
      </c>
      <c r="BI232" s="230">
        <f>IF(N232="nulová",J232,0)</f>
        <v>0</v>
      </c>
      <c r="BJ232" s="17" t="s">
        <v>162</v>
      </c>
      <c r="BK232" s="230">
        <f>ROUND(I232*H232,2)</f>
        <v>0</v>
      </c>
      <c r="BL232" s="17" t="s">
        <v>254</v>
      </c>
      <c r="BM232" s="229" t="s">
        <v>1235</v>
      </c>
    </row>
    <row r="233" s="14" customFormat="1">
      <c r="A233" s="14"/>
      <c r="B233" s="242"/>
      <c r="C233" s="243"/>
      <c r="D233" s="233" t="s">
        <v>164</v>
      </c>
      <c r="E233" s="244" t="s">
        <v>1</v>
      </c>
      <c r="F233" s="245" t="s">
        <v>348</v>
      </c>
      <c r="G233" s="243"/>
      <c r="H233" s="246">
        <v>32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164</v>
      </c>
      <c r="AU233" s="252" t="s">
        <v>162</v>
      </c>
      <c r="AV233" s="14" t="s">
        <v>162</v>
      </c>
      <c r="AW233" s="14" t="s">
        <v>35</v>
      </c>
      <c r="AX233" s="14" t="s">
        <v>80</v>
      </c>
      <c r="AY233" s="252" t="s">
        <v>152</v>
      </c>
    </row>
    <row r="234" s="15" customFormat="1">
      <c r="A234" s="15"/>
      <c r="B234" s="253"/>
      <c r="C234" s="254"/>
      <c r="D234" s="233" t="s">
        <v>164</v>
      </c>
      <c r="E234" s="255" t="s">
        <v>1</v>
      </c>
      <c r="F234" s="256" t="s">
        <v>167</v>
      </c>
      <c r="G234" s="254"/>
      <c r="H234" s="257">
        <v>32</v>
      </c>
      <c r="I234" s="258"/>
      <c r="J234" s="254"/>
      <c r="K234" s="254"/>
      <c r="L234" s="259"/>
      <c r="M234" s="260"/>
      <c r="N234" s="261"/>
      <c r="O234" s="261"/>
      <c r="P234" s="261"/>
      <c r="Q234" s="261"/>
      <c r="R234" s="261"/>
      <c r="S234" s="261"/>
      <c r="T234" s="262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3" t="s">
        <v>164</v>
      </c>
      <c r="AU234" s="263" t="s">
        <v>162</v>
      </c>
      <c r="AV234" s="15" t="s">
        <v>161</v>
      </c>
      <c r="AW234" s="15" t="s">
        <v>35</v>
      </c>
      <c r="AX234" s="15" t="s">
        <v>88</v>
      </c>
      <c r="AY234" s="263" t="s">
        <v>152</v>
      </c>
    </row>
    <row r="235" s="2" customFormat="1" ht="14.4" customHeight="1">
      <c r="A235" s="38"/>
      <c r="B235" s="39"/>
      <c r="C235" s="218" t="s">
        <v>374</v>
      </c>
      <c r="D235" s="218" t="s">
        <v>156</v>
      </c>
      <c r="E235" s="219" t="s">
        <v>1236</v>
      </c>
      <c r="F235" s="220" t="s">
        <v>1237</v>
      </c>
      <c r="G235" s="221" t="s">
        <v>249</v>
      </c>
      <c r="H235" s="222">
        <v>4</v>
      </c>
      <c r="I235" s="223"/>
      <c r="J235" s="224">
        <f>ROUND(I235*H235,2)</f>
        <v>0</v>
      </c>
      <c r="K235" s="220" t="s">
        <v>160</v>
      </c>
      <c r="L235" s="44"/>
      <c r="M235" s="225" t="s">
        <v>1</v>
      </c>
      <c r="N235" s="226" t="s">
        <v>46</v>
      </c>
      <c r="O235" s="91"/>
      <c r="P235" s="227">
        <f>O235*H235</f>
        <v>0</v>
      </c>
      <c r="Q235" s="227">
        <v>0.00109</v>
      </c>
      <c r="R235" s="227">
        <f>Q235*H235</f>
        <v>0.0043600000000000002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254</v>
      </c>
      <c r="AT235" s="229" t="s">
        <v>156</v>
      </c>
      <c r="AU235" s="229" t="s">
        <v>162</v>
      </c>
      <c r="AY235" s="17" t="s">
        <v>152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162</v>
      </c>
      <c r="BK235" s="230">
        <f>ROUND(I235*H235,2)</f>
        <v>0</v>
      </c>
      <c r="BL235" s="17" t="s">
        <v>254</v>
      </c>
      <c r="BM235" s="229" t="s">
        <v>1238</v>
      </c>
    </row>
    <row r="236" s="2" customFormat="1" ht="24.15" customHeight="1">
      <c r="A236" s="38"/>
      <c r="B236" s="39"/>
      <c r="C236" s="218" t="s">
        <v>382</v>
      </c>
      <c r="D236" s="218" t="s">
        <v>156</v>
      </c>
      <c r="E236" s="219" t="s">
        <v>1239</v>
      </c>
      <c r="F236" s="220" t="s">
        <v>1240</v>
      </c>
      <c r="G236" s="221" t="s">
        <v>1175</v>
      </c>
      <c r="H236" s="222">
        <v>4</v>
      </c>
      <c r="I236" s="223"/>
      <c r="J236" s="224">
        <f>ROUND(I236*H236,2)</f>
        <v>0</v>
      </c>
      <c r="K236" s="220" t="s">
        <v>160</v>
      </c>
      <c r="L236" s="44"/>
      <c r="M236" s="225" t="s">
        <v>1</v>
      </c>
      <c r="N236" s="226" t="s">
        <v>46</v>
      </c>
      <c r="O236" s="91"/>
      <c r="P236" s="227">
        <f>O236*H236</f>
        <v>0</v>
      </c>
      <c r="Q236" s="227">
        <v>0.0018</v>
      </c>
      <c r="R236" s="227">
        <f>Q236*H236</f>
        <v>0.0071999999999999998</v>
      </c>
      <c r="S236" s="227">
        <v>0</v>
      </c>
      <c r="T236" s="22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9" t="s">
        <v>254</v>
      </c>
      <c r="AT236" s="229" t="s">
        <v>156</v>
      </c>
      <c r="AU236" s="229" t="s">
        <v>162</v>
      </c>
      <c r="AY236" s="17" t="s">
        <v>152</v>
      </c>
      <c r="BE236" s="230">
        <f>IF(N236="základní",J236,0)</f>
        <v>0</v>
      </c>
      <c r="BF236" s="230">
        <f>IF(N236="snížená",J236,0)</f>
        <v>0</v>
      </c>
      <c r="BG236" s="230">
        <f>IF(N236="zákl. přenesená",J236,0)</f>
        <v>0</v>
      </c>
      <c r="BH236" s="230">
        <f>IF(N236="sníž. přenesená",J236,0)</f>
        <v>0</v>
      </c>
      <c r="BI236" s="230">
        <f>IF(N236="nulová",J236,0)</f>
        <v>0</v>
      </c>
      <c r="BJ236" s="17" t="s">
        <v>162</v>
      </c>
      <c r="BK236" s="230">
        <f>ROUND(I236*H236,2)</f>
        <v>0</v>
      </c>
      <c r="BL236" s="17" t="s">
        <v>254</v>
      </c>
      <c r="BM236" s="229" t="s">
        <v>1241</v>
      </c>
    </row>
    <row r="237" s="2" customFormat="1" ht="14.4" customHeight="1">
      <c r="A237" s="38"/>
      <c r="B237" s="39"/>
      <c r="C237" s="218" t="s">
        <v>389</v>
      </c>
      <c r="D237" s="218" t="s">
        <v>156</v>
      </c>
      <c r="E237" s="219" t="s">
        <v>1242</v>
      </c>
      <c r="F237" s="220" t="s">
        <v>1243</v>
      </c>
      <c r="G237" s="221" t="s">
        <v>1175</v>
      </c>
      <c r="H237" s="222">
        <v>4</v>
      </c>
      <c r="I237" s="223"/>
      <c r="J237" s="224">
        <f>ROUND(I237*H237,2)</f>
        <v>0</v>
      </c>
      <c r="K237" s="220" t="s">
        <v>160</v>
      </c>
      <c r="L237" s="44"/>
      <c r="M237" s="225" t="s">
        <v>1</v>
      </c>
      <c r="N237" s="226" t="s">
        <v>46</v>
      </c>
      <c r="O237" s="91"/>
      <c r="P237" s="227">
        <f>O237*H237</f>
        <v>0</v>
      </c>
      <c r="Q237" s="227">
        <v>0.0018</v>
      </c>
      <c r="R237" s="227">
        <f>Q237*H237</f>
        <v>0.0071999999999999998</v>
      </c>
      <c r="S237" s="227">
        <v>0</v>
      </c>
      <c r="T237" s="22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9" t="s">
        <v>254</v>
      </c>
      <c r="AT237" s="229" t="s">
        <v>156</v>
      </c>
      <c r="AU237" s="229" t="s">
        <v>162</v>
      </c>
      <c r="AY237" s="17" t="s">
        <v>152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7" t="s">
        <v>162</v>
      </c>
      <c r="BK237" s="230">
        <f>ROUND(I237*H237,2)</f>
        <v>0</v>
      </c>
      <c r="BL237" s="17" t="s">
        <v>254</v>
      </c>
      <c r="BM237" s="229" t="s">
        <v>1244</v>
      </c>
    </row>
    <row r="238" s="2" customFormat="1" ht="24.15" customHeight="1">
      <c r="A238" s="38"/>
      <c r="B238" s="39"/>
      <c r="C238" s="218" t="s">
        <v>402</v>
      </c>
      <c r="D238" s="218" t="s">
        <v>156</v>
      </c>
      <c r="E238" s="219" t="s">
        <v>1245</v>
      </c>
      <c r="F238" s="220" t="s">
        <v>1246</v>
      </c>
      <c r="G238" s="221" t="s">
        <v>1175</v>
      </c>
      <c r="H238" s="222">
        <v>4</v>
      </c>
      <c r="I238" s="223"/>
      <c r="J238" s="224">
        <f>ROUND(I238*H238,2)</f>
        <v>0</v>
      </c>
      <c r="K238" s="220" t="s">
        <v>160</v>
      </c>
      <c r="L238" s="44"/>
      <c r="M238" s="225" t="s">
        <v>1</v>
      </c>
      <c r="N238" s="226" t="s">
        <v>46</v>
      </c>
      <c r="O238" s="91"/>
      <c r="P238" s="227">
        <f>O238*H238</f>
        <v>0</v>
      </c>
      <c r="Q238" s="227">
        <v>0.0023600000000000001</v>
      </c>
      <c r="R238" s="227">
        <f>Q238*H238</f>
        <v>0.0094400000000000005</v>
      </c>
      <c r="S238" s="227">
        <v>0</v>
      </c>
      <c r="T238" s="228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29" t="s">
        <v>254</v>
      </c>
      <c r="AT238" s="229" t="s">
        <v>156</v>
      </c>
      <c r="AU238" s="229" t="s">
        <v>162</v>
      </c>
      <c r="AY238" s="17" t="s">
        <v>152</v>
      </c>
      <c r="BE238" s="230">
        <f>IF(N238="základní",J238,0)</f>
        <v>0</v>
      </c>
      <c r="BF238" s="230">
        <f>IF(N238="snížená",J238,0)</f>
        <v>0</v>
      </c>
      <c r="BG238" s="230">
        <f>IF(N238="zákl. přenesená",J238,0)</f>
        <v>0</v>
      </c>
      <c r="BH238" s="230">
        <f>IF(N238="sníž. přenesená",J238,0)</f>
        <v>0</v>
      </c>
      <c r="BI238" s="230">
        <f>IF(N238="nulová",J238,0)</f>
        <v>0</v>
      </c>
      <c r="BJ238" s="17" t="s">
        <v>162</v>
      </c>
      <c r="BK238" s="230">
        <f>ROUND(I238*H238,2)</f>
        <v>0</v>
      </c>
      <c r="BL238" s="17" t="s">
        <v>254</v>
      </c>
      <c r="BM238" s="229" t="s">
        <v>1247</v>
      </c>
    </row>
    <row r="239" s="2" customFormat="1" ht="14.4" customHeight="1">
      <c r="A239" s="38"/>
      <c r="B239" s="39"/>
      <c r="C239" s="218" t="s">
        <v>410</v>
      </c>
      <c r="D239" s="218" t="s">
        <v>156</v>
      </c>
      <c r="E239" s="219" t="s">
        <v>1248</v>
      </c>
      <c r="F239" s="220" t="s">
        <v>1249</v>
      </c>
      <c r="G239" s="221" t="s">
        <v>249</v>
      </c>
      <c r="H239" s="222">
        <v>4</v>
      </c>
      <c r="I239" s="223"/>
      <c r="J239" s="224">
        <f>ROUND(I239*H239,2)</f>
        <v>0</v>
      </c>
      <c r="K239" s="220" t="s">
        <v>160</v>
      </c>
      <c r="L239" s="44"/>
      <c r="M239" s="225" t="s">
        <v>1</v>
      </c>
      <c r="N239" s="226" t="s">
        <v>46</v>
      </c>
      <c r="O239" s="91"/>
      <c r="P239" s="227">
        <f>O239*H239</f>
        <v>0</v>
      </c>
      <c r="Q239" s="227">
        <v>0.00024000000000000001</v>
      </c>
      <c r="R239" s="227">
        <f>Q239*H239</f>
        <v>0.00096000000000000002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254</v>
      </c>
      <c r="AT239" s="229" t="s">
        <v>156</v>
      </c>
      <c r="AU239" s="229" t="s">
        <v>162</v>
      </c>
      <c r="AY239" s="17" t="s">
        <v>152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162</v>
      </c>
      <c r="BK239" s="230">
        <f>ROUND(I239*H239,2)</f>
        <v>0</v>
      </c>
      <c r="BL239" s="17" t="s">
        <v>254</v>
      </c>
      <c r="BM239" s="229" t="s">
        <v>1250</v>
      </c>
    </row>
    <row r="240" s="2" customFormat="1" ht="24.15" customHeight="1">
      <c r="A240" s="38"/>
      <c r="B240" s="39"/>
      <c r="C240" s="218" t="s">
        <v>416</v>
      </c>
      <c r="D240" s="218" t="s">
        <v>156</v>
      </c>
      <c r="E240" s="219" t="s">
        <v>1251</v>
      </c>
      <c r="F240" s="220" t="s">
        <v>1252</v>
      </c>
      <c r="G240" s="221" t="s">
        <v>249</v>
      </c>
      <c r="H240" s="222">
        <v>4</v>
      </c>
      <c r="I240" s="223"/>
      <c r="J240" s="224">
        <f>ROUND(I240*H240,2)</f>
        <v>0</v>
      </c>
      <c r="K240" s="220" t="s">
        <v>160</v>
      </c>
      <c r="L240" s="44"/>
      <c r="M240" s="225" t="s">
        <v>1</v>
      </c>
      <c r="N240" s="226" t="s">
        <v>46</v>
      </c>
      <c r="O240" s="91"/>
      <c r="P240" s="227">
        <f>O240*H240</f>
        <v>0</v>
      </c>
      <c r="Q240" s="227">
        <v>0.00036999999999999999</v>
      </c>
      <c r="R240" s="227">
        <f>Q240*H240</f>
        <v>0.00148</v>
      </c>
      <c r="S240" s="227">
        <v>0</v>
      </c>
      <c r="T240" s="228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9" t="s">
        <v>254</v>
      </c>
      <c r="AT240" s="229" t="s">
        <v>156</v>
      </c>
      <c r="AU240" s="229" t="s">
        <v>162</v>
      </c>
      <c r="AY240" s="17" t="s">
        <v>152</v>
      </c>
      <c r="BE240" s="230">
        <f>IF(N240="základní",J240,0)</f>
        <v>0</v>
      </c>
      <c r="BF240" s="230">
        <f>IF(N240="snížená",J240,0)</f>
        <v>0</v>
      </c>
      <c r="BG240" s="230">
        <f>IF(N240="zákl. přenesená",J240,0)</f>
        <v>0</v>
      </c>
      <c r="BH240" s="230">
        <f>IF(N240="sníž. přenesená",J240,0)</f>
        <v>0</v>
      </c>
      <c r="BI240" s="230">
        <f>IF(N240="nulová",J240,0)</f>
        <v>0</v>
      </c>
      <c r="BJ240" s="17" t="s">
        <v>162</v>
      </c>
      <c r="BK240" s="230">
        <f>ROUND(I240*H240,2)</f>
        <v>0</v>
      </c>
      <c r="BL240" s="17" t="s">
        <v>254</v>
      </c>
      <c r="BM240" s="229" t="s">
        <v>1253</v>
      </c>
    </row>
    <row r="241" s="2" customFormat="1" ht="14.4" customHeight="1">
      <c r="A241" s="38"/>
      <c r="B241" s="39"/>
      <c r="C241" s="218" t="s">
        <v>420</v>
      </c>
      <c r="D241" s="218" t="s">
        <v>156</v>
      </c>
      <c r="E241" s="219" t="s">
        <v>1254</v>
      </c>
      <c r="F241" s="220" t="s">
        <v>1255</v>
      </c>
      <c r="G241" s="221" t="s">
        <v>249</v>
      </c>
      <c r="H241" s="222">
        <v>4</v>
      </c>
      <c r="I241" s="223"/>
      <c r="J241" s="224">
        <f>ROUND(I241*H241,2)</f>
        <v>0</v>
      </c>
      <c r="K241" s="220" t="s">
        <v>160</v>
      </c>
      <c r="L241" s="44"/>
      <c r="M241" s="225" t="s">
        <v>1</v>
      </c>
      <c r="N241" s="226" t="s">
        <v>46</v>
      </c>
      <c r="O241" s="91"/>
      <c r="P241" s="227">
        <f>O241*H241</f>
        <v>0</v>
      </c>
      <c r="Q241" s="227">
        <v>0.00027999999999999998</v>
      </c>
      <c r="R241" s="227">
        <f>Q241*H241</f>
        <v>0.0011199999999999999</v>
      </c>
      <c r="S241" s="227">
        <v>0</v>
      </c>
      <c r="T241" s="22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29" t="s">
        <v>254</v>
      </c>
      <c r="AT241" s="229" t="s">
        <v>156</v>
      </c>
      <c r="AU241" s="229" t="s">
        <v>162</v>
      </c>
      <c r="AY241" s="17" t="s">
        <v>152</v>
      </c>
      <c r="BE241" s="230">
        <f>IF(N241="základní",J241,0)</f>
        <v>0</v>
      </c>
      <c r="BF241" s="230">
        <f>IF(N241="snížená",J241,0)</f>
        <v>0</v>
      </c>
      <c r="BG241" s="230">
        <f>IF(N241="zákl. přenesená",J241,0)</f>
        <v>0</v>
      </c>
      <c r="BH241" s="230">
        <f>IF(N241="sníž. přenesená",J241,0)</f>
        <v>0</v>
      </c>
      <c r="BI241" s="230">
        <f>IF(N241="nulová",J241,0)</f>
        <v>0</v>
      </c>
      <c r="BJ241" s="17" t="s">
        <v>162</v>
      </c>
      <c r="BK241" s="230">
        <f>ROUND(I241*H241,2)</f>
        <v>0</v>
      </c>
      <c r="BL241" s="17" t="s">
        <v>254</v>
      </c>
      <c r="BM241" s="229" t="s">
        <v>1256</v>
      </c>
    </row>
    <row r="242" s="2" customFormat="1" ht="24.15" customHeight="1">
      <c r="A242" s="38"/>
      <c r="B242" s="39"/>
      <c r="C242" s="218" t="s">
        <v>424</v>
      </c>
      <c r="D242" s="218" t="s">
        <v>156</v>
      </c>
      <c r="E242" s="219" t="s">
        <v>1257</v>
      </c>
      <c r="F242" s="220" t="s">
        <v>1258</v>
      </c>
      <c r="G242" s="221" t="s">
        <v>249</v>
      </c>
      <c r="H242" s="222">
        <v>4</v>
      </c>
      <c r="I242" s="223"/>
      <c r="J242" s="224">
        <f>ROUND(I242*H242,2)</f>
        <v>0</v>
      </c>
      <c r="K242" s="220" t="s">
        <v>160</v>
      </c>
      <c r="L242" s="44"/>
      <c r="M242" s="225" t="s">
        <v>1</v>
      </c>
      <c r="N242" s="226" t="s">
        <v>46</v>
      </c>
      <c r="O242" s="91"/>
      <c r="P242" s="227">
        <f>O242*H242</f>
        <v>0</v>
      </c>
      <c r="Q242" s="227">
        <v>0.00073999999999999999</v>
      </c>
      <c r="R242" s="227">
        <f>Q242*H242</f>
        <v>0.00296</v>
      </c>
      <c r="S242" s="227">
        <v>0</v>
      </c>
      <c r="T242" s="22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29" t="s">
        <v>254</v>
      </c>
      <c r="AT242" s="229" t="s">
        <v>156</v>
      </c>
      <c r="AU242" s="229" t="s">
        <v>162</v>
      </c>
      <c r="AY242" s="17" t="s">
        <v>152</v>
      </c>
      <c r="BE242" s="230">
        <f>IF(N242="základní",J242,0)</f>
        <v>0</v>
      </c>
      <c r="BF242" s="230">
        <f>IF(N242="snížená",J242,0)</f>
        <v>0</v>
      </c>
      <c r="BG242" s="230">
        <f>IF(N242="zákl. přenesená",J242,0)</f>
        <v>0</v>
      </c>
      <c r="BH242" s="230">
        <f>IF(N242="sníž. přenesená",J242,0)</f>
        <v>0</v>
      </c>
      <c r="BI242" s="230">
        <f>IF(N242="nulová",J242,0)</f>
        <v>0</v>
      </c>
      <c r="BJ242" s="17" t="s">
        <v>162</v>
      </c>
      <c r="BK242" s="230">
        <f>ROUND(I242*H242,2)</f>
        <v>0</v>
      </c>
      <c r="BL242" s="17" t="s">
        <v>254</v>
      </c>
      <c r="BM242" s="229" t="s">
        <v>1259</v>
      </c>
    </row>
    <row r="243" s="12" customFormat="1" ht="22.8" customHeight="1">
      <c r="A243" s="12"/>
      <c r="B243" s="202"/>
      <c r="C243" s="203"/>
      <c r="D243" s="204" t="s">
        <v>79</v>
      </c>
      <c r="E243" s="216" t="s">
        <v>1260</v>
      </c>
      <c r="F243" s="216" t="s">
        <v>1261</v>
      </c>
      <c r="G243" s="203"/>
      <c r="H243" s="203"/>
      <c r="I243" s="206"/>
      <c r="J243" s="217">
        <f>BK243</f>
        <v>0</v>
      </c>
      <c r="K243" s="203"/>
      <c r="L243" s="208"/>
      <c r="M243" s="209"/>
      <c r="N243" s="210"/>
      <c r="O243" s="210"/>
      <c r="P243" s="211">
        <f>SUM(P244:P249)</f>
        <v>0</v>
      </c>
      <c r="Q243" s="210"/>
      <c r="R243" s="211">
        <f>SUM(R244:R249)</f>
        <v>0.020200000000000003</v>
      </c>
      <c r="S243" s="210"/>
      <c r="T243" s="212">
        <f>SUM(T244:T249)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3" t="s">
        <v>162</v>
      </c>
      <c r="AT243" s="214" t="s">
        <v>79</v>
      </c>
      <c r="AU243" s="214" t="s">
        <v>88</v>
      </c>
      <c r="AY243" s="213" t="s">
        <v>152</v>
      </c>
      <c r="BK243" s="215">
        <f>SUM(BK244:BK249)</f>
        <v>0</v>
      </c>
    </row>
    <row r="244" s="2" customFormat="1" ht="24.15" customHeight="1">
      <c r="A244" s="38"/>
      <c r="B244" s="39"/>
      <c r="C244" s="218" t="s">
        <v>429</v>
      </c>
      <c r="D244" s="218" t="s">
        <v>156</v>
      </c>
      <c r="E244" s="219" t="s">
        <v>1262</v>
      </c>
      <c r="F244" s="220" t="s">
        <v>1263</v>
      </c>
      <c r="G244" s="221" t="s">
        <v>249</v>
      </c>
      <c r="H244" s="222">
        <v>4</v>
      </c>
      <c r="I244" s="223"/>
      <c r="J244" s="224">
        <f>ROUND(I244*H244,2)</f>
        <v>0</v>
      </c>
      <c r="K244" s="220" t="s">
        <v>160</v>
      </c>
      <c r="L244" s="44"/>
      <c r="M244" s="225" t="s">
        <v>1</v>
      </c>
      <c r="N244" s="226" t="s">
        <v>46</v>
      </c>
      <c r="O244" s="91"/>
      <c r="P244" s="227">
        <f>O244*H244</f>
        <v>0</v>
      </c>
      <c r="Q244" s="227">
        <v>0</v>
      </c>
      <c r="R244" s="227">
        <f>Q244*H244</f>
        <v>0</v>
      </c>
      <c r="S244" s="227">
        <v>0</v>
      </c>
      <c r="T244" s="22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29" t="s">
        <v>254</v>
      </c>
      <c r="AT244" s="229" t="s">
        <v>156</v>
      </c>
      <c r="AU244" s="229" t="s">
        <v>162</v>
      </c>
      <c r="AY244" s="17" t="s">
        <v>152</v>
      </c>
      <c r="BE244" s="230">
        <f>IF(N244="základní",J244,0)</f>
        <v>0</v>
      </c>
      <c r="BF244" s="230">
        <f>IF(N244="snížená",J244,0)</f>
        <v>0</v>
      </c>
      <c r="BG244" s="230">
        <f>IF(N244="zákl. přenesená",J244,0)</f>
        <v>0</v>
      </c>
      <c r="BH244" s="230">
        <f>IF(N244="sníž. přenesená",J244,0)</f>
        <v>0</v>
      </c>
      <c r="BI244" s="230">
        <f>IF(N244="nulová",J244,0)</f>
        <v>0</v>
      </c>
      <c r="BJ244" s="17" t="s">
        <v>162</v>
      </c>
      <c r="BK244" s="230">
        <f>ROUND(I244*H244,2)</f>
        <v>0</v>
      </c>
      <c r="BL244" s="17" t="s">
        <v>254</v>
      </c>
      <c r="BM244" s="229" t="s">
        <v>1264</v>
      </c>
    </row>
    <row r="245" s="2" customFormat="1" ht="14.4" customHeight="1">
      <c r="A245" s="38"/>
      <c r="B245" s="39"/>
      <c r="C245" s="218" t="s">
        <v>435</v>
      </c>
      <c r="D245" s="218" t="s">
        <v>156</v>
      </c>
      <c r="E245" s="219" t="s">
        <v>1265</v>
      </c>
      <c r="F245" s="220" t="s">
        <v>1266</v>
      </c>
      <c r="G245" s="221" t="s">
        <v>237</v>
      </c>
      <c r="H245" s="222">
        <v>20</v>
      </c>
      <c r="I245" s="223"/>
      <c r="J245" s="224">
        <f>ROUND(I245*H245,2)</f>
        <v>0</v>
      </c>
      <c r="K245" s="220" t="s">
        <v>160</v>
      </c>
      <c r="L245" s="44"/>
      <c r="M245" s="225" t="s">
        <v>1</v>
      </c>
      <c r="N245" s="226" t="s">
        <v>46</v>
      </c>
      <c r="O245" s="91"/>
      <c r="P245" s="227">
        <f>O245*H245</f>
        <v>0</v>
      </c>
      <c r="Q245" s="227">
        <v>0</v>
      </c>
      <c r="R245" s="227">
        <f>Q245*H245</f>
        <v>0</v>
      </c>
      <c r="S245" s="227">
        <v>0</v>
      </c>
      <c r="T245" s="22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9" t="s">
        <v>254</v>
      </c>
      <c r="AT245" s="229" t="s">
        <v>156</v>
      </c>
      <c r="AU245" s="229" t="s">
        <v>162</v>
      </c>
      <c r="AY245" s="17" t="s">
        <v>152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7" t="s">
        <v>162</v>
      </c>
      <c r="BK245" s="230">
        <f>ROUND(I245*H245,2)</f>
        <v>0</v>
      </c>
      <c r="BL245" s="17" t="s">
        <v>254</v>
      </c>
      <c r="BM245" s="229" t="s">
        <v>1267</v>
      </c>
    </row>
    <row r="246" s="14" customFormat="1">
      <c r="A246" s="14"/>
      <c r="B246" s="242"/>
      <c r="C246" s="243"/>
      <c r="D246" s="233" t="s">
        <v>164</v>
      </c>
      <c r="E246" s="244" t="s">
        <v>1</v>
      </c>
      <c r="F246" s="245" t="s">
        <v>1268</v>
      </c>
      <c r="G246" s="243"/>
      <c r="H246" s="246">
        <v>20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164</v>
      </c>
      <c r="AU246" s="252" t="s">
        <v>162</v>
      </c>
      <c r="AV246" s="14" t="s">
        <v>162</v>
      </c>
      <c r="AW246" s="14" t="s">
        <v>35</v>
      </c>
      <c r="AX246" s="14" t="s">
        <v>80</v>
      </c>
      <c r="AY246" s="252" t="s">
        <v>152</v>
      </c>
    </row>
    <row r="247" s="15" customFormat="1">
      <c r="A247" s="15"/>
      <c r="B247" s="253"/>
      <c r="C247" s="254"/>
      <c r="D247" s="233" t="s">
        <v>164</v>
      </c>
      <c r="E247" s="255" t="s">
        <v>1</v>
      </c>
      <c r="F247" s="256" t="s">
        <v>167</v>
      </c>
      <c r="G247" s="254"/>
      <c r="H247" s="257">
        <v>20</v>
      </c>
      <c r="I247" s="258"/>
      <c r="J247" s="254"/>
      <c r="K247" s="254"/>
      <c r="L247" s="259"/>
      <c r="M247" s="260"/>
      <c r="N247" s="261"/>
      <c r="O247" s="261"/>
      <c r="P247" s="261"/>
      <c r="Q247" s="261"/>
      <c r="R247" s="261"/>
      <c r="S247" s="261"/>
      <c r="T247" s="262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3" t="s">
        <v>164</v>
      </c>
      <c r="AU247" s="263" t="s">
        <v>162</v>
      </c>
      <c r="AV247" s="15" t="s">
        <v>161</v>
      </c>
      <c r="AW247" s="15" t="s">
        <v>35</v>
      </c>
      <c r="AX247" s="15" t="s">
        <v>88</v>
      </c>
      <c r="AY247" s="263" t="s">
        <v>152</v>
      </c>
    </row>
    <row r="248" s="2" customFormat="1" ht="14.4" customHeight="1">
      <c r="A248" s="38"/>
      <c r="B248" s="39"/>
      <c r="C248" s="264" t="s">
        <v>444</v>
      </c>
      <c r="D248" s="264" t="s">
        <v>180</v>
      </c>
      <c r="E248" s="265" t="s">
        <v>1269</v>
      </c>
      <c r="F248" s="266" t="s">
        <v>1270</v>
      </c>
      <c r="G248" s="267" t="s">
        <v>237</v>
      </c>
      <c r="H248" s="268">
        <v>20</v>
      </c>
      <c r="I248" s="269"/>
      <c r="J248" s="270">
        <f>ROUND(I248*H248,2)</f>
        <v>0</v>
      </c>
      <c r="K248" s="266" t="s">
        <v>160</v>
      </c>
      <c r="L248" s="271"/>
      <c r="M248" s="272" t="s">
        <v>1</v>
      </c>
      <c r="N248" s="273" t="s">
        <v>46</v>
      </c>
      <c r="O248" s="91"/>
      <c r="P248" s="227">
        <f>O248*H248</f>
        <v>0</v>
      </c>
      <c r="Q248" s="227">
        <v>0.0010100000000000001</v>
      </c>
      <c r="R248" s="227">
        <f>Q248*H248</f>
        <v>0.020200000000000003</v>
      </c>
      <c r="S248" s="227">
        <v>0</v>
      </c>
      <c r="T248" s="22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29" t="s">
        <v>348</v>
      </c>
      <c r="AT248" s="229" t="s">
        <v>180</v>
      </c>
      <c r="AU248" s="229" t="s">
        <v>162</v>
      </c>
      <c r="AY248" s="17" t="s">
        <v>152</v>
      </c>
      <c r="BE248" s="230">
        <f>IF(N248="základní",J248,0)</f>
        <v>0</v>
      </c>
      <c r="BF248" s="230">
        <f>IF(N248="snížená",J248,0)</f>
        <v>0</v>
      </c>
      <c r="BG248" s="230">
        <f>IF(N248="zákl. přenesená",J248,0)</f>
        <v>0</v>
      </c>
      <c r="BH248" s="230">
        <f>IF(N248="sníž. přenesená",J248,0)</f>
        <v>0</v>
      </c>
      <c r="BI248" s="230">
        <f>IF(N248="nulová",J248,0)</f>
        <v>0</v>
      </c>
      <c r="BJ248" s="17" t="s">
        <v>162</v>
      </c>
      <c r="BK248" s="230">
        <f>ROUND(I248*H248,2)</f>
        <v>0</v>
      </c>
      <c r="BL248" s="17" t="s">
        <v>254</v>
      </c>
      <c r="BM248" s="229" t="s">
        <v>1271</v>
      </c>
    </row>
    <row r="249" s="2" customFormat="1" ht="24.15" customHeight="1">
      <c r="A249" s="38"/>
      <c r="B249" s="39"/>
      <c r="C249" s="218" t="s">
        <v>449</v>
      </c>
      <c r="D249" s="218" t="s">
        <v>156</v>
      </c>
      <c r="E249" s="219" t="s">
        <v>1272</v>
      </c>
      <c r="F249" s="220" t="s">
        <v>1273</v>
      </c>
      <c r="G249" s="221" t="s">
        <v>176</v>
      </c>
      <c r="H249" s="222">
        <v>0.02</v>
      </c>
      <c r="I249" s="223"/>
      <c r="J249" s="224">
        <f>ROUND(I249*H249,2)</f>
        <v>0</v>
      </c>
      <c r="K249" s="220" t="s">
        <v>160</v>
      </c>
      <c r="L249" s="44"/>
      <c r="M249" s="225" t="s">
        <v>1</v>
      </c>
      <c r="N249" s="226" t="s">
        <v>46</v>
      </c>
      <c r="O249" s="91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9" t="s">
        <v>254</v>
      </c>
      <c r="AT249" s="229" t="s">
        <v>156</v>
      </c>
      <c r="AU249" s="229" t="s">
        <v>162</v>
      </c>
      <c r="AY249" s="17" t="s">
        <v>152</v>
      </c>
      <c r="BE249" s="230">
        <f>IF(N249="základní",J249,0)</f>
        <v>0</v>
      </c>
      <c r="BF249" s="230">
        <f>IF(N249="snížená",J249,0)</f>
        <v>0</v>
      </c>
      <c r="BG249" s="230">
        <f>IF(N249="zákl. přenesená",J249,0)</f>
        <v>0</v>
      </c>
      <c r="BH249" s="230">
        <f>IF(N249="sníž. přenesená",J249,0)</f>
        <v>0</v>
      </c>
      <c r="BI249" s="230">
        <f>IF(N249="nulová",J249,0)</f>
        <v>0</v>
      </c>
      <c r="BJ249" s="17" t="s">
        <v>162</v>
      </c>
      <c r="BK249" s="230">
        <f>ROUND(I249*H249,2)</f>
        <v>0</v>
      </c>
      <c r="BL249" s="17" t="s">
        <v>254</v>
      </c>
      <c r="BM249" s="229" t="s">
        <v>1274</v>
      </c>
    </row>
    <row r="250" s="12" customFormat="1" ht="25.92" customHeight="1">
      <c r="A250" s="12"/>
      <c r="B250" s="202"/>
      <c r="C250" s="203"/>
      <c r="D250" s="204" t="s">
        <v>79</v>
      </c>
      <c r="E250" s="205" t="s">
        <v>1275</v>
      </c>
      <c r="F250" s="205" t="s">
        <v>1276</v>
      </c>
      <c r="G250" s="203"/>
      <c r="H250" s="203"/>
      <c r="I250" s="206"/>
      <c r="J250" s="207">
        <f>BK250</f>
        <v>0</v>
      </c>
      <c r="K250" s="203"/>
      <c r="L250" s="208"/>
      <c r="M250" s="209"/>
      <c r="N250" s="210"/>
      <c r="O250" s="210"/>
      <c r="P250" s="211">
        <f>SUM(P251:P256)</f>
        <v>0</v>
      </c>
      <c r="Q250" s="210"/>
      <c r="R250" s="211">
        <f>SUM(R251:R256)</f>
        <v>0</v>
      </c>
      <c r="S250" s="210"/>
      <c r="T250" s="212">
        <f>SUM(T251:T256)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3" t="s">
        <v>161</v>
      </c>
      <c r="AT250" s="214" t="s">
        <v>79</v>
      </c>
      <c r="AU250" s="214" t="s">
        <v>80</v>
      </c>
      <c r="AY250" s="213" t="s">
        <v>152</v>
      </c>
      <c r="BK250" s="215">
        <f>SUM(BK251:BK256)</f>
        <v>0</v>
      </c>
    </row>
    <row r="251" s="2" customFormat="1" ht="14.4" customHeight="1">
      <c r="A251" s="38"/>
      <c r="B251" s="39"/>
      <c r="C251" s="218" t="s">
        <v>455</v>
      </c>
      <c r="D251" s="218" t="s">
        <v>156</v>
      </c>
      <c r="E251" s="219" t="s">
        <v>1277</v>
      </c>
      <c r="F251" s="220" t="s">
        <v>1278</v>
      </c>
      <c r="G251" s="221" t="s">
        <v>1279</v>
      </c>
      <c r="H251" s="222">
        <v>33</v>
      </c>
      <c r="I251" s="223"/>
      <c r="J251" s="224">
        <f>ROUND(I251*H251,2)</f>
        <v>0</v>
      </c>
      <c r="K251" s="220" t="s">
        <v>160</v>
      </c>
      <c r="L251" s="44"/>
      <c r="M251" s="225" t="s">
        <v>1</v>
      </c>
      <c r="N251" s="226" t="s">
        <v>46</v>
      </c>
      <c r="O251" s="91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9" t="s">
        <v>1280</v>
      </c>
      <c r="AT251" s="229" t="s">
        <v>156</v>
      </c>
      <c r="AU251" s="229" t="s">
        <v>88</v>
      </c>
      <c r="AY251" s="17" t="s">
        <v>152</v>
      </c>
      <c r="BE251" s="230">
        <f>IF(N251="základní",J251,0)</f>
        <v>0</v>
      </c>
      <c r="BF251" s="230">
        <f>IF(N251="snížená",J251,0)</f>
        <v>0</v>
      </c>
      <c r="BG251" s="230">
        <f>IF(N251="zákl. přenesená",J251,0)</f>
        <v>0</v>
      </c>
      <c r="BH251" s="230">
        <f>IF(N251="sníž. přenesená",J251,0)</f>
        <v>0</v>
      </c>
      <c r="BI251" s="230">
        <f>IF(N251="nulová",J251,0)</f>
        <v>0</v>
      </c>
      <c r="BJ251" s="17" t="s">
        <v>162</v>
      </c>
      <c r="BK251" s="230">
        <f>ROUND(I251*H251,2)</f>
        <v>0</v>
      </c>
      <c r="BL251" s="17" t="s">
        <v>1280</v>
      </c>
      <c r="BM251" s="229" t="s">
        <v>1281</v>
      </c>
    </row>
    <row r="252" s="13" customFormat="1">
      <c r="A252" s="13"/>
      <c r="B252" s="231"/>
      <c r="C252" s="232"/>
      <c r="D252" s="233" t="s">
        <v>164</v>
      </c>
      <c r="E252" s="234" t="s">
        <v>1</v>
      </c>
      <c r="F252" s="235" t="s">
        <v>1282</v>
      </c>
      <c r="G252" s="232"/>
      <c r="H252" s="234" t="s">
        <v>1</v>
      </c>
      <c r="I252" s="236"/>
      <c r="J252" s="232"/>
      <c r="K252" s="232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164</v>
      </c>
      <c r="AU252" s="241" t="s">
        <v>88</v>
      </c>
      <c r="AV252" s="13" t="s">
        <v>88</v>
      </c>
      <c r="AW252" s="13" t="s">
        <v>35</v>
      </c>
      <c r="AX252" s="13" t="s">
        <v>80</v>
      </c>
      <c r="AY252" s="241" t="s">
        <v>152</v>
      </c>
    </row>
    <row r="253" s="14" customFormat="1">
      <c r="A253" s="14"/>
      <c r="B253" s="242"/>
      <c r="C253" s="243"/>
      <c r="D253" s="233" t="s">
        <v>164</v>
      </c>
      <c r="E253" s="244" t="s">
        <v>1</v>
      </c>
      <c r="F253" s="245" t="s">
        <v>183</v>
      </c>
      <c r="G253" s="243"/>
      <c r="H253" s="246">
        <v>8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164</v>
      </c>
      <c r="AU253" s="252" t="s">
        <v>88</v>
      </c>
      <c r="AV253" s="14" t="s">
        <v>162</v>
      </c>
      <c r="AW253" s="14" t="s">
        <v>35</v>
      </c>
      <c r="AX253" s="14" t="s">
        <v>80</v>
      </c>
      <c r="AY253" s="252" t="s">
        <v>152</v>
      </c>
    </row>
    <row r="254" s="13" customFormat="1">
      <c r="A254" s="13"/>
      <c r="B254" s="231"/>
      <c r="C254" s="232"/>
      <c r="D254" s="233" t="s">
        <v>164</v>
      </c>
      <c r="E254" s="234" t="s">
        <v>1</v>
      </c>
      <c r="F254" s="235" t="s">
        <v>1283</v>
      </c>
      <c r="G254" s="232"/>
      <c r="H254" s="234" t="s">
        <v>1</v>
      </c>
      <c r="I254" s="236"/>
      <c r="J254" s="232"/>
      <c r="K254" s="232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164</v>
      </c>
      <c r="AU254" s="241" t="s">
        <v>88</v>
      </c>
      <c r="AV254" s="13" t="s">
        <v>88</v>
      </c>
      <c r="AW254" s="13" t="s">
        <v>35</v>
      </c>
      <c r="AX254" s="13" t="s">
        <v>80</v>
      </c>
      <c r="AY254" s="241" t="s">
        <v>152</v>
      </c>
    </row>
    <row r="255" s="14" customFormat="1">
      <c r="A255" s="14"/>
      <c r="B255" s="242"/>
      <c r="C255" s="243"/>
      <c r="D255" s="233" t="s">
        <v>164</v>
      </c>
      <c r="E255" s="244" t="s">
        <v>1</v>
      </c>
      <c r="F255" s="245" t="s">
        <v>301</v>
      </c>
      <c r="G255" s="243"/>
      <c r="H255" s="246">
        <v>25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164</v>
      </c>
      <c r="AU255" s="252" t="s">
        <v>88</v>
      </c>
      <c r="AV255" s="14" t="s">
        <v>162</v>
      </c>
      <c r="AW255" s="14" t="s">
        <v>35</v>
      </c>
      <c r="AX255" s="14" t="s">
        <v>80</v>
      </c>
      <c r="AY255" s="252" t="s">
        <v>152</v>
      </c>
    </row>
    <row r="256" s="15" customFormat="1">
      <c r="A256" s="15"/>
      <c r="B256" s="253"/>
      <c r="C256" s="254"/>
      <c r="D256" s="233" t="s">
        <v>164</v>
      </c>
      <c r="E256" s="255" t="s">
        <v>1</v>
      </c>
      <c r="F256" s="256" t="s">
        <v>167</v>
      </c>
      <c r="G256" s="254"/>
      <c r="H256" s="257">
        <v>33</v>
      </c>
      <c r="I256" s="258"/>
      <c r="J256" s="254"/>
      <c r="K256" s="254"/>
      <c r="L256" s="259"/>
      <c r="M256" s="274"/>
      <c r="N256" s="275"/>
      <c r="O256" s="275"/>
      <c r="P256" s="275"/>
      <c r="Q256" s="275"/>
      <c r="R256" s="275"/>
      <c r="S256" s="275"/>
      <c r="T256" s="27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3" t="s">
        <v>164</v>
      </c>
      <c r="AU256" s="263" t="s">
        <v>88</v>
      </c>
      <c r="AV256" s="15" t="s">
        <v>161</v>
      </c>
      <c r="AW256" s="15" t="s">
        <v>35</v>
      </c>
      <c r="AX256" s="15" t="s">
        <v>88</v>
      </c>
      <c r="AY256" s="263" t="s">
        <v>152</v>
      </c>
    </row>
    <row r="257" s="2" customFormat="1" ht="6.96" customHeight="1">
      <c r="A257" s="38"/>
      <c r="B257" s="66"/>
      <c r="C257" s="67"/>
      <c r="D257" s="67"/>
      <c r="E257" s="67"/>
      <c r="F257" s="67"/>
      <c r="G257" s="67"/>
      <c r="H257" s="67"/>
      <c r="I257" s="67"/>
      <c r="J257" s="67"/>
      <c r="K257" s="67"/>
      <c r="L257" s="44"/>
      <c r="M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</row>
  </sheetData>
  <sheetProtection sheet="1" autoFilter="0" formatColumns="0" formatRows="0" objects="1" scenarios="1" spinCount="100000" saltValue="9FbFc+KQp0pzXCZSNNVwJy0amaBG5SZK/R3vjrs/af0J/LuZz6ITfB1gb8O71W83BVOPw4L1tY7IqGF0X5N7cg==" hashValue="b45X5CgL4AklzodZIDRfXZRxO9+upLWOwYGvpK4QPvgHmW0HPRnyNX5bAW3ARudxI9zZoLK3fD2EYHwvwcU89w==" algorithmName="SHA-512" password="CC35"/>
  <autoFilter ref="C121:K256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stavební úpravy 3.N.P. č.p. 6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1284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27. 2. 2020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1090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1091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36</v>
      </c>
      <c r="E23" s="38"/>
      <c r="F23" s="38"/>
      <c r="G23" s="38"/>
      <c r="H23" s="38"/>
      <c r="I23" s="140" t="s">
        <v>25</v>
      </c>
      <c r="J23" s="143" t="s">
        <v>37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ROUND((SUM(BE122:BE207)),  2)</f>
        <v>0</v>
      </c>
      <c r="G33" s="38"/>
      <c r="H33" s="38"/>
      <c r="I33" s="155">
        <v>0.20999999999999999</v>
      </c>
      <c r="J33" s="154">
        <f>ROUND(((SUM(BE122:BE207))*I33),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ROUND((SUM(BF122:BF207)),  2)</f>
        <v>0</v>
      </c>
      <c r="G34" s="38"/>
      <c r="H34" s="38"/>
      <c r="I34" s="155">
        <v>0.14999999999999999</v>
      </c>
      <c r="J34" s="154">
        <f>ROUND(((SUM(BF122:BF207))*I34),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ROUND((SUM(BG122:BG207)),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ROUND((SUM(BH122:BH207)),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ROUND((SUM(BI122:BI207)),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stavební úpravy 3.N.P. č.p. 6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03 - Ústřední vytápění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Malšovice budova č.p. 6</v>
      </c>
      <c r="G89" s="40"/>
      <c r="H89" s="40"/>
      <c r="I89" s="32" t="s">
        <v>22</v>
      </c>
      <c r="J89" s="79" t="str">
        <f>IF(J12="","",J12)</f>
        <v>27. 2. 2020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HORTECH control s.r.o.</v>
      </c>
      <c r="G91" s="40"/>
      <c r="H91" s="40"/>
      <c r="I91" s="32" t="s">
        <v>32</v>
      </c>
      <c r="J91" s="36" t="str">
        <f>E21</f>
        <v>Uniprojekt-D.Šašek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36</v>
      </c>
      <c r="J92" s="36" t="str">
        <f>E24</f>
        <v>Josef Beran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122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1285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1286</v>
      </c>
      <c r="E99" s="188"/>
      <c r="F99" s="188"/>
      <c r="G99" s="188"/>
      <c r="H99" s="188"/>
      <c r="I99" s="188"/>
      <c r="J99" s="189">
        <f>J133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1287</v>
      </c>
      <c r="E100" s="188"/>
      <c r="F100" s="188"/>
      <c r="G100" s="188"/>
      <c r="H100" s="188"/>
      <c r="I100" s="188"/>
      <c r="J100" s="189">
        <f>J162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1288</v>
      </c>
      <c r="E101" s="188"/>
      <c r="F101" s="188"/>
      <c r="G101" s="188"/>
      <c r="H101" s="188"/>
      <c r="I101" s="188"/>
      <c r="J101" s="189">
        <f>J179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1096</v>
      </c>
      <c r="E102" s="182"/>
      <c r="F102" s="182"/>
      <c r="G102" s="182"/>
      <c r="H102" s="182"/>
      <c r="I102" s="182"/>
      <c r="J102" s="183">
        <f>J201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137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Malšovice stavební úpravy 3.N.P. č.p. 6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03 - Ústřední vytápění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>Malšovice budova č.p. 6</v>
      </c>
      <c r="G116" s="40"/>
      <c r="H116" s="40"/>
      <c r="I116" s="32" t="s">
        <v>22</v>
      </c>
      <c r="J116" s="79" t="str">
        <f>IF(J12="","",J12)</f>
        <v>27. 2. 2020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40"/>
      <c r="E118" s="40"/>
      <c r="F118" s="27" t="str">
        <f>E15</f>
        <v>HORTECH control s.r.o.</v>
      </c>
      <c r="G118" s="40"/>
      <c r="H118" s="40"/>
      <c r="I118" s="32" t="s">
        <v>32</v>
      </c>
      <c r="J118" s="36" t="str">
        <f>E21</f>
        <v>Uniprojekt-D.Šašek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30</v>
      </c>
      <c r="D119" s="40"/>
      <c r="E119" s="40"/>
      <c r="F119" s="27" t="str">
        <f>IF(E18="","",E18)</f>
        <v>Vyplň údaj</v>
      </c>
      <c r="G119" s="40"/>
      <c r="H119" s="40"/>
      <c r="I119" s="32" t="s">
        <v>36</v>
      </c>
      <c r="J119" s="36" t="str">
        <f>E24</f>
        <v>Josef Beran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138</v>
      </c>
      <c r="D121" s="194" t="s">
        <v>65</v>
      </c>
      <c r="E121" s="194" t="s">
        <v>61</v>
      </c>
      <c r="F121" s="194" t="s">
        <v>62</v>
      </c>
      <c r="G121" s="194" t="s">
        <v>139</v>
      </c>
      <c r="H121" s="194" t="s">
        <v>140</v>
      </c>
      <c r="I121" s="194" t="s">
        <v>141</v>
      </c>
      <c r="J121" s="194" t="s">
        <v>111</v>
      </c>
      <c r="K121" s="195" t="s">
        <v>142</v>
      </c>
      <c r="L121" s="196"/>
      <c r="M121" s="100" t="s">
        <v>1</v>
      </c>
      <c r="N121" s="101" t="s">
        <v>44</v>
      </c>
      <c r="O121" s="101" t="s">
        <v>143</v>
      </c>
      <c r="P121" s="101" t="s">
        <v>144</v>
      </c>
      <c r="Q121" s="101" t="s">
        <v>145</v>
      </c>
      <c r="R121" s="101" t="s">
        <v>146</v>
      </c>
      <c r="S121" s="101" t="s">
        <v>147</v>
      </c>
      <c r="T121" s="102" t="s">
        <v>148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149</v>
      </c>
      <c r="D122" s="40"/>
      <c r="E122" s="40"/>
      <c r="F122" s="40"/>
      <c r="G122" s="40"/>
      <c r="H122" s="40"/>
      <c r="I122" s="40"/>
      <c r="J122" s="197">
        <f>BK122</f>
        <v>0</v>
      </c>
      <c r="K122" s="40"/>
      <c r="L122" s="44"/>
      <c r="M122" s="103"/>
      <c r="N122" s="198"/>
      <c r="O122" s="104"/>
      <c r="P122" s="199">
        <f>P123+P201</f>
        <v>0</v>
      </c>
      <c r="Q122" s="104"/>
      <c r="R122" s="199">
        <f>R123+R201</f>
        <v>0.66265799999999997</v>
      </c>
      <c r="S122" s="104"/>
      <c r="T122" s="200">
        <f>T123+T201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79</v>
      </c>
      <c r="AU122" s="17" t="s">
        <v>113</v>
      </c>
      <c r="BK122" s="201">
        <f>BK123+BK201</f>
        <v>0</v>
      </c>
    </row>
    <row r="123" s="12" customFormat="1" ht="25.92" customHeight="1">
      <c r="A123" s="12"/>
      <c r="B123" s="202"/>
      <c r="C123" s="203"/>
      <c r="D123" s="204" t="s">
        <v>79</v>
      </c>
      <c r="E123" s="205" t="s">
        <v>378</v>
      </c>
      <c r="F123" s="205" t="s">
        <v>379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P124+P133+P162+P179</f>
        <v>0</v>
      </c>
      <c r="Q123" s="210"/>
      <c r="R123" s="211">
        <f>R124+R133+R162+R179</f>
        <v>0.66265799999999997</v>
      </c>
      <c r="S123" s="210"/>
      <c r="T123" s="212">
        <f>T124+T133+T162+T179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162</v>
      </c>
      <c r="AT123" s="214" t="s">
        <v>79</v>
      </c>
      <c r="AU123" s="214" t="s">
        <v>80</v>
      </c>
      <c r="AY123" s="213" t="s">
        <v>152</v>
      </c>
      <c r="BK123" s="215">
        <f>BK124+BK133+BK162+BK179</f>
        <v>0</v>
      </c>
    </row>
    <row r="124" s="12" customFormat="1" ht="22.8" customHeight="1">
      <c r="A124" s="12"/>
      <c r="B124" s="202"/>
      <c r="C124" s="203"/>
      <c r="D124" s="204" t="s">
        <v>79</v>
      </c>
      <c r="E124" s="216" t="s">
        <v>1289</v>
      </c>
      <c r="F124" s="216" t="s">
        <v>1290</v>
      </c>
      <c r="G124" s="203"/>
      <c r="H124" s="203"/>
      <c r="I124" s="206"/>
      <c r="J124" s="217">
        <f>BK124</f>
        <v>0</v>
      </c>
      <c r="K124" s="203"/>
      <c r="L124" s="208"/>
      <c r="M124" s="209"/>
      <c r="N124" s="210"/>
      <c r="O124" s="210"/>
      <c r="P124" s="211">
        <f>SUM(P125:P132)</f>
        <v>0</v>
      </c>
      <c r="Q124" s="210"/>
      <c r="R124" s="211">
        <f>SUM(R125:R132)</f>
        <v>0.20696000000000001</v>
      </c>
      <c r="S124" s="210"/>
      <c r="T124" s="212">
        <f>SUM(T125:T132)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162</v>
      </c>
      <c r="AT124" s="214" t="s">
        <v>79</v>
      </c>
      <c r="AU124" s="214" t="s">
        <v>88</v>
      </c>
      <c r="AY124" s="213" t="s">
        <v>152</v>
      </c>
      <c r="BK124" s="215">
        <f>SUM(BK125:BK132)</f>
        <v>0</v>
      </c>
    </row>
    <row r="125" s="2" customFormat="1" ht="24.15" customHeight="1">
      <c r="A125" s="38"/>
      <c r="B125" s="39"/>
      <c r="C125" s="218" t="s">
        <v>88</v>
      </c>
      <c r="D125" s="218" t="s">
        <v>156</v>
      </c>
      <c r="E125" s="219" t="s">
        <v>1291</v>
      </c>
      <c r="F125" s="220" t="s">
        <v>1292</v>
      </c>
      <c r="G125" s="221" t="s">
        <v>1175</v>
      </c>
      <c r="H125" s="222">
        <v>4</v>
      </c>
      <c r="I125" s="223"/>
      <c r="J125" s="224">
        <f>ROUND(I125*H125,2)</f>
        <v>0</v>
      </c>
      <c r="K125" s="220" t="s">
        <v>160</v>
      </c>
      <c r="L125" s="44"/>
      <c r="M125" s="225" t="s">
        <v>1</v>
      </c>
      <c r="N125" s="226" t="s">
        <v>46</v>
      </c>
      <c r="O125" s="91"/>
      <c r="P125" s="227">
        <f>O125*H125</f>
        <v>0</v>
      </c>
      <c r="Q125" s="227">
        <v>0.0026099999999999999</v>
      </c>
      <c r="R125" s="227">
        <f>Q125*H125</f>
        <v>0.01044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254</v>
      </c>
      <c r="AT125" s="229" t="s">
        <v>156</v>
      </c>
      <c r="AU125" s="229" t="s">
        <v>162</v>
      </c>
      <c r="AY125" s="17" t="s">
        <v>152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162</v>
      </c>
      <c r="BK125" s="230">
        <f>ROUND(I125*H125,2)</f>
        <v>0</v>
      </c>
      <c r="BL125" s="17" t="s">
        <v>254</v>
      </c>
      <c r="BM125" s="229" t="s">
        <v>1293</v>
      </c>
    </row>
    <row r="126" s="2" customFormat="1" ht="24.15" customHeight="1">
      <c r="A126" s="38"/>
      <c r="B126" s="39"/>
      <c r="C126" s="264" t="s">
        <v>162</v>
      </c>
      <c r="D126" s="264" t="s">
        <v>180</v>
      </c>
      <c r="E126" s="265" t="s">
        <v>1294</v>
      </c>
      <c r="F126" s="266" t="s">
        <v>1295</v>
      </c>
      <c r="G126" s="267" t="s">
        <v>249</v>
      </c>
      <c r="H126" s="268">
        <v>4</v>
      </c>
      <c r="I126" s="269"/>
      <c r="J126" s="270">
        <f>ROUND(I126*H126,2)</f>
        <v>0</v>
      </c>
      <c r="K126" s="266" t="s">
        <v>160</v>
      </c>
      <c r="L126" s="271"/>
      <c r="M126" s="272" t="s">
        <v>1</v>
      </c>
      <c r="N126" s="273" t="s">
        <v>46</v>
      </c>
      <c r="O126" s="91"/>
      <c r="P126" s="227">
        <f>O126*H126</f>
        <v>0</v>
      </c>
      <c r="Q126" s="227">
        <v>0.044999999999999998</v>
      </c>
      <c r="R126" s="227">
        <f>Q126*H126</f>
        <v>0.17999999999999999</v>
      </c>
      <c r="S126" s="227">
        <v>0</v>
      </c>
      <c r="T126" s="22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348</v>
      </c>
      <c r="AT126" s="229" t="s">
        <v>180</v>
      </c>
      <c r="AU126" s="229" t="s">
        <v>162</v>
      </c>
      <c r="AY126" s="17" t="s">
        <v>152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162</v>
      </c>
      <c r="BK126" s="230">
        <f>ROUND(I126*H126,2)</f>
        <v>0</v>
      </c>
      <c r="BL126" s="17" t="s">
        <v>254</v>
      </c>
      <c r="BM126" s="229" t="s">
        <v>1296</v>
      </c>
    </row>
    <row r="127" s="2" customFormat="1" ht="14.4" customHeight="1">
      <c r="A127" s="38"/>
      <c r="B127" s="39"/>
      <c r="C127" s="218" t="s">
        <v>154</v>
      </c>
      <c r="D127" s="218" t="s">
        <v>156</v>
      </c>
      <c r="E127" s="219" t="s">
        <v>1297</v>
      </c>
      <c r="F127" s="220" t="s">
        <v>1298</v>
      </c>
      <c r="G127" s="221" t="s">
        <v>237</v>
      </c>
      <c r="H127" s="222">
        <v>4</v>
      </c>
      <c r="I127" s="223"/>
      <c r="J127" s="224">
        <f>ROUND(I127*H127,2)</f>
        <v>0</v>
      </c>
      <c r="K127" s="220" t="s">
        <v>160</v>
      </c>
      <c r="L127" s="44"/>
      <c r="M127" s="225" t="s">
        <v>1</v>
      </c>
      <c r="N127" s="226" t="s">
        <v>46</v>
      </c>
      <c r="O127" s="91"/>
      <c r="P127" s="227">
        <f>O127*H127</f>
        <v>0</v>
      </c>
      <c r="Q127" s="227">
        <v>0.00038999999999999999</v>
      </c>
      <c r="R127" s="227">
        <f>Q127*H127</f>
        <v>0.00156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254</v>
      </c>
      <c r="AT127" s="229" t="s">
        <v>156</v>
      </c>
      <c r="AU127" s="229" t="s">
        <v>162</v>
      </c>
      <c r="AY127" s="17" t="s">
        <v>152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162</v>
      </c>
      <c r="BK127" s="230">
        <f>ROUND(I127*H127,2)</f>
        <v>0</v>
      </c>
      <c r="BL127" s="17" t="s">
        <v>254</v>
      </c>
      <c r="BM127" s="229" t="s">
        <v>1299</v>
      </c>
    </row>
    <row r="128" s="2" customFormat="1" ht="37.8" customHeight="1">
      <c r="A128" s="38"/>
      <c r="B128" s="39"/>
      <c r="C128" s="218" t="s">
        <v>161</v>
      </c>
      <c r="D128" s="218" t="s">
        <v>156</v>
      </c>
      <c r="E128" s="219" t="s">
        <v>1300</v>
      </c>
      <c r="F128" s="220" t="s">
        <v>1301</v>
      </c>
      <c r="G128" s="221" t="s">
        <v>1175</v>
      </c>
      <c r="H128" s="222">
        <v>4</v>
      </c>
      <c r="I128" s="223"/>
      <c r="J128" s="224">
        <f>ROUND(I128*H128,2)</f>
        <v>0</v>
      </c>
      <c r="K128" s="220" t="s">
        <v>160</v>
      </c>
      <c r="L128" s="44"/>
      <c r="M128" s="225" t="s">
        <v>1</v>
      </c>
      <c r="N128" s="226" t="s">
        <v>46</v>
      </c>
      <c r="O128" s="91"/>
      <c r="P128" s="227">
        <f>O128*H128</f>
        <v>0</v>
      </c>
      <c r="Q128" s="227">
        <v>0.00149</v>
      </c>
      <c r="R128" s="227">
        <f>Q128*H128</f>
        <v>0.00596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254</v>
      </c>
      <c r="AT128" s="229" t="s">
        <v>156</v>
      </c>
      <c r="AU128" s="229" t="s">
        <v>162</v>
      </c>
      <c r="AY128" s="17" t="s">
        <v>152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162</v>
      </c>
      <c r="BK128" s="230">
        <f>ROUND(I128*H128,2)</f>
        <v>0</v>
      </c>
      <c r="BL128" s="17" t="s">
        <v>254</v>
      </c>
      <c r="BM128" s="229" t="s">
        <v>1302</v>
      </c>
    </row>
    <row r="129" s="2" customFormat="1" ht="24.15" customHeight="1">
      <c r="A129" s="38"/>
      <c r="B129" s="39"/>
      <c r="C129" s="218" t="s">
        <v>186</v>
      </c>
      <c r="D129" s="218" t="s">
        <v>156</v>
      </c>
      <c r="E129" s="219" t="s">
        <v>1303</v>
      </c>
      <c r="F129" s="220" t="s">
        <v>1304</v>
      </c>
      <c r="G129" s="221" t="s">
        <v>237</v>
      </c>
      <c r="H129" s="222">
        <v>20</v>
      </c>
      <c r="I129" s="223"/>
      <c r="J129" s="224">
        <f>ROUND(I129*H129,2)</f>
        <v>0</v>
      </c>
      <c r="K129" s="220" t="s">
        <v>160</v>
      </c>
      <c r="L129" s="44"/>
      <c r="M129" s="225" t="s">
        <v>1</v>
      </c>
      <c r="N129" s="226" t="s">
        <v>46</v>
      </c>
      <c r="O129" s="91"/>
      <c r="P129" s="227">
        <f>O129*H129</f>
        <v>0</v>
      </c>
      <c r="Q129" s="227">
        <v>0.00044999999999999999</v>
      </c>
      <c r="R129" s="227">
        <f>Q129*H129</f>
        <v>0.0089999999999999993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254</v>
      </c>
      <c r="AT129" s="229" t="s">
        <v>156</v>
      </c>
      <c r="AU129" s="229" t="s">
        <v>162</v>
      </c>
      <c r="AY129" s="17" t="s">
        <v>152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162</v>
      </c>
      <c r="BK129" s="230">
        <f>ROUND(I129*H129,2)</f>
        <v>0</v>
      </c>
      <c r="BL129" s="17" t="s">
        <v>254</v>
      </c>
      <c r="BM129" s="229" t="s">
        <v>1305</v>
      </c>
    </row>
    <row r="130" s="14" customFormat="1">
      <c r="A130" s="14"/>
      <c r="B130" s="242"/>
      <c r="C130" s="243"/>
      <c r="D130" s="233" t="s">
        <v>164</v>
      </c>
      <c r="E130" s="244" t="s">
        <v>1</v>
      </c>
      <c r="F130" s="245" t="s">
        <v>1306</v>
      </c>
      <c r="G130" s="243"/>
      <c r="H130" s="246">
        <v>20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164</v>
      </c>
      <c r="AU130" s="252" t="s">
        <v>162</v>
      </c>
      <c r="AV130" s="14" t="s">
        <v>162</v>
      </c>
      <c r="AW130" s="14" t="s">
        <v>35</v>
      </c>
      <c r="AX130" s="14" t="s">
        <v>80</v>
      </c>
      <c r="AY130" s="252" t="s">
        <v>152</v>
      </c>
    </row>
    <row r="131" s="15" customFormat="1">
      <c r="A131" s="15"/>
      <c r="B131" s="253"/>
      <c r="C131" s="254"/>
      <c r="D131" s="233" t="s">
        <v>164</v>
      </c>
      <c r="E131" s="255" t="s">
        <v>1</v>
      </c>
      <c r="F131" s="256" t="s">
        <v>167</v>
      </c>
      <c r="G131" s="254"/>
      <c r="H131" s="257">
        <v>20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3" t="s">
        <v>164</v>
      </c>
      <c r="AU131" s="263" t="s">
        <v>162</v>
      </c>
      <c r="AV131" s="15" t="s">
        <v>161</v>
      </c>
      <c r="AW131" s="15" t="s">
        <v>35</v>
      </c>
      <c r="AX131" s="15" t="s">
        <v>88</v>
      </c>
      <c r="AY131" s="263" t="s">
        <v>152</v>
      </c>
    </row>
    <row r="132" s="2" customFormat="1" ht="14.4" customHeight="1">
      <c r="A132" s="38"/>
      <c r="B132" s="39"/>
      <c r="C132" s="218" t="s">
        <v>200</v>
      </c>
      <c r="D132" s="218" t="s">
        <v>156</v>
      </c>
      <c r="E132" s="219" t="s">
        <v>1307</v>
      </c>
      <c r="F132" s="220" t="s">
        <v>1308</v>
      </c>
      <c r="G132" s="221" t="s">
        <v>176</v>
      </c>
      <c r="H132" s="222">
        <v>0.20699999999999999</v>
      </c>
      <c r="I132" s="223"/>
      <c r="J132" s="224">
        <f>ROUND(I132*H132,2)</f>
        <v>0</v>
      </c>
      <c r="K132" s="220" t="s">
        <v>160</v>
      </c>
      <c r="L132" s="44"/>
      <c r="M132" s="225" t="s">
        <v>1</v>
      </c>
      <c r="N132" s="226" t="s">
        <v>46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254</v>
      </c>
      <c r="AT132" s="229" t="s">
        <v>156</v>
      </c>
      <c r="AU132" s="229" t="s">
        <v>162</v>
      </c>
      <c r="AY132" s="17" t="s">
        <v>152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162</v>
      </c>
      <c r="BK132" s="230">
        <f>ROUND(I132*H132,2)</f>
        <v>0</v>
      </c>
      <c r="BL132" s="17" t="s">
        <v>254</v>
      </c>
      <c r="BM132" s="229" t="s">
        <v>1309</v>
      </c>
    </row>
    <row r="133" s="12" customFormat="1" ht="22.8" customHeight="1">
      <c r="A133" s="12"/>
      <c r="B133" s="202"/>
      <c r="C133" s="203"/>
      <c r="D133" s="204" t="s">
        <v>79</v>
      </c>
      <c r="E133" s="216" t="s">
        <v>1310</v>
      </c>
      <c r="F133" s="216" t="s">
        <v>1311</v>
      </c>
      <c r="G133" s="203"/>
      <c r="H133" s="203"/>
      <c r="I133" s="206"/>
      <c r="J133" s="217">
        <f>BK133</f>
        <v>0</v>
      </c>
      <c r="K133" s="203"/>
      <c r="L133" s="208"/>
      <c r="M133" s="209"/>
      <c r="N133" s="210"/>
      <c r="O133" s="210"/>
      <c r="P133" s="211">
        <f>SUM(P134:P161)</f>
        <v>0</v>
      </c>
      <c r="Q133" s="210"/>
      <c r="R133" s="211">
        <f>SUM(R134:R161)</f>
        <v>0.067258000000000012</v>
      </c>
      <c r="S133" s="210"/>
      <c r="T133" s="212">
        <f>SUM(T134:T161)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3" t="s">
        <v>162</v>
      </c>
      <c r="AT133" s="214" t="s">
        <v>79</v>
      </c>
      <c r="AU133" s="214" t="s">
        <v>88</v>
      </c>
      <c r="AY133" s="213" t="s">
        <v>152</v>
      </c>
      <c r="BK133" s="215">
        <f>SUM(BK134:BK161)</f>
        <v>0</v>
      </c>
    </row>
    <row r="134" s="2" customFormat="1" ht="14.4" customHeight="1">
      <c r="A134" s="38"/>
      <c r="B134" s="39"/>
      <c r="C134" s="218" t="s">
        <v>206</v>
      </c>
      <c r="D134" s="218" t="s">
        <v>156</v>
      </c>
      <c r="E134" s="219" t="s">
        <v>1312</v>
      </c>
      <c r="F134" s="220" t="s">
        <v>1313</v>
      </c>
      <c r="G134" s="221" t="s">
        <v>237</v>
      </c>
      <c r="H134" s="222">
        <v>107.90000000000001</v>
      </c>
      <c r="I134" s="223"/>
      <c r="J134" s="224">
        <f>ROUND(I134*H134,2)</f>
        <v>0</v>
      </c>
      <c r="K134" s="220" t="s">
        <v>160</v>
      </c>
      <c r="L134" s="44"/>
      <c r="M134" s="225" t="s">
        <v>1</v>
      </c>
      <c r="N134" s="226" t="s">
        <v>46</v>
      </c>
      <c r="O134" s="91"/>
      <c r="P134" s="227">
        <f>O134*H134</f>
        <v>0</v>
      </c>
      <c r="Q134" s="227">
        <v>0.00055000000000000003</v>
      </c>
      <c r="R134" s="227">
        <f>Q134*H134</f>
        <v>0.059345000000000009</v>
      </c>
      <c r="S134" s="227">
        <v>0</v>
      </c>
      <c r="T134" s="22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254</v>
      </c>
      <c r="AT134" s="229" t="s">
        <v>156</v>
      </c>
      <c r="AU134" s="229" t="s">
        <v>162</v>
      </c>
      <c r="AY134" s="17" t="s">
        <v>152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162</v>
      </c>
      <c r="BK134" s="230">
        <f>ROUND(I134*H134,2)</f>
        <v>0</v>
      </c>
      <c r="BL134" s="17" t="s">
        <v>254</v>
      </c>
      <c r="BM134" s="229" t="s">
        <v>1314</v>
      </c>
    </row>
    <row r="135" s="13" customFormat="1">
      <c r="A135" s="13"/>
      <c r="B135" s="231"/>
      <c r="C135" s="232"/>
      <c r="D135" s="233" t="s">
        <v>164</v>
      </c>
      <c r="E135" s="234" t="s">
        <v>1</v>
      </c>
      <c r="F135" s="235" t="s">
        <v>1102</v>
      </c>
      <c r="G135" s="232"/>
      <c r="H135" s="234" t="s">
        <v>1</v>
      </c>
      <c r="I135" s="236"/>
      <c r="J135" s="232"/>
      <c r="K135" s="232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164</v>
      </c>
      <c r="AU135" s="241" t="s">
        <v>162</v>
      </c>
      <c r="AV135" s="13" t="s">
        <v>88</v>
      </c>
      <c r="AW135" s="13" t="s">
        <v>35</v>
      </c>
      <c r="AX135" s="13" t="s">
        <v>80</v>
      </c>
      <c r="AY135" s="241" t="s">
        <v>152</v>
      </c>
    </row>
    <row r="136" s="14" customFormat="1">
      <c r="A136" s="14"/>
      <c r="B136" s="242"/>
      <c r="C136" s="243"/>
      <c r="D136" s="233" t="s">
        <v>164</v>
      </c>
      <c r="E136" s="244" t="s">
        <v>1</v>
      </c>
      <c r="F136" s="245" t="s">
        <v>1315</v>
      </c>
      <c r="G136" s="243"/>
      <c r="H136" s="246">
        <v>10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164</v>
      </c>
      <c r="AU136" s="252" t="s">
        <v>162</v>
      </c>
      <c r="AV136" s="14" t="s">
        <v>162</v>
      </c>
      <c r="AW136" s="14" t="s">
        <v>35</v>
      </c>
      <c r="AX136" s="14" t="s">
        <v>80</v>
      </c>
      <c r="AY136" s="252" t="s">
        <v>152</v>
      </c>
    </row>
    <row r="137" s="14" customFormat="1">
      <c r="A137" s="14"/>
      <c r="B137" s="242"/>
      <c r="C137" s="243"/>
      <c r="D137" s="233" t="s">
        <v>164</v>
      </c>
      <c r="E137" s="244" t="s">
        <v>1</v>
      </c>
      <c r="F137" s="245" t="s">
        <v>1316</v>
      </c>
      <c r="G137" s="243"/>
      <c r="H137" s="246">
        <v>7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164</v>
      </c>
      <c r="AU137" s="252" t="s">
        <v>162</v>
      </c>
      <c r="AV137" s="14" t="s">
        <v>162</v>
      </c>
      <c r="AW137" s="14" t="s">
        <v>35</v>
      </c>
      <c r="AX137" s="14" t="s">
        <v>80</v>
      </c>
      <c r="AY137" s="252" t="s">
        <v>152</v>
      </c>
    </row>
    <row r="138" s="14" customFormat="1">
      <c r="A138" s="14"/>
      <c r="B138" s="242"/>
      <c r="C138" s="243"/>
      <c r="D138" s="233" t="s">
        <v>164</v>
      </c>
      <c r="E138" s="244" t="s">
        <v>1</v>
      </c>
      <c r="F138" s="245" t="s">
        <v>1317</v>
      </c>
      <c r="G138" s="243"/>
      <c r="H138" s="246">
        <v>1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164</v>
      </c>
      <c r="AU138" s="252" t="s">
        <v>162</v>
      </c>
      <c r="AV138" s="14" t="s">
        <v>162</v>
      </c>
      <c r="AW138" s="14" t="s">
        <v>35</v>
      </c>
      <c r="AX138" s="14" t="s">
        <v>80</v>
      </c>
      <c r="AY138" s="252" t="s">
        <v>152</v>
      </c>
    </row>
    <row r="139" s="14" customFormat="1">
      <c r="A139" s="14"/>
      <c r="B139" s="242"/>
      <c r="C139" s="243"/>
      <c r="D139" s="233" t="s">
        <v>164</v>
      </c>
      <c r="E139" s="244" t="s">
        <v>1</v>
      </c>
      <c r="F139" s="245" t="s">
        <v>1318</v>
      </c>
      <c r="G139" s="243"/>
      <c r="H139" s="246">
        <v>2.5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164</v>
      </c>
      <c r="AU139" s="252" t="s">
        <v>162</v>
      </c>
      <c r="AV139" s="14" t="s">
        <v>162</v>
      </c>
      <c r="AW139" s="14" t="s">
        <v>35</v>
      </c>
      <c r="AX139" s="14" t="s">
        <v>80</v>
      </c>
      <c r="AY139" s="252" t="s">
        <v>152</v>
      </c>
    </row>
    <row r="140" s="14" customFormat="1">
      <c r="A140" s="14"/>
      <c r="B140" s="242"/>
      <c r="C140" s="243"/>
      <c r="D140" s="233" t="s">
        <v>164</v>
      </c>
      <c r="E140" s="244" t="s">
        <v>1</v>
      </c>
      <c r="F140" s="245" t="s">
        <v>1319</v>
      </c>
      <c r="G140" s="243"/>
      <c r="H140" s="246">
        <v>2.3999999999999999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164</v>
      </c>
      <c r="AU140" s="252" t="s">
        <v>162</v>
      </c>
      <c r="AV140" s="14" t="s">
        <v>162</v>
      </c>
      <c r="AW140" s="14" t="s">
        <v>35</v>
      </c>
      <c r="AX140" s="14" t="s">
        <v>80</v>
      </c>
      <c r="AY140" s="252" t="s">
        <v>152</v>
      </c>
    </row>
    <row r="141" s="14" customFormat="1">
      <c r="A141" s="14"/>
      <c r="B141" s="242"/>
      <c r="C141" s="243"/>
      <c r="D141" s="233" t="s">
        <v>164</v>
      </c>
      <c r="E141" s="244" t="s">
        <v>1</v>
      </c>
      <c r="F141" s="245" t="s">
        <v>667</v>
      </c>
      <c r="G141" s="243"/>
      <c r="H141" s="246">
        <v>4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164</v>
      </c>
      <c r="AU141" s="252" t="s">
        <v>162</v>
      </c>
      <c r="AV141" s="14" t="s">
        <v>162</v>
      </c>
      <c r="AW141" s="14" t="s">
        <v>35</v>
      </c>
      <c r="AX141" s="14" t="s">
        <v>80</v>
      </c>
      <c r="AY141" s="252" t="s">
        <v>152</v>
      </c>
    </row>
    <row r="142" s="13" customFormat="1">
      <c r="A142" s="13"/>
      <c r="B142" s="231"/>
      <c r="C142" s="232"/>
      <c r="D142" s="233" t="s">
        <v>164</v>
      </c>
      <c r="E142" s="234" t="s">
        <v>1</v>
      </c>
      <c r="F142" s="235" t="s">
        <v>1103</v>
      </c>
      <c r="G142" s="232"/>
      <c r="H142" s="234" t="s">
        <v>1</v>
      </c>
      <c r="I142" s="236"/>
      <c r="J142" s="232"/>
      <c r="K142" s="232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164</v>
      </c>
      <c r="AU142" s="241" t="s">
        <v>162</v>
      </c>
      <c r="AV142" s="13" t="s">
        <v>88</v>
      </c>
      <c r="AW142" s="13" t="s">
        <v>35</v>
      </c>
      <c r="AX142" s="13" t="s">
        <v>80</v>
      </c>
      <c r="AY142" s="241" t="s">
        <v>152</v>
      </c>
    </row>
    <row r="143" s="14" customFormat="1">
      <c r="A143" s="14"/>
      <c r="B143" s="242"/>
      <c r="C143" s="243"/>
      <c r="D143" s="233" t="s">
        <v>164</v>
      </c>
      <c r="E143" s="244" t="s">
        <v>1</v>
      </c>
      <c r="F143" s="245" t="s">
        <v>1319</v>
      </c>
      <c r="G143" s="243"/>
      <c r="H143" s="246">
        <v>2.3999999999999999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164</v>
      </c>
      <c r="AU143" s="252" t="s">
        <v>162</v>
      </c>
      <c r="AV143" s="14" t="s">
        <v>162</v>
      </c>
      <c r="AW143" s="14" t="s">
        <v>35</v>
      </c>
      <c r="AX143" s="14" t="s">
        <v>80</v>
      </c>
      <c r="AY143" s="252" t="s">
        <v>152</v>
      </c>
    </row>
    <row r="144" s="14" customFormat="1">
      <c r="A144" s="14"/>
      <c r="B144" s="242"/>
      <c r="C144" s="243"/>
      <c r="D144" s="233" t="s">
        <v>164</v>
      </c>
      <c r="E144" s="244" t="s">
        <v>1</v>
      </c>
      <c r="F144" s="245" t="s">
        <v>1320</v>
      </c>
      <c r="G144" s="243"/>
      <c r="H144" s="246">
        <v>1.2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164</v>
      </c>
      <c r="AU144" s="252" t="s">
        <v>162</v>
      </c>
      <c r="AV144" s="14" t="s">
        <v>162</v>
      </c>
      <c r="AW144" s="14" t="s">
        <v>35</v>
      </c>
      <c r="AX144" s="14" t="s">
        <v>80</v>
      </c>
      <c r="AY144" s="252" t="s">
        <v>152</v>
      </c>
    </row>
    <row r="145" s="14" customFormat="1">
      <c r="A145" s="14"/>
      <c r="B145" s="242"/>
      <c r="C145" s="243"/>
      <c r="D145" s="233" t="s">
        <v>164</v>
      </c>
      <c r="E145" s="244" t="s">
        <v>1</v>
      </c>
      <c r="F145" s="245" t="s">
        <v>281</v>
      </c>
      <c r="G145" s="243"/>
      <c r="H145" s="246">
        <v>3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164</v>
      </c>
      <c r="AU145" s="252" t="s">
        <v>162</v>
      </c>
      <c r="AV145" s="14" t="s">
        <v>162</v>
      </c>
      <c r="AW145" s="14" t="s">
        <v>35</v>
      </c>
      <c r="AX145" s="14" t="s">
        <v>80</v>
      </c>
      <c r="AY145" s="252" t="s">
        <v>152</v>
      </c>
    </row>
    <row r="146" s="14" customFormat="1">
      <c r="A146" s="14"/>
      <c r="B146" s="242"/>
      <c r="C146" s="243"/>
      <c r="D146" s="233" t="s">
        <v>164</v>
      </c>
      <c r="E146" s="244" t="s">
        <v>1</v>
      </c>
      <c r="F146" s="245" t="s">
        <v>1321</v>
      </c>
      <c r="G146" s="243"/>
      <c r="H146" s="246">
        <v>5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164</v>
      </c>
      <c r="AU146" s="252" t="s">
        <v>162</v>
      </c>
      <c r="AV146" s="14" t="s">
        <v>162</v>
      </c>
      <c r="AW146" s="14" t="s">
        <v>35</v>
      </c>
      <c r="AX146" s="14" t="s">
        <v>80</v>
      </c>
      <c r="AY146" s="252" t="s">
        <v>152</v>
      </c>
    </row>
    <row r="147" s="14" customFormat="1">
      <c r="A147" s="14"/>
      <c r="B147" s="242"/>
      <c r="C147" s="243"/>
      <c r="D147" s="233" t="s">
        <v>164</v>
      </c>
      <c r="E147" s="244" t="s">
        <v>1</v>
      </c>
      <c r="F147" s="245" t="s">
        <v>667</v>
      </c>
      <c r="G147" s="243"/>
      <c r="H147" s="246">
        <v>4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164</v>
      </c>
      <c r="AU147" s="252" t="s">
        <v>162</v>
      </c>
      <c r="AV147" s="14" t="s">
        <v>162</v>
      </c>
      <c r="AW147" s="14" t="s">
        <v>35</v>
      </c>
      <c r="AX147" s="14" t="s">
        <v>80</v>
      </c>
      <c r="AY147" s="252" t="s">
        <v>152</v>
      </c>
    </row>
    <row r="148" s="14" customFormat="1">
      <c r="A148" s="14"/>
      <c r="B148" s="242"/>
      <c r="C148" s="243"/>
      <c r="D148" s="233" t="s">
        <v>164</v>
      </c>
      <c r="E148" s="244" t="s">
        <v>1</v>
      </c>
      <c r="F148" s="245" t="s">
        <v>1322</v>
      </c>
      <c r="G148" s="243"/>
      <c r="H148" s="246">
        <v>19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164</v>
      </c>
      <c r="AU148" s="252" t="s">
        <v>162</v>
      </c>
      <c r="AV148" s="14" t="s">
        <v>162</v>
      </c>
      <c r="AW148" s="14" t="s">
        <v>35</v>
      </c>
      <c r="AX148" s="14" t="s">
        <v>80</v>
      </c>
      <c r="AY148" s="252" t="s">
        <v>152</v>
      </c>
    </row>
    <row r="149" s="13" customFormat="1">
      <c r="A149" s="13"/>
      <c r="B149" s="231"/>
      <c r="C149" s="232"/>
      <c r="D149" s="233" t="s">
        <v>164</v>
      </c>
      <c r="E149" s="234" t="s">
        <v>1</v>
      </c>
      <c r="F149" s="235" t="s">
        <v>1113</v>
      </c>
      <c r="G149" s="232"/>
      <c r="H149" s="234" t="s">
        <v>1</v>
      </c>
      <c r="I149" s="236"/>
      <c r="J149" s="232"/>
      <c r="K149" s="232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164</v>
      </c>
      <c r="AU149" s="241" t="s">
        <v>162</v>
      </c>
      <c r="AV149" s="13" t="s">
        <v>88</v>
      </c>
      <c r="AW149" s="13" t="s">
        <v>35</v>
      </c>
      <c r="AX149" s="13" t="s">
        <v>80</v>
      </c>
      <c r="AY149" s="241" t="s">
        <v>152</v>
      </c>
    </row>
    <row r="150" s="14" customFormat="1">
      <c r="A150" s="14"/>
      <c r="B150" s="242"/>
      <c r="C150" s="243"/>
      <c r="D150" s="233" t="s">
        <v>164</v>
      </c>
      <c r="E150" s="244" t="s">
        <v>1</v>
      </c>
      <c r="F150" s="245" t="s">
        <v>1323</v>
      </c>
      <c r="G150" s="243"/>
      <c r="H150" s="246">
        <v>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164</v>
      </c>
      <c r="AU150" s="252" t="s">
        <v>162</v>
      </c>
      <c r="AV150" s="14" t="s">
        <v>162</v>
      </c>
      <c r="AW150" s="14" t="s">
        <v>35</v>
      </c>
      <c r="AX150" s="14" t="s">
        <v>80</v>
      </c>
      <c r="AY150" s="252" t="s">
        <v>152</v>
      </c>
    </row>
    <row r="151" s="14" customFormat="1">
      <c r="A151" s="14"/>
      <c r="B151" s="242"/>
      <c r="C151" s="243"/>
      <c r="D151" s="233" t="s">
        <v>164</v>
      </c>
      <c r="E151" s="244" t="s">
        <v>1</v>
      </c>
      <c r="F151" s="245" t="s">
        <v>667</v>
      </c>
      <c r="G151" s="243"/>
      <c r="H151" s="246">
        <v>4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164</v>
      </c>
      <c r="AU151" s="252" t="s">
        <v>162</v>
      </c>
      <c r="AV151" s="14" t="s">
        <v>162</v>
      </c>
      <c r="AW151" s="14" t="s">
        <v>35</v>
      </c>
      <c r="AX151" s="14" t="s">
        <v>80</v>
      </c>
      <c r="AY151" s="252" t="s">
        <v>152</v>
      </c>
    </row>
    <row r="152" s="14" customFormat="1">
      <c r="A152" s="14"/>
      <c r="B152" s="242"/>
      <c r="C152" s="243"/>
      <c r="D152" s="233" t="s">
        <v>164</v>
      </c>
      <c r="E152" s="244" t="s">
        <v>1</v>
      </c>
      <c r="F152" s="245" t="s">
        <v>1324</v>
      </c>
      <c r="G152" s="243"/>
      <c r="H152" s="246">
        <v>19.600000000000001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164</v>
      </c>
      <c r="AU152" s="252" t="s">
        <v>162</v>
      </c>
      <c r="AV152" s="14" t="s">
        <v>162</v>
      </c>
      <c r="AW152" s="14" t="s">
        <v>35</v>
      </c>
      <c r="AX152" s="14" t="s">
        <v>80</v>
      </c>
      <c r="AY152" s="252" t="s">
        <v>152</v>
      </c>
    </row>
    <row r="153" s="13" customFormat="1">
      <c r="A153" s="13"/>
      <c r="B153" s="231"/>
      <c r="C153" s="232"/>
      <c r="D153" s="233" t="s">
        <v>164</v>
      </c>
      <c r="E153" s="234" t="s">
        <v>1</v>
      </c>
      <c r="F153" s="235" t="s">
        <v>1325</v>
      </c>
      <c r="G153" s="232"/>
      <c r="H153" s="234" t="s">
        <v>1</v>
      </c>
      <c r="I153" s="236"/>
      <c r="J153" s="232"/>
      <c r="K153" s="232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164</v>
      </c>
      <c r="AU153" s="241" t="s">
        <v>162</v>
      </c>
      <c r="AV153" s="13" t="s">
        <v>88</v>
      </c>
      <c r="AW153" s="13" t="s">
        <v>35</v>
      </c>
      <c r="AX153" s="13" t="s">
        <v>80</v>
      </c>
      <c r="AY153" s="241" t="s">
        <v>152</v>
      </c>
    </row>
    <row r="154" s="14" customFormat="1">
      <c r="A154" s="14"/>
      <c r="B154" s="242"/>
      <c r="C154" s="243"/>
      <c r="D154" s="233" t="s">
        <v>164</v>
      </c>
      <c r="E154" s="244" t="s">
        <v>1</v>
      </c>
      <c r="F154" s="245" t="s">
        <v>1319</v>
      </c>
      <c r="G154" s="243"/>
      <c r="H154" s="246">
        <v>2.3999999999999999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164</v>
      </c>
      <c r="AU154" s="252" t="s">
        <v>162</v>
      </c>
      <c r="AV154" s="14" t="s">
        <v>162</v>
      </c>
      <c r="AW154" s="14" t="s">
        <v>35</v>
      </c>
      <c r="AX154" s="14" t="s">
        <v>80</v>
      </c>
      <c r="AY154" s="252" t="s">
        <v>152</v>
      </c>
    </row>
    <row r="155" s="14" customFormat="1">
      <c r="A155" s="14"/>
      <c r="B155" s="242"/>
      <c r="C155" s="243"/>
      <c r="D155" s="233" t="s">
        <v>164</v>
      </c>
      <c r="E155" s="244" t="s">
        <v>1</v>
      </c>
      <c r="F155" s="245" t="s">
        <v>1326</v>
      </c>
      <c r="G155" s="243"/>
      <c r="H155" s="246">
        <v>4.4000000000000004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164</v>
      </c>
      <c r="AU155" s="252" t="s">
        <v>162</v>
      </c>
      <c r="AV155" s="14" t="s">
        <v>162</v>
      </c>
      <c r="AW155" s="14" t="s">
        <v>35</v>
      </c>
      <c r="AX155" s="14" t="s">
        <v>80</v>
      </c>
      <c r="AY155" s="252" t="s">
        <v>152</v>
      </c>
    </row>
    <row r="156" s="14" customFormat="1">
      <c r="A156" s="14"/>
      <c r="B156" s="242"/>
      <c r="C156" s="243"/>
      <c r="D156" s="233" t="s">
        <v>164</v>
      </c>
      <c r="E156" s="244" t="s">
        <v>1</v>
      </c>
      <c r="F156" s="245" t="s">
        <v>1327</v>
      </c>
      <c r="G156" s="243"/>
      <c r="H156" s="246">
        <v>14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164</v>
      </c>
      <c r="AU156" s="252" t="s">
        <v>162</v>
      </c>
      <c r="AV156" s="14" t="s">
        <v>162</v>
      </c>
      <c r="AW156" s="14" t="s">
        <v>35</v>
      </c>
      <c r="AX156" s="14" t="s">
        <v>80</v>
      </c>
      <c r="AY156" s="252" t="s">
        <v>152</v>
      </c>
    </row>
    <row r="157" s="15" customFormat="1">
      <c r="A157" s="15"/>
      <c r="B157" s="253"/>
      <c r="C157" s="254"/>
      <c r="D157" s="233" t="s">
        <v>164</v>
      </c>
      <c r="E157" s="255" t="s">
        <v>1</v>
      </c>
      <c r="F157" s="256" t="s">
        <v>167</v>
      </c>
      <c r="G157" s="254"/>
      <c r="H157" s="257">
        <v>107.90000000000001</v>
      </c>
      <c r="I157" s="258"/>
      <c r="J157" s="254"/>
      <c r="K157" s="254"/>
      <c r="L157" s="259"/>
      <c r="M157" s="260"/>
      <c r="N157" s="261"/>
      <c r="O157" s="261"/>
      <c r="P157" s="261"/>
      <c r="Q157" s="261"/>
      <c r="R157" s="261"/>
      <c r="S157" s="261"/>
      <c r="T157" s="262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3" t="s">
        <v>164</v>
      </c>
      <c r="AU157" s="263" t="s">
        <v>162</v>
      </c>
      <c r="AV157" s="15" t="s">
        <v>161</v>
      </c>
      <c r="AW157" s="15" t="s">
        <v>35</v>
      </c>
      <c r="AX157" s="15" t="s">
        <v>88</v>
      </c>
      <c r="AY157" s="263" t="s">
        <v>152</v>
      </c>
    </row>
    <row r="158" s="2" customFormat="1" ht="24.15" customHeight="1">
      <c r="A158" s="38"/>
      <c r="B158" s="39"/>
      <c r="C158" s="218" t="s">
        <v>183</v>
      </c>
      <c r="D158" s="218" t="s">
        <v>156</v>
      </c>
      <c r="E158" s="219" t="s">
        <v>1328</v>
      </c>
      <c r="F158" s="220" t="s">
        <v>1329</v>
      </c>
      <c r="G158" s="221" t="s">
        <v>249</v>
      </c>
      <c r="H158" s="222">
        <v>36</v>
      </c>
      <c r="I158" s="223"/>
      <c r="J158" s="224">
        <f>ROUND(I158*H158,2)</f>
        <v>0</v>
      </c>
      <c r="K158" s="220" t="s">
        <v>160</v>
      </c>
      <c r="L158" s="44"/>
      <c r="M158" s="225" t="s">
        <v>1</v>
      </c>
      <c r="N158" s="226" t="s">
        <v>46</v>
      </c>
      <c r="O158" s="91"/>
      <c r="P158" s="227">
        <f>O158*H158</f>
        <v>0</v>
      </c>
      <c r="Q158" s="227">
        <v>1.0000000000000001E-05</v>
      </c>
      <c r="R158" s="227">
        <f>Q158*H158</f>
        <v>0.00036000000000000002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254</v>
      </c>
      <c r="AT158" s="229" t="s">
        <v>156</v>
      </c>
      <c r="AU158" s="229" t="s">
        <v>162</v>
      </c>
      <c r="AY158" s="17" t="s">
        <v>152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162</v>
      </c>
      <c r="BK158" s="230">
        <f>ROUND(I158*H158,2)</f>
        <v>0</v>
      </c>
      <c r="BL158" s="17" t="s">
        <v>254</v>
      </c>
      <c r="BM158" s="229" t="s">
        <v>1330</v>
      </c>
    </row>
    <row r="159" s="2" customFormat="1" ht="14.4" customHeight="1">
      <c r="A159" s="38"/>
      <c r="B159" s="39"/>
      <c r="C159" s="218" t="s">
        <v>216</v>
      </c>
      <c r="D159" s="218" t="s">
        <v>156</v>
      </c>
      <c r="E159" s="219" t="s">
        <v>1331</v>
      </c>
      <c r="F159" s="220" t="s">
        <v>1332</v>
      </c>
      <c r="G159" s="221" t="s">
        <v>237</v>
      </c>
      <c r="H159" s="222">
        <v>107.90000000000001</v>
      </c>
      <c r="I159" s="223"/>
      <c r="J159" s="224">
        <f>ROUND(I159*H159,2)</f>
        <v>0</v>
      </c>
      <c r="K159" s="220" t="s">
        <v>160</v>
      </c>
      <c r="L159" s="44"/>
      <c r="M159" s="225" t="s">
        <v>1</v>
      </c>
      <c r="N159" s="226" t="s">
        <v>46</v>
      </c>
      <c r="O159" s="91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254</v>
      </c>
      <c r="AT159" s="229" t="s">
        <v>156</v>
      </c>
      <c r="AU159" s="229" t="s">
        <v>162</v>
      </c>
      <c r="AY159" s="17" t="s">
        <v>152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162</v>
      </c>
      <c r="BK159" s="230">
        <f>ROUND(I159*H159,2)</f>
        <v>0</v>
      </c>
      <c r="BL159" s="17" t="s">
        <v>254</v>
      </c>
      <c r="BM159" s="229" t="s">
        <v>1333</v>
      </c>
    </row>
    <row r="160" s="2" customFormat="1" ht="24.15" customHeight="1">
      <c r="A160" s="38"/>
      <c r="B160" s="39"/>
      <c r="C160" s="218" t="s">
        <v>225</v>
      </c>
      <c r="D160" s="218" t="s">
        <v>156</v>
      </c>
      <c r="E160" s="219" t="s">
        <v>1334</v>
      </c>
      <c r="F160" s="220" t="s">
        <v>1335</v>
      </c>
      <c r="G160" s="221" t="s">
        <v>237</v>
      </c>
      <c r="H160" s="222">
        <v>107.90000000000001</v>
      </c>
      <c r="I160" s="223"/>
      <c r="J160" s="224">
        <f>ROUND(I160*H160,2)</f>
        <v>0</v>
      </c>
      <c r="K160" s="220" t="s">
        <v>160</v>
      </c>
      <c r="L160" s="44"/>
      <c r="M160" s="225" t="s">
        <v>1</v>
      </c>
      <c r="N160" s="226" t="s">
        <v>46</v>
      </c>
      <c r="O160" s="91"/>
      <c r="P160" s="227">
        <f>O160*H160</f>
        <v>0</v>
      </c>
      <c r="Q160" s="227">
        <v>6.9999999999999994E-05</v>
      </c>
      <c r="R160" s="227">
        <f>Q160*H160</f>
        <v>0.0075529999999999998</v>
      </c>
      <c r="S160" s="227">
        <v>0</v>
      </c>
      <c r="T160" s="22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29" t="s">
        <v>254</v>
      </c>
      <c r="AT160" s="229" t="s">
        <v>156</v>
      </c>
      <c r="AU160" s="229" t="s">
        <v>162</v>
      </c>
      <c r="AY160" s="17" t="s">
        <v>152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7" t="s">
        <v>162</v>
      </c>
      <c r="BK160" s="230">
        <f>ROUND(I160*H160,2)</f>
        <v>0</v>
      </c>
      <c r="BL160" s="17" t="s">
        <v>254</v>
      </c>
      <c r="BM160" s="229" t="s">
        <v>1336</v>
      </c>
    </row>
    <row r="161" s="2" customFormat="1" ht="24.15" customHeight="1">
      <c r="A161" s="38"/>
      <c r="B161" s="39"/>
      <c r="C161" s="218" t="s">
        <v>229</v>
      </c>
      <c r="D161" s="218" t="s">
        <v>156</v>
      </c>
      <c r="E161" s="219" t="s">
        <v>1337</v>
      </c>
      <c r="F161" s="220" t="s">
        <v>1338</v>
      </c>
      <c r="G161" s="221" t="s">
        <v>176</v>
      </c>
      <c r="H161" s="222">
        <v>0.067000000000000004</v>
      </c>
      <c r="I161" s="223"/>
      <c r="J161" s="224">
        <f>ROUND(I161*H161,2)</f>
        <v>0</v>
      </c>
      <c r="K161" s="220" t="s">
        <v>160</v>
      </c>
      <c r="L161" s="44"/>
      <c r="M161" s="225" t="s">
        <v>1</v>
      </c>
      <c r="N161" s="226" t="s">
        <v>46</v>
      </c>
      <c r="O161" s="91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254</v>
      </c>
      <c r="AT161" s="229" t="s">
        <v>156</v>
      </c>
      <c r="AU161" s="229" t="s">
        <v>162</v>
      </c>
      <c r="AY161" s="17" t="s">
        <v>152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162</v>
      </c>
      <c r="BK161" s="230">
        <f>ROUND(I161*H161,2)</f>
        <v>0</v>
      </c>
      <c r="BL161" s="17" t="s">
        <v>254</v>
      </c>
      <c r="BM161" s="229" t="s">
        <v>1339</v>
      </c>
    </row>
    <row r="162" s="12" customFormat="1" ht="22.8" customHeight="1">
      <c r="A162" s="12"/>
      <c r="B162" s="202"/>
      <c r="C162" s="203"/>
      <c r="D162" s="204" t="s">
        <v>79</v>
      </c>
      <c r="E162" s="216" t="s">
        <v>1340</v>
      </c>
      <c r="F162" s="216" t="s">
        <v>1341</v>
      </c>
      <c r="G162" s="203"/>
      <c r="H162" s="203"/>
      <c r="I162" s="206"/>
      <c r="J162" s="217">
        <f>BK162</f>
        <v>0</v>
      </c>
      <c r="K162" s="203"/>
      <c r="L162" s="208"/>
      <c r="M162" s="209"/>
      <c r="N162" s="210"/>
      <c r="O162" s="210"/>
      <c r="P162" s="211">
        <f>SUM(P163:P178)</f>
        <v>0</v>
      </c>
      <c r="Q162" s="210"/>
      <c r="R162" s="211">
        <f>SUM(R163:R178)</f>
        <v>0.015140000000000001</v>
      </c>
      <c r="S162" s="210"/>
      <c r="T162" s="212">
        <f>SUM(T163:T178)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3" t="s">
        <v>162</v>
      </c>
      <c r="AT162" s="214" t="s">
        <v>79</v>
      </c>
      <c r="AU162" s="214" t="s">
        <v>88</v>
      </c>
      <c r="AY162" s="213" t="s">
        <v>152</v>
      </c>
      <c r="BK162" s="215">
        <f>SUM(BK163:BK178)</f>
        <v>0</v>
      </c>
    </row>
    <row r="163" s="2" customFormat="1" ht="24.15" customHeight="1">
      <c r="A163" s="38"/>
      <c r="B163" s="39"/>
      <c r="C163" s="218" t="s">
        <v>234</v>
      </c>
      <c r="D163" s="218" t="s">
        <v>156</v>
      </c>
      <c r="E163" s="219" t="s">
        <v>1342</v>
      </c>
      <c r="F163" s="220" t="s">
        <v>1343</v>
      </c>
      <c r="G163" s="221" t="s">
        <v>249</v>
      </c>
      <c r="H163" s="222">
        <v>14</v>
      </c>
      <c r="I163" s="223"/>
      <c r="J163" s="224">
        <f>ROUND(I163*H163,2)</f>
        <v>0</v>
      </c>
      <c r="K163" s="220" t="s">
        <v>160</v>
      </c>
      <c r="L163" s="44"/>
      <c r="M163" s="225" t="s">
        <v>1</v>
      </c>
      <c r="N163" s="226" t="s">
        <v>46</v>
      </c>
      <c r="O163" s="91"/>
      <c r="P163" s="227">
        <f>O163*H163</f>
        <v>0</v>
      </c>
      <c r="Q163" s="227">
        <v>0.00029</v>
      </c>
      <c r="R163" s="227">
        <f>Q163*H163</f>
        <v>0.0040600000000000002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254</v>
      </c>
      <c r="AT163" s="229" t="s">
        <v>156</v>
      </c>
      <c r="AU163" s="229" t="s">
        <v>162</v>
      </c>
      <c r="AY163" s="17" t="s">
        <v>152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162</v>
      </c>
      <c r="BK163" s="230">
        <f>ROUND(I163*H163,2)</f>
        <v>0</v>
      </c>
      <c r="BL163" s="17" t="s">
        <v>254</v>
      </c>
      <c r="BM163" s="229" t="s">
        <v>1344</v>
      </c>
    </row>
    <row r="164" s="13" customFormat="1">
      <c r="A164" s="13"/>
      <c r="B164" s="231"/>
      <c r="C164" s="232"/>
      <c r="D164" s="233" t="s">
        <v>164</v>
      </c>
      <c r="E164" s="234" t="s">
        <v>1</v>
      </c>
      <c r="F164" s="235" t="s">
        <v>1102</v>
      </c>
      <c r="G164" s="232"/>
      <c r="H164" s="234" t="s">
        <v>1</v>
      </c>
      <c r="I164" s="236"/>
      <c r="J164" s="232"/>
      <c r="K164" s="232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164</v>
      </c>
      <c r="AU164" s="241" t="s">
        <v>162</v>
      </c>
      <c r="AV164" s="13" t="s">
        <v>88</v>
      </c>
      <c r="AW164" s="13" t="s">
        <v>35</v>
      </c>
      <c r="AX164" s="13" t="s">
        <v>80</v>
      </c>
      <c r="AY164" s="241" t="s">
        <v>152</v>
      </c>
    </row>
    <row r="165" s="14" customFormat="1">
      <c r="A165" s="14"/>
      <c r="B165" s="242"/>
      <c r="C165" s="243"/>
      <c r="D165" s="233" t="s">
        <v>164</v>
      </c>
      <c r="E165" s="244" t="s">
        <v>1</v>
      </c>
      <c r="F165" s="245" t="s">
        <v>154</v>
      </c>
      <c r="G165" s="243"/>
      <c r="H165" s="246">
        <v>3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164</v>
      </c>
      <c r="AU165" s="252" t="s">
        <v>162</v>
      </c>
      <c r="AV165" s="14" t="s">
        <v>162</v>
      </c>
      <c r="AW165" s="14" t="s">
        <v>35</v>
      </c>
      <c r="AX165" s="14" t="s">
        <v>80</v>
      </c>
      <c r="AY165" s="252" t="s">
        <v>152</v>
      </c>
    </row>
    <row r="166" s="13" customFormat="1">
      <c r="A166" s="13"/>
      <c r="B166" s="231"/>
      <c r="C166" s="232"/>
      <c r="D166" s="233" t="s">
        <v>164</v>
      </c>
      <c r="E166" s="234" t="s">
        <v>1</v>
      </c>
      <c r="F166" s="235" t="s">
        <v>1103</v>
      </c>
      <c r="G166" s="232"/>
      <c r="H166" s="234" t="s">
        <v>1</v>
      </c>
      <c r="I166" s="236"/>
      <c r="J166" s="232"/>
      <c r="K166" s="232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164</v>
      </c>
      <c r="AU166" s="241" t="s">
        <v>162</v>
      </c>
      <c r="AV166" s="13" t="s">
        <v>88</v>
      </c>
      <c r="AW166" s="13" t="s">
        <v>35</v>
      </c>
      <c r="AX166" s="13" t="s">
        <v>80</v>
      </c>
      <c r="AY166" s="241" t="s">
        <v>152</v>
      </c>
    </row>
    <row r="167" s="14" customFormat="1">
      <c r="A167" s="14"/>
      <c r="B167" s="242"/>
      <c r="C167" s="243"/>
      <c r="D167" s="233" t="s">
        <v>164</v>
      </c>
      <c r="E167" s="244" t="s">
        <v>1</v>
      </c>
      <c r="F167" s="245" t="s">
        <v>161</v>
      </c>
      <c r="G167" s="243"/>
      <c r="H167" s="246">
        <v>4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164</v>
      </c>
      <c r="AU167" s="252" t="s">
        <v>162</v>
      </c>
      <c r="AV167" s="14" t="s">
        <v>162</v>
      </c>
      <c r="AW167" s="14" t="s">
        <v>35</v>
      </c>
      <c r="AX167" s="14" t="s">
        <v>80</v>
      </c>
      <c r="AY167" s="252" t="s">
        <v>152</v>
      </c>
    </row>
    <row r="168" s="13" customFormat="1">
      <c r="A168" s="13"/>
      <c r="B168" s="231"/>
      <c r="C168" s="232"/>
      <c r="D168" s="233" t="s">
        <v>164</v>
      </c>
      <c r="E168" s="234" t="s">
        <v>1</v>
      </c>
      <c r="F168" s="235" t="s">
        <v>1113</v>
      </c>
      <c r="G168" s="232"/>
      <c r="H168" s="234" t="s">
        <v>1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164</v>
      </c>
      <c r="AU168" s="241" t="s">
        <v>162</v>
      </c>
      <c r="AV168" s="13" t="s">
        <v>88</v>
      </c>
      <c r="AW168" s="13" t="s">
        <v>35</v>
      </c>
      <c r="AX168" s="13" t="s">
        <v>80</v>
      </c>
      <c r="AY168" s="241" t="s">
        <v>152</v>
      </c>
    </row>
    <row r="169" s="14" customFormat="1">
      <c r="A169" s="14"/>
      <c r="B169" s="242"/>
      <c r="C169" s="243"/>
      <c r="D169" s="233" t="s">
        <v>164</v>
      </c>
      <c r="E169" s="244" t="s">
        <v>1</v>
      </c>
      <c r="F169" s="245" t="s">
        <v>161</v>
      </c>
      <c r="G169" s="243"/>
      <c r="H169" s="246">
        <v>4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164</v>
      </c>
      <c r="AU169" s="252" t="s">
        <v>162</v>
      </c>
      <c r="AV169" s="14" t="s">
        <v>162</v>
      </c>
      <c r="AW169" s="14" t="s">
        <v>35</v>
      </c>
      <c r="AX169" s="14" t="s">
        <v>80</v>
      </c>
      <c r="AY169" s="252" t="s">
        <v>152</v>
      </c>
    </row>
    <row r="170" s="13" customFormat="1">
      <c r="A170" s="13"/>
      <c r="B170" s="231"/>
      <c r="C170" s="232"/>
      <c r="D170" s="233" t="s">
        <v>164</v>
      </c>
      <c r="E170" s="234" t="s">
        <v>1</v>
      </c>
      <c r="F170" s="235" t="s">
        <v>1325</v>
      </c>
      <c r="G170" s="232"/>
      <c r="H170" s="234" t="s">
        <v>1</v>
      </c>
      <c r="I170" s="236"/>
      <c r="J170" s="232"/>
      <c r="K170" s="232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164</v>
      </c>
      <c r="AU170" s="241" t="s">
        <v>162</v>
      </c>
      <c r="AV170" s="13" t="s">
        <v>88</v>
      </c>
      <c r="AW170" s="13" t="s">
        <v>35</v>
      </c>
      <c r="AX170" s="13" t="s">
        <v>80</v>
      </c>
      <c r="AY170" s="241" t="s">
        <v>152</v>
      </c>
    </row>
    <row r="171" s="14" customFormat="1">
      <c r="A171" s="14"/>
      <c r="B171" s="242"/>
      <c r="C171" s="243"/>
      <c r="D171" s="233" t="s">
        <v>164</v>
      </c>
      <c r="E171" s="244" t="s">
        <v>1</v>
      </c>
      <c r="F171" s="245" t="s">
        <v>154</v>
      </c>
      <c r="G171" s="243"/>
      <c r="H171" s="246">
        <v>3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164</v>
      </c>
      <c r="AU171" s="252" t="s">
        <v>162</v>
      </c>
      <c r="AV171" s="14" t="s">
        <v>162</v>
      </c>
      <c r="AW171" s="14" t="s">
        <v>35</v>
      </c>
      <c r="AX171" s="14" t="s">
        <v>80</v>
      </c>
      <c r="AY171" s="252" t="s">
        <v>152</v>
      </c>
    </row>
    <row r="172" s="15" customFormat="1">
      <c r="A172" s="15"/>
      <c r="B172" s="253"/>
      <c r="C172" s="254"/>
      <c r="D172" s="233" t="s">
        <v>164</v>
      </c>
      <c r="E172" s="255" t="s">
        <v>1</v>
      </c>
      <c r="F172" s="256" t="s">
        <v>167</v>
      </c>
      <c r="G172" s="254"/>
      <c r="H172" s="257">
        <v>14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3" t="s">
        <v>164</v>
      </c>
      <c r="AU172" s="263" t="s">
        <v>162</v>
      </c>
      <c r="AV172" s="15" t="s">
        <v>161</v>
      </c>
      <c r="AW172" s="15" t="s">
        <v>35</v>
      </c>
      <c r="AX172" s="15" t="s">
        <v>88</v>
      </c>
      <c r="AY172" s="263" t="s">
        <v>152</v>
      </c>
    </row>
    <row r="173" s="2" customFormat="1" ht="24.15" customHeight="1">
      <c r="A173" s="38"/>
      <c r="B173" s="39"/>
      <c r="C173" s="218" t="s">
        <v>241</v>
      </c>
      <c r="D173" s="218" t="s">
        <v>156</v>
      </c>
      <c r="E173" s="219" t="s">
        <v>1345</v>
      </c>
      <c r="F173" s="220" t="s">
        <v>1346</v>
      </c>
      <c r="G173" s="221" t="s">
        <v>249</v>
      </c>
      <c r="H173" s="222">
        <v>14</v>
      </c>
      <c r="I173" s="223"/>
      <c r="J173" s="224">
        <f>ROUND(I173*H173,2)</f>
        <v>0</v>
      </c>
      <c r="K173" s="220" t="s">
        <v>160</v>
      </c>
      <c r="L173" s="44"/>
      <c r="M173" s="225" t="s">
        <v>1</v>
      </c>
      <c r="N173" s="226" t="s">
        <v>46</v>
      </c>
      <c r="O173" s="91"/>
      <c r="P173" s="227">
        <f>O173*H173</f>
        <v>0</v>
      </c>
      <c r="Q173" s="227">
        <v>0.00013999999999999999</v>
      </c>
      <c r="R173" s="227">
        <f>Q173*H173</f>
        <v>0.0019599999999999999</v>
      </c>
      <c r="S173" s="227">
        <v>0</v>
      </c>
      <c r="T173" s="22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9" t="s">
        <v>254</v>
      </c>
      <c r="AT173" s="229" t="s">
        <v>156</v>
      </c>
      <c r="AU173" s="229" t="s">
        <v>162</v>
      </c>
      <c r="AY173" s="17" t="s">
        <v>152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7" t="s">
        <v>162</v>
      </c>
      <c r="BK173" s="230">
        <f>ROUND(I173*H173,2)</f>
        <v>0</v>
      </c>
      <c r="BL173" s="17" t="s">
        <v>254</v>
      </c>
      <c r="BM173" s="229" t="s">
        <v>1347</v>
      </c>
    </row>
    <row r="174" s="2" customFormat="1" ht="24.15" customHeight="1">
      <c r="A174" s="38"/>
      <c r="B174" s="39"/>
      <c r="C174" s="218" t="s">
        <v>246</v>
      </c>
      <c r="D174" s="218" t="s">
        <v>156</v>
      </c>
      <c r="E174" s="219" t="s">
        <v>1348</v>
      </c>
      <c r="F174" s="220" t="s">
        <v>1349</v>
      </c>
      <c r="G174" s="221" t="s">
        <v>249</v>
      </c>
      <c r="H174" s="222">
        <v>14</v>
      </c>
      <c r="I174" s="223"/>
      <c r="J174" s="224">
        <f>ROUND(I174*H174,2)</f>
        <v>0</v>
      </c>
      <c r="K174" s="220" t="s">
        <v>160</v>
      </c>
      <c r="L174" s="44"/>
      <c r="M174" s="225" t="s">
        <v>1</v>
      </c>
      <c r="N174" s="226" t="s">
        <v>46</v>
      </c>
      <c r="O174" s="91"/>
      <c r="P174" s="227">
        <f>O174*H174</f>
        <v>0</v>
      </c>
      <c r="Q174" s="227">
        <v>0.00025999999999999998</v>
      </c>
      <c r="R174" s="227">
        <f>Q174*H174</f>
        <v>0.0036399999999999996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254</v>
      </c>
      <c r="AT174" s="229" t="s">
        <v>156</v>
      </c>
      <c r="AU174" s="229" t="s">
        <v>162</v>
      </c>
      <c r="AY174" s="17" t="s">
        <v>152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162</v>
      </c>
      <c r="BK174" s="230">
        <f>ROUND(I174*H174,2)</f>
        <v>0</v>
      </c>
      <c r="BL174" s="17" t="s">
        <v>254</v>
      </c>
      <c r="BM174" s="229" t="s">
        <v>1350</v>
      </c>
    </row>
    <row r="175" s="2" customFormat="1" ht="24.15" customHeight="1">
      <c r="A175" s="38"/>
      <c r="B175" s="39"/>
      <c r="C175" s="218" t="s">
        <v>8</v>
      </c>
      <c r="D175" s="218" t="s">
        <v>156</v>
      </c>
      <c r="E175" s="219" t="s">
        <v>1351</v>
      </c>
      <c r="F175" s="220" t="s">
        <v>1352</v>
      </c>
      <c r="G175" s="221" t="s">
        <v>249</v>
      </c>
      <c r="H175" s="222">
        <v>8</v>
      </c>
      <c r="I175" s="223"/>
      <c r="J175" s="224">
        <f>ROUND(I175*H175,2)</f>
        <v>0</v>
      </c>
      <c r="K175" s="220" t="s">
        <v>160</v>
      </c>
      <c r="L175" s="44"/>
      <c r="M175" s="225" t="s">
        <v>1</v>
      </c>
      <c r="N175" s="226" t="s">
        <v>46</v>
      </c>
      <c r="O175" s="91"/>
      <c r="P175" s="227">
        <f>O175*H175</f>
        <v>0</v>
      </c>
      <c r="Q175" s="227">
        <v>0.00022000000000000001</v>
      </c>
      <c r="R175" s="227">
        <f>Q175*H175</f>
        <v>0.0017600000000000001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254</v>
      </c>
      <c r="AT175" s="229" t="s">
        <v>156</v>
      </c>
      <c r="AU175" s="229" t="s">
        <v>162</v>
      </c>
      <c r="AY175" s="17" t="s">
        <v>152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162</v>
      </c>
      <c r="BK175" s="230">
        <f>ROUND(I175*H175,2)</f>
        <v>0</v>
      </c>
      <c r="BL175" s="17" t="s">
        <v>254</v>
      </c>
      <c r="BM175" s="229" t="s">
        <v>1353</v>
      </c>
    </row>
    <row r="176" s="2" customFormat="1" ht="24.15" customHeight="1">
      <c r="A176" s="38"/>
      <c r="B176" s="39"/>
      <c r="C176" s="218" t="s">
        <v>254</v>
      </c>
      <c r="D176" s="218" t="s">
        <v>156</v>
      </c>
      <c r="E176" s="219" t="s">
        <v>1354</v>
      </c>
      <c r="F176" s="220" t="s">
        <v>1355</v>
      </c>
      <c r="G176" s="221" t="s">
        <v>249</v>
      </c>
      <c r="H176" s="222">
        <v>4</v>
      </c>
      <c r="I176" s="223"/>
      <c r="J176" s="224">
        <f>ROUND(I176*H176,2)</f>
        <v>0</v>
      </c>
      <c r="K176" s="220" t="s">
        <v>160</v>
      </c>
      <c r="L176" s="44"/>
      <c r="M176" s="225" t="s">
        <v>1</v>
      </c>
      <c r="N176" s="226" t="s">
        <v>46</v>
      </c>
      <c r="O176" s="91"/>
      <c r="P176" s="227">
        <f>O176*H176</f>
        <v>0</v>
      </c>
      <c r="Q176" s="227">
        <v>0.00019000000000000001</v>
      </c>
      <c r="R176" s="227">
        <f>Q176*H176</f>
        <v>0.00076000000000000004</v>
      </c>
      <c r="S176" s="227">
        <v>0</v>
      </c>
      <c r="T176" s="22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9" t="s">
        <v>254</v>
      </c>
      <c r="AT176" s="229" t="s">
        <v>156</v>
      </c>
      <c r="AU176" s="229" t="s">
        <v>162</v>
      </c>
      <c r="AY176" s="17" t="s">
        <v>152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7" t="s">
        <v>162</v>
      </c>
      <c r="BK176" s="230">
        <f>ROUND(I176*H176,2)</f>
        <v>0</v>
      </c>
      <c r="BL176" s="17" t="s">
        <v>254</v>
      </c>
      <c r="BM176" s="229" t="s">
        <v>1356</v>
      </c>
    </row>
    <row r="177" s="2" customFormat="1" ht="24.15" customHeight="1">
      <c r="A177" s="38"/>
      <c r="B177" s="39"/>
      <c r="C177" s="218" t="s">
        <v>260</v>
      </c>
      <c r="D177" s="218" t="s">
        <v>156</v>
      </c>
      <c r="E177" s="219" t="s">
        <v>1357</v>
      </c>
      <c r="F177" s="220" t="s">
        <v>1358</v>
      </c>
      <c r="G177" s="221" t="s">
        <v>249</v>
      </c>
      <c r="H177" s="222">
        <v>8</v>
      </c>
      <c r="I177" s="223"/>
      <c r="J177" s="224">
        <f>ROUND(I177*H177,2)</f>
        <v>0</v>
      </c>
      <c r="K177" s="220" t="s">
        <v>160</v>
      </c>
      <c r="L177" s="44"/>
      <c r="M177" s="225" t="s">
        <v>1</v>
      </c>
      <c r="N177" s="226" t="s">
        <v>46</v>
      </c>
      <c r="O177" s="91"/>
      <c r="P177" s="227">
        <f>O177*H177</f>
        <v>0</v>
      </c>
      <c r="Q177" s="227">
        <v>0.00036999999999999999</v>
      </c>
      <c r="R177" s="227">
        <f>Q177*H177</f>
        <v>0.00296</v>
      </c>
      <c r="S177" s="227">
        <v>0</v>
      </c>
      <c r="T177" s="22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29" t="s">
        <v>254</v>
      </c>
      <c r="AT177" s="229" t="s">
        <v>156</v>
      </c>
      <c r="AU177" s="229" t="s">
        <v>162</v>
      </c>
      <c r="AY177" s="17" t="s">
        <v>152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7" t="s">
        <v>162</v>
      </c>
      <c r="BK177" s="230">
        <f>ROUND(I177*H177,2)</f>
        <v>0</v>
      </c>
      <c r="BL177" s="17" t="s">
        <v>254</v>
      </c>
      <c r="BM177" s="229" t="s">
        <v>1359</v>
      </c>
    </row>
    <row r="178" s="2" customFormat="1" ht="24.15" customHeight="1">
      <c r="A178" s="38"/>
      <c r="B178" s="39"/>
      <c r="C178" s="218" t="s">
        <v>265</v>
      </c>
      <c r="D178" s="218" t="s">
        <v>156</v>
      </c>
      <c r="E178" s="219" t="s">
        <v>1360</v>
      </c>
      <c r="F178" s="220" t="s">
        <v>1361</v>
      </c>
      <c r="G178" s="221" t="s">
        <v>176</v>
      </c>
      <c r="H178" s="222">
        <v>0.014999999999999999</v>
      </c>
      <c r="I178" s="223"/>
      <c r="J178" s="224">
        <f>ROUND(I178*H178,2)</f>
        <v>0</v>
      </c>
      <c r="K178" s="220" t="s">
        <v>160</v>
      </c>
      <c r="L178" s="44"/>
      <c r="M178" s="225" t="s">
        <v>1</v>
      </c>
      <c r="N178" s="226" t="s">
        <v>46</v>
      </c>
      <c r="O178" s="91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254</v>
      </c>
      <c r="AT178" s="229" t="s">
        <v>156</v>
      </c>
      <c r="AU178" s="229" t="s">
        <v>162</v>
      </c>
      <c r="AY178" s="17" t="s">
        <v>152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162</v>
      </c>
      <c r="BK178" s="230">
        <f>ROUND(I178*H178,2)</f>
        <v>0</v>
      </c>
      <c r="BL178" s="17" t="s">
        <v>254</v>
      </c>
      <c r="BM178" s="229" t="s">
        <v>1362</v>
      </c>
    </row>
    <row r="179" s="12" customFormat="1" ht="22.8" customHeight="1">
      <c r="A179" s="12"/>
      <c r="B179" s="202"/>
      <c r="C179" s="203"/>
      <c r="D179" s="204" t="s">
        <v>79</v>
      </c>
      <c r="E179" s="216" t="s">
        <v>1363</v>
      </c>
      <c r="F179" s="216" t="s">
        <v>1364</v>
      </c>
      <c r="G179" s="203"/>
      <c r="H179" s="203"/>
      <c r="I179" s="206"/>
      <c r="J179" s="217">
        <f>BK179</f>
        <v>0</v>
      </c>
      <c r="K179" s="203"/>
      <c r="L179" s="208"/>
      <c r="M179" s="209"/>
      <c r="N179" s="210"/>
      <c r="O179" s="210"/>
      <c r="P179" s="211">
        <f>SUM(P180:P200)</f>
        <v>0</v>
      </c>
      <c r="Q179" s="210"/>
      <c r="R179" s="211">
        <f>SUM(R180:R200)</f>
        <v>0.37330000000000002</v>
      </c>
      <c r="S179" s="210"/>
      <c r="T179" s="212">
        <f>SUM(T180:T200)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3" t="s">
        <v>162</v>
      </c>
      <c r="AT179" s="214" t="s">
        <v>79</v>
      </c>
      <c r="AU179" s="214" t="s">
        <v>88</v>
      </c>
      <c r="AY179" s="213" t="s">
        <v>152</v>
      </c>
      <c r="BK179" s="215">
        <f>SUM(BK180:BK200)</f>
        <v>0</v>
      </c>
    </row>
    <row r="180" s="2" customFormat="1" ht="24.15" customHeight="1">
      <c r="A180" s="38"/>
      <c r="B180" s="39"/>
      <c r="C180" s="218" t="s">
        <v>269</v>
      </c>
      <c r="D180" s="218" t="s">
        <v>156</v>
      </c>
      <c r="E180" s="219" t="s">
        <v>1365</v>
      </c>
      <c r="F180" s="220" t="s">
        <v>1366</v>
      </c>
      <c r="G180" s="221" t="s">
        <v>249</v>
      </c>
      <c r="H180" s="222">
        <v>9</v>
      </c>
      <c r="I180" s="223"/>
      <c r="J180" s="224">
        <f>ROUND(I180*H180,2)</f>
        <v>0</v>
      </c>
      <c r="K180" s="220" t="s">
        <v>160</v>
      </c>
      <c r="L180" s="44"/>
      <c r="M180" s="225" t="s">
        <v>1</v>
      </c>
      <c r="N180" s="226" t="s">
        <v>46</v>
      </c>
      <c r="O180" s="91"/>
      <c r="P180" s="227">
        <f>O180*H180</f>
        <v>0</v>
      </c>
      <c r="Q180" s="227">
        <v>0.018599999999999998</v>
      </c>
      <c r="R180" s="227">
        <f>Q180*H180</f>
        <v>0.16739999999999999</v>
      </c>
      <c r="S180" s="227">
        <v>0</v>
      </c>
      <c r="T180" s="22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29" t="s">
        <v>254</v>
      </c>
      <c r="AT180" s="229" t="s">
        <v>156</v>
      </c>
      <c r="AU180" s="229" t="s">
        <v>162</v>
      </c>
      <c r="AY180" s="17" t="s">
        <v>152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7" t="s">
        <v>162</v>
      </c>
      <c r="BK180" s="230">
        <f>ROUND(I180*H180,2)</f>
        <v>0</v>
      </c>
      <c r="BL180" s="17" t="s">
        <v>254</v>
      </c>
      <c r="BM180" s="229" t="s">
        <v>1367</v>
      </c>
    </row>
    <row r="181" s="13" customFormat="1">
      <c r="A181" s="13"/>
      <c r="B181" s="231"/>
      <c r="C181" s="232"/>
      <c r="D181" s="233" t="s">
        <v>164</v>
      </c>
      <c r="E181" s="234" t="s">
        <v>1</v>
      </c>
      <c r="F181" s="235" t="s">
        <v>1368</v>
      </c>
      <c r="G181" s="232"/>
      <c r="H181" s="234" t="s">
        <v>1</v>
      </c>
      <c r="I181" s="236"/>
      <c r="J181" s="232"/>
      <c r="K181" s="232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164</v>
      </c>
      <c r="AU181" s="241" t="s">
        <v>162</v>
      </c>
      <c r="AV181" s="13" t="s">
        <v>88</v>
      </c>
      <c r="AW181" s="13" t="s">
        <v>35</v>
      </c>
      <c r="AX181" s="13" t="s">
        <v>80</v>
      </c>
      <c r="AY181" s="241" t="s">
        <v>152</v>
      </c>
    </row>
    <row r="182" s="14" customFormat="1">
      <c r="A182" s="14"/>
      <c r="B182" s="242"/>
      <c r="C182" s="243"/>
      <c r="D182" s="233" t="s">
        <v>164</v>
      </c>
      <c r="E182" s="244" t="s">
        <v>1</v>
      </c>
      <c r="F182" s="245" t="s">
        <v>216</v>
      </c>
      <c r="G182" s="243"/>
      <c r="H182" s="246">
        <v>9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164</v>
      </c>
      <c r="AU182" s="252" t="s">
        <v>162</v>
      </c>
      <c r="AV182" s="14" t="s">
        <v>162</v>
      </c>
      <c r="AW182" s="14" t="s">
        <v>35</v>
      </c>
      <c r="AX182" s="14" t="s">
        <v>80</v>
      </c>
      <c r="AY182" s="252" t="s">
        <v>152</v>
      </c>
    </row>
    <row r="183" s="15" customFormat="1">
      <c r="A183" s="15"/>
      <c r="B183" s="253"/>
      <c r="C183" s="254"/>
      <c r="D183" s="233" t="s">
        <v>164</v>
      </c>
      <c r="E183" s="255" t="s">
        <v>1</v>
      </c>
      <c r="F183" s="256" t="s">
        <v>167</v>
      </c>
      <c r="G183" s="254"/>
      <c r="H183" s="257">
        <v>9</v>
      </c>
      <c r="I183" s="258"/>
      <c r="J183" s="254"/>
      <c r="K183" s="254"/>
      <c r="L183" s="259"/>
      <c r="M183" s="260"/>
      <c r="N183" s="261"/>
      <c r="O183" s="261"/>
      <c r="P183" s="261"/>
      <c r="Q183" s="261"/>
      <c r="R183" s="261"/>
      <c r="S183" s="261"/>
      <c r="T183" s="262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3" t="s">
        <v>164</v>
      </c>
      <c r="AU183" s="263" t="s">
        <v>162</v>
      </c>
      <c r="AV183" s="15" t="s">
        <v>161</v>
      </c>
      <c r="AW183" s="15" t="s">
        <v>35</v>
      </c>
      <c r="AX183" s="15" t="s">
        <v>88</v>
      </c>
      <c r="AY183" s="263" t="s">
        <v>152</v>
      </c>
    </row>
    <row r="184" s="2" customFormat="1" ht="37.8" customHeight="1">
      <c r="A184" s="38"/>
      <c r="B184" s="39"/>
      <c r="C184" s="218" t="s">
        <v>274</v>
      </c>
      <c r="D184" s="218" t="s">
        <v>156</v>
      </c>
      <c r="E184" s="219" t="s">
        <v>1369</v>
      </c>
      <c r="F184" s="220" t="s">
        <v>1370</v>
      </c>
      <c r="G184" s="221" t="s">
        <v>249</v>
      </c>
      <c r="H184" s="222">
        <v>1</v>
      </c>
      <c r="I184" s="223"/>
      <c r="J184" s="224">
        <f>ROUND(I184*H184,2)</f>
        <v>0</v>
      </c>
      <c r="K184" s="220" t="s">
        <v>160</v>
      </c>
      <c r="L184" s="44"/>
      <c r="M184" s="225" t="s">
        <v>1</v>
      </c>
      <c r="N184" s="226" t="s">
        <v>46</v>
      </c>
      <c r="O184" s="91"/>
      <c r="P184" s="227">
        <f>O184*H184</f>
        <v>0</v>
      </c>
      <c r="Q184" s="227">
        <v>0.022700000000000001</v>
      </c>
      <c r="R184" s="227">
        <f>Q184*H184</f>
        <v>0.022700000000000001</v>
      </c>
      <c r="S184" s="227">
        <v>0</v>
      </c>
      <c r="T184" s="22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9" t="s">
        <v>254</v>
      </c>
      <c r="AT184" s="229" t="s">
        <v>156</v>
      </c>
      <c r="AU184" s="229" t="s">
        <v>162</v>
      </c>
      <c r="AY184" s="17" t="s">
        <v>152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7" t="s">
        <v>162</v>
      </c>
      <c r="BK184" s="230">
        <f>ROUND(I184*H184,2)</f>
        <v>0</v>
      </c>
      <c r="BL184" s="17" t="s">
        <v>254</v>
      </c>
      <c r="BM184" s="229" t="s">
        <v>1371</v>
      </c>
    </row>
    <row r="185" s="13" customFormat="1">
      <c r="A185" s="13"/>
      <c r="B185" s="231"/>
      <c r="C185" s="232"/>
      <c r="D185" s="233" t="s">
        <v>164</v>
      </c>
      <c r="E185" s="234" t="s">
        <v>1</v>
      </c>
      <c r="F185" s="235" t="s">
        <v>1372</v>
      </c>
      <c r="G185" s="232"/>
      <c r="H185" s="234" t="s">
        <v>1</v>
      </c>
      <c r="I185" s="236"/>
      <c r="J185" s="232"/>
      <c r="K185" s="232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164</v>
      </c>
      <c r="AU185" s="241" t="s">
        <v>162</v>
      </c>
      <c r="AV185" s="13" t="s">
        <v>88</v>
      </c>
      <c r="AW185" s="13" t="s">
        <v>35</v>
      </c>
      <c r="AX185" s="13" t="s">
        <v>80</v>
      </c>
      <c r="AY185" s="241" t="s">
        <v>152</v>
      </c>
    </row>
    <row r="186" s="14" customFormat="1">
      <c r="A186" s="14"/>
      <c r="B186" s="242"/>
      <c r="C186" s="243"/>
      <c r="D186" s="233" t="s">
        <v>164</v>
      </c>
      <c r="E186" s="244" t="s">
        <v>1</v>
      </c>
      <c r="F186" s="245" t="s">
        <v>88</v>
      </c>
      <c r="G186" s="243"/>
      <c r="H186" s="246">
        <v>1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164</v>
      </c>
      <c r="AU186" s="252" t="s">
        <v>162</v>
      </c>
      <c r="AV186" s="14" t="s">
        <v>162</v>
      </c>
      <c r="AW186" s="14" t="s">
        <v>35</v>
      </c>
      <c r="AX186" s="14" t="s">
        <v>80</v>
      </c>
      <c r="AY186" s="252" t="s">
        <v>152</v>
      </c>
    </row>
    <row r="187" s="15" customFormat="1">
      <c r="A187" s="15"/>
      <c r="B187" s="253"/>
      <c r="C187" s="254"/>
      <c r="D187" s="233" t="s">
        <v>164</v>
      </c>
      <c r="E187" s="255" t="s">
        <v>1</v>
      </c>
      <c r="F187" s="256" t="s">
        <v>167</v>
      </c>
      <c r="G187" s="254"/>
      <c r="H187" s="257">
        <v>1</v>
      </c>
      <c r="I187" s="258"/>
      <c r="J187" s="254"/>
      <c r="K187" s="254"/>
      <c r="L187" s="259"/>
      <c r="M187" s="260"/>
      <c r="N187" s="261"/>
      <c r="O187" s="261"/>
      <c r="P187" s="261"/>
      <c r="Q187" s="261"/>
      <c r="R187" s="261"/>
      <c r="S187" s="261"/>
      <c r="T187" s="262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3" t="s">
        <v>164</v>
      </c>
      <c r="AU187" s="263" t="s">
        <v>162</v>
      </c>
      <c r="AV187" s="15" t="s">
        <v>161</v>
      </c>
      <c r="AW187" s="15" t="s">
        <v>35</v>
      </c>
      <c r="AX187" s="15" t="s">
        <v>88</v>
      </c>
      <c r="AY187" s="263" t="s">
        <v>152</v>
      </c>
    </row>
    <row r="188" s="2" customFormat="1" ht="37.8" customHeight="1">
      <c r="A188" s="38"/>
      <c r="B188" s="39"/>
      <c r="C188" s="218" t="s">
        <v>7</v>
      </c>
      <c r="D188" s="218" t="s">
        <v>156</v>
      </c>
      <c r="E188" s="219" t="s">
        <v>1373</v>
      </c>
      <c r="F188" s="220" t="s">
        <v>1374</v>
      </c>
      <c r="G188" s="221" t="s">
        <v>249</v>
      </c>
      <c r="H188" s="222">
        <v>1</v>
      </c>
      <c r="I188" s="223"/>
      <c r="J188" s="224">
        <f>ROUND(I188*H188,2)</f>
        <v>0</v>
      </c>
      <c r="K188" s="220" t="s">
        <v>160</v>
      </c>
      <c r="L188" s="44"/>
      <c r="M188" s="225" t="s">
        <v>1</v>
      </c>
      <c r="N188" s="226" t="s">
        <v>46</v>
      </c>
      <c r="O188" s="91"/>
      <c r="P188" s="227">
        <f>O188*H188</f>
        <v>0</v>
      </c>
      <c r="Q188" s="227">
        <v>0.025159999999999998</v>
      </c>
      <c r="R188" s="227">
        <f>Q188*H188</f>
        <v>0.025159999999999998</v>
      </c>
      <c r="S188" s="227">
        <v>0</v>
      </c>
      <c r="T188" s="22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9" t="s">
        <v>254</v>
      </c>
      <c r="AT188" s="229" t="s">
        <v>156</v>
      </c>
      <c r="AU188" s="229" t="s">
        <v>162</v>
      </c>
      <c r="AY188" s="17" t="s">
        <v>152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7" t="s">
        <v>162</v>
      </c>
      <c r="BK188" s="230">
        <f>ROUND(I188*H188,2)</f>
        <v>0</v>
      </c>
      <c r="BL188" s="17" t="s">
        <v>254</v>
      </c>
      <c r="BM188" s="229" t="s">
        <v>1375</v>
      </c>
    </row>
    <row r="189" s="13" customFormat="1">
      <c r="A189" s="13"/>
      <c r="B189" s="231"/>
      <c r="C189" s="232"/>
      <c r="D189" s="233" t="s">
        <v>164</v>
      </c>
      <c r="E189" s="234" t="s">
        <v>1</v>
      </c>
      <c r="F189" s="235" t="s">
        <v>1376</v>
      </c>
      <c r="G189" s="232"/>
      <c r="H189" s="234" t="s">
        <v>1</v>
      </c>
      <c r="I189" s="236"/>
      <c r="J189" s="232"/>
      <c r="K189" s="232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164</v>
      </c>
      <c r="AU189" s="241" t="s">
        <v>162</v>
      </c>
      <c r="AV189" s="13" t="s">
        <v>88</v>
      </c>
      <c r="AW189" s="13" t="s">
        <v>35</v>
      </c>
      <c r="AX189" s="13" t="s">
        <v>80</v>
      </c>
      <c r="AY189" s="241" t="s">
        <v>152</v>
      </c>
    </row>
    <row r="190" s="14" customFormat="1">
      <c r="A190" s="14"/>
      <c r="B190" s="242"/>
      <c r="C190" s="243"/>
      <c r="D190" s="233" t="s">
        <v>164</v>
      </c>
      <c r="E190" s="244" t="s">
        <v>1</v>
      </c>
      <c r="F190" s="245" t="s">
        <v>88</v>
      </c>
      <c r="G190" s="243"/>
      <c r="H190" s="246">
        <v>1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164</v>
      </c>
      <c r="AU190" s="252" t="s">
        <v>162</v>
      </c>
      <c r="AV190" s="14" t="s">
        <v>162</v>
      </c>
      <c r="AW190" s="14" t="s">
        <v>35</v>
      </c>
      <c r="AX190" s="14" t="s">
        <v>80</v>
      </c>
      <c r="AY190" s="252" t="s">
        <v>152</v>
      </c>
    </row>
    <row r="191" s="15" customFormat="1">
      <c r="A191" s="15"/>
      <c r="B191" s="253"/>
      <c r="C191" s="254"/>
      <c r="D191" s="233" t="s">
        <v>164</v>
      </c>
      <c r="E191" s="255" t="s">
        <v>1</v>
      </c>
      <c r="F191" s="256" t="s">
        <v>167</v>
      </c>
      <c r="G191" s="254"/>
      <c r="H191" s="257">
        <v>1</v>
      </c>
      <c r="I191" s="258"/>
      <c r="J191" s="254"/>
      <c r="K191" s="254"/>
      <c r="L191" s="259"/>
      <c r="M191" s="260"/>
      <c r="N191" s="261"/>
      <c r="O191" s="261"/>
      <c r="P191" s="261"/>
      <c r="Q191" s="261"/>
      <c r="R191" s="261"/>
      <c r="S191" s="261"/>
      <c r="T191" s="26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3" t="s">
        <v>164</v>
      </c>
      <c r="AU191" s="263" t="s">
        <v>162</v>
      </c>
      <c r="AV191" s="15" t="s">
        <v>161</v>
      </c>
      <c r="AW191" s="15" t="s">
        <v>35</v>
      </c>
      <c r="AX191" s="15" t="s">
        <v>88</v>
      </c>
      <c r="AY191" s="263" t="s">
        <v>152</v>
      </c>
    </row>
    <row r="192" s="2" customFormat="1" ht="37.8" customHeight="1">
      <c r="A192" s="38"/>
      <c r="B192" s="39"/>
      <c r="C192" s="218" t="s">
        <v>282</v>
      </c>
      <c r="D192" s="218" t="s">
        <v>156</v>
      </c>
      <c r="E192" s="219" t="s">
        <v>1377</v>
      </c>
      <c r="F192" s="220" t="s">
        <v>1378</v>
      </c>
      <c r="G192" s="221" t="s">
        <v>249</v>
      </c>
      <c r="H192" s="222">
        <v>2</v>
      </c>
      <c r="I192" s="223"/>
      <c r="J192" s="224">
        <f>ROUND(I192*H192,2)</f>
        <v>0</v>
      </c>
      <c r="K192" s="220" t="s">
        <v>160</v>
      </c>
      <c r="L192" s="44"/>
      <c r="M192" s="225" t="s">
        <v>1</v>
      </c>
      <c r="N192" s="226" t="s">
        <v>46</v>
      </c>
      <c r="O192" s="91"/>
      <c r="P192" s="227">
        <f>O192*H192</f>
        <v>0</v>
      </c>
      <c r="Q192" s="227">
        <v>0.036639999999999999</v>
      </c>
      <c r="R192" s="227">
        <f>Q192*H192</f>
        <v>0.073279999999999998</v>
      </c>
      <c r="S192" s="227">
        <v>0</v>
      </c>
      <c r="T192" s="22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29" t="s">
        <v>254</v>
      </c>
      <c r="AT192" s="229" t="s">
        <v>156</v>
      </c>
      <c r="AU192" s="229" t="s">
        <v>162</v>
      </c>
      <c r="AY192" s="17" t="s">
        <v>152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7" t="s">
        <v>162</v>
      </c>
      <c r="BK192" s="230">
        <f>ROUND(I192*H192,2)</f>
        <v>0</v>
      </c>
      <c r="BL192" s="17" t="s">
        <v>254</v>
      </c>
      <c r="BM192" s="229" t="s">
        <v>1379</v>
      </c>
    </row>
    <row r="193" s="13" customFormat="1">
      <c r="A193" s="13"/>
      <c r="B193" s="231"/>
      <c r="C193" s="232"/>
      <c r="D193" s="233" t="s">
        <v>164</v>
      </c>
      <c r="E193" s="234" t="s">
        <v>1</v>
      </c>
      <c r="F193" s="235" t="s">
        <v>1380</v>
      </c>
      <c r="G193" s="232"/>
      <c r="H193" s="234" t="s">
        <v>1</v>
      </c>
      <c r="I193" s="236"/>
      <c r="J193" s="232"/>
      <c r="K193" s="232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164</v>
      </c>
      <c r="AU193" s="241" t="s">
        <v>162</v>
      </c>
      <c r="AV193" s="13" t="s">
        <v>88</v>
      </c>
      <c r="AW193" s="13" t="s">
        <v>35</v>
      </c>
      <c r="AX193" s="13" t="s">
        <v>80</v>
      </c>
      <c r="AY193" s="241" t="s">
        <v>152</v>
      </c>
    </row>
    <row r="194" s="14" customFormat="1">
      <c r="A194" s="14"/>
      <c r="B194" s="242"/>
      <c r="C194" s="243"/>
      <c r="D194" s="233" t="s">
        <v>164</v>
      </c>
      <c r="E194" s="244" t="s">
        <v>1</v>
      </c>
      <c r="F194" s="245" t="s">
        <v>162</v>
      </c>
      <c r="G194" s="243"/>
      <c r="H194" s="246">
        <v>2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164</v>
      </c>
      <c r="AU194" s="252" t="s">
        <v>162</v>
      </c>
      <c r="AV194" s="14" t="s">
        <v>162</v>
      </c>
      <c r="AW194" s="14" t="s">
        <v>35</v>
      </c>
      <c r="AX194" s="14" t="s">
        <v>80</v>
      </c>
      <c r="AY194" s="252" t="s">
        <v>152</v>
      </c>
    </row>
    <row r="195" s="15" customFormat="1">
      <c r="A195" s="15"/>
      <c r="B195" s="253"/>
      <c r="C195" s="254"/>
      <c r="D195" s="233" t="s">
        <v>164</v>
      </c>
      <c r="E195" s="255" t="s">
        <v>1</v>
      </c>
      <c r="F195" s="256" t="s">
        <v>167</v>
      </c>
      <c r="G195" s="254"/>
      <c r="H195" s="257">
        <v>2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3" t="s">
        <v>164</v>
      </c>
      <c r="AU195" s="263" t="s">
        <v>162</v>
      </c>
      <c r="AV195" s="15" t="s">
        <v>161</v>
      </c>
      <c r="AW195" s="15" t="s">
        <v>35</v>
      </c>
      <c r="AX195" s="15" t="s">
        <v>88</v>
      </c>
      <c r="AY195" s="263" t="s">
        <v>152</v>
      </c>
    </row>
    <row r="196" s="2" customFormat="1" ht="37.8" customHeight="1">
      <c r="A196" s="38"/>
      <c r="B196" s="39"/>
      <c r="C196" s="218" t="s">
        <v>288</v>
      </c>
      <c r="D196" s="218" t="s">
        <v>156</v>
      </c>
      <c r="E196" s="219" t="s">
        <v>1381</v>
      </c>
      <c r="F196" s="220" t="s">
        <v>1382</v>
      </c>
      <c r="G196" s="221" t="s">
        <v>249</v>
      </c>
      <c r="H196" s="222">
        <v>2</v>
      </c>
      <c r="I196" s="223"/>
      <c r="J196" s="224">
        <f>ROUND(I196*H196,2)</f>
        <v>0</v>
      </c>
      <c r="K196" s="220" t="s">
        <v>160</v>
      </c>
      <c r="L196" s="44"/>
      <c r="M196" s="225" t="s">
        <v>1</v>
      </c>
      <c r="N196" s="226" t="s">
        <v>46</v>
      </c>
      <c r="O196" s="91"/>
      <c r="P196" s="227">
        <f>O196*H196</f>
        <v>0</v>
      </c>
      <c r="Q196" s="227">
        <v>0.042380000000000001</v>
      </c>
      <c r="R196" s="227">
        <f>Q196*H196</f>
        <v>0.084760000000000002</v>
      </c>
      <c r="S196" s="227">
        <v>0</v>
      </c>
      <c r="T196" s="228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29" t="s">
        <v>254</v>
      </c>
      <c r="AT196" s="229" t="s">
        <v>156</v>
      </c>
      <c r="AU196" s="229" t="s">
        <v>162</v>
      </c>
      <c r="AY196" s="17" t="s">
        <v>152</v>
      </c>
      <c r="BE196" s="230">
        <f>IF(N196="základní",J196,0)</f>
        <v>0</v>
      </c>
      <c r="BF196" s="230">
        <f>IF(N196="snížená",J196,0)</f>
        <v>0</v>
      </c>
      <c r="BG196" s="230">
        <f>IF(N196="zákl. přenesená",J196,0)</f>
        <v>0</v>
      </c>
      <c r="BH196" s="230">
        <f>IF(N196="sníž. přenesená",J196,0)</f>
        <v>0</v>
      </c>
      <c r="BI196" s="230">
        <f>IF(N196="nulová",J196,0)</f>
        <v>0</v>
      </c>
      <c r="BJ196" s="17" t="s">
        <v>162</v>
      </c>
      <c r="BK196" s="230">
        <f>ROUND(I196*H196,2)</f>
        <v>0</v>
      </c>
      <c r="BL196" s="17" t="s">
        <v>254</v>
      </c>
      <c r="BM196" s="229" t="s">
        <v>1383</v>
      </c>
    </row>
    <row r="197" s="13" customFormat="1">
      <c r="A197" s="13"/>
      <c r="B197" s="231"/>
      <c r="C197" s="232"/>
      <c r="D197" s="233" t="s">
        <v>164</v>
      </c>
      <c r="E197" s="234" t="s">
        <v>1</v>
      </c>
      <c r="F197" s="235" t="s">
        <v>1384</v>
      </c>
      <c r="G197" s="232"/>
      <c r="H197" s="234" t="s">
        <v>1</v>
      </c>
      <c r="I197" s="236"/>
      <c r="J197" s="232"/>
      <c r="K197" s="232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164</v>
      </c>
      <c r="AU197" s="241" t="s">
        <v>162</v>
      </c>
      <c r="AV197" s="13" t="s">
        <v>88</v>
      </c>
      <c r="AW197" s="13" t="s">
        <v>35</v>
      </c>
      <c r="AX197" s="13" t="s">
        <v>80</v>
      </c>
      <c r="AY197" s="241" t="s">
        <v>152</v>
      </c>
    </row>
    <row r="198" s="14" customFormat="1">
      <c r="A198" s="14"/>
      <c r="B198" s="242"/>
      <c r="C198" s="243"/>
      <c r="D198" s="233" t="s">
        <v>164</v>
      </c>
      <c r="E198" s="244" t="s">
        <v>1</v>
      </c>
      <c r="F198" s="245" t="s">
        <v>162</v>
      </c>
      <c r="G198" s="243"/>
      <c r="H198" s="246">
        <v>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164</v>
      </c>
      <c r="AU198" s="252" t="s">
        <v>162</v>
      </c>
      <c r="AV198" s="14" t="s">
        <v>162</v>
      </c>
      <c r="AW198" s="14" t="s">
        <v>35</v>
      </c>
      <c r="AX198" s="14" t="s">
        <v>80</v>
      </c>
      <c r="AY198" s="252" t="s">
        <v>152</v>
      </c>
    </row>
    <row r="199" s="15" customFormat="1">
      <c r="A199" s="15"/>
      <c r="B199" s="253"/>
      <c r="C199" s="254"/>
      <c r="D199" s="233" t="s">
        <v>164</v>
      </c>
      <c r="E199" s="255" t="s">
        <v>1</v>
      </c>
      <c r="F199" s="256" t="s">
        <v>167</v>
      </c>
      <c r="G199" s="254"/>
      <c r="H199" s="257">
        <v>2</v>
      </c>
      <c r="I199" s="258"/>
      <c r="J199" s="254"/>
      <c r="K199" s="254"/>
      <c r="L199" s="259"/>
      <c r="M199" s="260"/>
      <c r="N199" s="261"/>
      <c r="O199" s="261"/>
      <c r="P199" s="261"/>
      <c r="Q199" s="261"/>
      <c r="R199" s="261"/>
      <c r="S199" s="261"/>
      <c r="T199" s="26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3" t="s">
        <v>164</v>
      </c>
      <c r="AU199" s="263" t="s">
        <v>162</v>
      </c>
      <c r="AV199" s="15" t="s">
        <v>161</v>
      </c>
      <c r="AW199" s="15" t="s">
        <v>35</v>
      </c>
      <c r="AX199" s="15" t="s">
        <v>88</v>
      </c>
      <c r="AY199" s="263" t="s">
        <v>152</v>
      </c>
    </row>
    <row r="200" s="2" customFormat="1" ht="24.15" customHeight="1">
      <c r="A200" s="38"/>
      <c r="B200" s="39"/>
      <c r="C200" s="218" t="s">
        <v>293</v>
      </c>
      <c r="D200" s="218" t="s">
        <v>156</v>
      </c>
      <c r="E200" s="219" t="s">
        <v>1385</v>
      </c>
      <c r="F200" s="220" t="s">
        <v>1386</v>
      </c>
      <c r="G200" s="221" t="s">
        <v>176</v>
      </c>
      <c r="H200" s="222">
        <v>0.373</v>
      </c>
      <c r="I200" s="223"/>
      <c r="J200" s="224">
        <f>ROUND(I200*H200,2)</f>
        <v>0</v>
      </c>
      <c r="K200" s="220" t="s">
        <v>160</v>
      </c>
      <c r="L200" s="44"/>
      <c r="M200" s="225" t="s">
        <v>1</v>
      </c>
      <c r="N200" s="226" t="s">
        <v>46</v>
      </c>
      <c r="O200" s="91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9" t="s">
        <v>254</v>
      </c>
      <c r="AT200" s="229" t="s">
        <v>156</v>
      </c>
      <c r="AU200" s="229" t="s">
        <v>162</v>
      </c>
      <c r="AY200" s="17" t="s">
        <v>152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7" t="s">
        <v>162</v>
      </c>
      <c r="BK200" s="230">
        <f>ROUND(I200*H200,2)</f>
        <v>0</v>
      </c>
      <c r="BL200" s="17" t="s">
        <v>254</v>
      </c>
      <c r="BM200" s="229" t="s">
        <v>1387</v>
      </c>
    </row>
    <row r="201" s="12" customFormat="1" ht="25.92" customHeight="1">
      <c r="A201" s="12"/>
      <c r="B201" s="202"/>
      <c r="C201" s="203"/>
      <c r="D201" s="204" t="s">
        <v>79</v>
      </c>
      <c r="E201" s="205" t="s">
        <v>1275</v>
      </c>
      <c r="F201" s="205" t="s">
        <v>1276</v>
      </c>
      <c r="G201" s="203"/>
      <c r="H201" s="203"/>
      <c r="I201" s="206"/>
      <c r="J201" s="207">
        <f>BK201</f>
        <v>0</v>
      </c>
      <c r="K201" s="203"/>
      <c r="L201" s="208"/>
      <c r="M201" s="209"/>
      <c r="N201" s="210"/>
      <c r="O201" s="210"/>
      <c r="P201" s="211">
        <f>SUM(P202:P207)</f>
        <v>0</v>
      </c>
      <c r="Q201" s="210"/>
      <c r="R201" s="211">
        <f>SUM(R202:R207)</f>
        <v>0</v>
      </c>
      <c r="S201" s="210"/>
      <c r="T201" s="212">
        <f>SUM(T202:T207)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3" t="s">
        <v>161</v>
      </c>
      <c r="AT201" s="214" t="s">
        <v>79</v>
      </c>
      <c r="AU201" s="214" t="s">
        <v>80</v>
      </c>
      <c r="AY201" s="213" t="s">
        <v>152</v>
      </c>
      <c r="BK201" s="215">
        <f>SUM(BK202:BK207)</f>
        <v>0</v>
      </c>
    </row>
    <row r="202" s="2" customFormat="1" ht="14.4" customHeight="1">
      <c r="A202" s="38"/>
      <c r="B202" s="39"/>
      <c r="C202" s="218" t="s">
        <v>301</v>
      </c>
      <c r="D202" s="218" t="s">
        <v>156</v>
      </c>
      <c r="E202" s="219" t="s">
        <v>1277</v>
      </c>
      <c r="F202" s="220" t="s">
        <v>1278</v>
      </c>
      <c r="G202" s="221" t="s">
        <v>1279</v>
      </c>
      <c r="H202" s="222">
        <v>28</v>
      </c>
      <c r="I202" s="223"/>
      <c r="J202" s="224">
        <f>ROUND(I202*H202,2)</f>
        <v>0</v>
      </c>
      <c r="K202" s="220" t="s">
        <v>160</v>
      </c>
      <c r="L202" s="44"/>
      <c r="M202" s="225" t="s">
        <v>1</v>
      </c>
      <c r="N202" s="226" t="s">
        <v>46</v>
      </c>
      <c r="O202" s="91"/>
      <c r="P202" s="227">
        <f>O202*H202</f>
        <v>0</v>
      </c>
      <c r="Q202" s="227">
        <v>0</v>
      </c>
      <c r="R202" s="227">
        <f>Q202*H202</f>
        <v>0</v>
      </c>
      <c r="S202" s="227">
        <v>0</v>
      </c>
      <c r="T202" s="22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29" t="s">
        <v>1280</v>
      </c>
      <c r="AT202" s="229" t="s">
        <v>156</v>
      </c>
      <c r="AU202" s="229" t="s">
        <v>88</v>
      </c>
      <c r="AY202" s="17" t="s">
        <v>152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7" t="s">
        <v>162</v>
      </c>
      <c r="BK202" s="230">
        <f>ROUND(I202*H202,2)</f>
        <v>0</v>
      </c>
      <c r="BL202" s="17" t="s">
        <v>1280</v>
      </c>
      <c r="BM202" s="229" t="s">
        <v>1388</v>
      </c>
    </row>
    <row r="203" s="13" customFormat="1">
      <c r="A203" s="13"/>
      <c r="B203" s="231"/>
      <c r="C203" s="232"/>
      <c r="D203" s="233" t="s">
        <v>164</v>
      </c>
      <c r="E203" s="234" t="s">
        <v>1</v>
      </c>
      <c r="F203" s="235" t="s">
        <v>1389</v>
      </c>
      <c r="G203" s="232"/>
      <c r="H203" s="234" t="s">
        <v>1</v>
      </c>
      <c r="I203" s="236"/>
      <c r="J203" s="232"/>
      <c r="K203" s="232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164</v>
      </c>
      <c r="AU203" s="241" t="s">
        <v>88</v>
      </c>
      <c r="AV203" s="13" t="s">
        <v>88</v>
      </c>
      <c r="AW203" s="13" t="s">
        <v>35</v>
      </c>
      <c r="AX203" s="13" t="s">
        <v>80</v>
      </c>
      <c r="AY203" s="241" t="s">
        <v>152</v>
      </c>
    </row>
    <row r="204" s="14" customFormat="1">
      <c r="A204" s="14"/>
      <c r="B204" s="242"/>
      <c r="C204" s="243"/>
      <c r="D204" s="233" t="s">
        <v>164</v>
      </c>
      <c r="E204" s="244" t="s">
        <v>1</v>
      </c>
      <c r="F204" s="245" t="s">
        <v>225</v>
      </c>
      <c r="G204" s="243"/>
      <c r="H204" s="246">
        <v>10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164</v>
      </c>
      <c r="AU204" s="252" t="s">
        <v>88</v>
      </c>
      <c r="AV204" s="14" t="s">
        <v>162</v>
      </c>
      <c r="AW204" s="14" t="s">
        <v>35</v>
      </c>
      <c r="AX204" s="14" t="s">
        <v>80</v>
      </c>
      <c r="AY204" s="252" t="s">
        <v>152</v>
      </c>
    </row>
    <row r="205" s="13" customFormat="1">
      <c r="A205" s="13"/>
      <c r="B205" s="231"/>
      <c r="C205" s="232"/>
      <c r="D205" s="233" t="s">
        <v>164</v>
      </c>
      <c r="E205" s="234" t="s">
        <v>1</v>
      </c>
      <c r="F205" s="235" t="s">
        <v>1390</v>
      </c>
      <c r="G205" s="232"/>
      <c r="H205" s="234" t="s">
        <v>1</v>
      </c>
      <c r="I205" s="236"/>
      <c r="J205" s="232"/>
      <c r="K205" s="232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164</v>
      </c>
      <c r="AU205" s="241" t="s">
        <v>88</v>
      </c>
      <c r="AV205" s="13" t="s">
        <v>88</v>
      </c>
      <c r="AW205" s="13" t="s">
        <v>35</v>
      </c>
      <c r="AX205" s="13" t="s">
        <v>80</v>
      </c>
      <c r="AY205" s="241" t="s">
        <v>152</v>
      </c>
    </row>
    <row r="206" s="14" customFormat="1">
      <c r="A206" s="14"/>
      <c r="B206" s="242"/>
      <c r="C206" s="243"/>
      <c r="D206" s="233" t="s">
        <v>164</v>
      </c>
      <c r="E206" s="244" t="s">
        <v>1</v>
      </c>
      <c r="F206" s="245" t="s">
        <v>265</v>
      </c>
      <c r="G206" s="243"/>
      <c r="H206" s="246">
        <v>18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164</v>
      </c>
      <c r="AU206" s="252" t="s">
        <v>88</v>
      </c>
      <c r="AV206" s="14" t="s">
        <v>162</v>
      </c>
      <c r="AW206" s="14" t="s">
        <v>35</v>
      </c>
      <c r="AX206" s="14" t="s">
        <v>80</v>
      </c>
      <c r="AY206" s="252" t="s">
        <v>152</v>
      </c>
    </row>
    <row r="207" s="15" customFormat="1">
      <c r="A207" s="15"/>
      <c r="B207" s="253"/>
      <c r="C207" s="254"/>
      <c r="D207" s="233" t="s">
        <v>164</v>
      </c>
      <c r="E207" s="255" t="s">
        <v>1</v>
      </c>
      <c r="F207" s="256" t="s">
        <v>167</v>
      </c>
      <c r="G207" s="254"/>
      <c r="H207" s="257">
        <v>28</v>
      </c>
      <c r="I207" s="258"/>
      <c r="J207" s="254"/>
      <c r="K207" s="254"/>
      <c r="L207" s="259"/>
      <c r="M207" s="274"/>
      <c r="N207" s="275"/>
      <c r="O207" s="275"/>
      <c r="P207" s="275"/>
      <c r="Q207" s="275"/>
      <c r="R207" s="275"/>
      <c r="S207" s="275"/>
      <c r="T207" s="27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3" t="s">
        <v>164</v>
      </c>
      <c r="AU207" s="263" t="s">
        <v>88</v>
      </c>
      <c r="AV207" s="15" t="s">
        <v>161</v>
      </c>
      <c r="AW207" s="15" t="s">
        <v>35</v>
      </c>
      <c r="AX207" s="15" t="s">
        <v>88</v>
      </c>
      <c r="AY207" s="263" t="s">
        <v>152</v>
      </c>
    </row>
    <row r="208" s="2" customFormat="1" ht="6.96" customHeight="1">
      <c r="A208" s="38"/>
      <c r="B208" s="66"/>
      <c r="C208" s="67"/>
      <c r="D208" s="67"/>
      <c r="E208" s="67"/>
      <c r="F208" s="67"/>
      <c r="G208" s="67"/>
      <c r="H208" s="67"/>
      <c r="I208" s="67"/>
      <c r="J208" s="67"/>
      <c r="K208" s="67"/>
      <c r="L208" s="44"/>
      <c r="M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</row>
  </sheetData>
  <sheetProtection sheet="1" autoFilter="0" formatColumns="0" formatRows="0" objects="1" scenarios="1" spinCount="100000" saltValue="gtV31z2whRChjYPriym31N5QUUVDhhYqXTGjBYSPQS5FtyQQ9clH0q5Yo9Ik0FdVNRd3u3FxM+n1PpFNbareKQ==" hashValue="qJAhRaP8j7NQ+aQ6muQEN+BNhH0EyQ6cs1O9uk/EXXcP+8/2x1aKAdk/Oehpt+TeW2BjJUVyzgEmYJyBYLWXug==" algorithmName="SHA-512" password="CC35"/>
  <autoFilter ref="C121:K20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stavební úpravy 3.N.P. č.p. 6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1391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27. 2. 2020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1090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1091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36</v>
      </c>
      <c r="E23" s="38"/>
      <c r="F23" s="38"/>
      <c r="G23" s="38"/>
      <c r="H23" s="38"/>
      <c r="I23" s="140" t="s">
        <v>25</v>
      </c>
      <c r="J23" s="143" t="s">
        <v>37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ROUND((SUM(BE121:BE178)),  2)</f>
        <v>0</v>
      </c>
      <c r="G33" s="38"/>
      <c r="H33" s="38"/>
      <c r="I33" s="155">
        <v>0.20999999999999999</v>
      </c>
      <c r="J33" s="154">
        <f>ROUND(((SUM(BE121:BE178))*I33),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ROUND((SUM(BF121:BF178)),  2)</f>
        <v>0</v>
      </c>
      <c r="G34" s="38"/>
      <c r="H34" s="38"/>
      <c r="I34" s="155">
        <v>0.14999999999999999</v>
      </c>
      <c r="J34" s="154">
        <f>ROUND(((SUM(BF121:BF178))*I34),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ROUND((SUM(BG121:BG178)),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ROUND((SUM(BH121:BH178)),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ROUND((SUM(BI121:BI178)),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stavební úpravy 3.N.P. č.p. 6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04 - Plynoinstalace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Malšovice budova č.p. 6</v>
      </c>
      <c r="G89" s="40"/>
      <c r="H89" s="40"/>
      <c r="I89" s="32" t="s">
        <v>22</v>
      </c>
      <c r="J89" s="79" t="str">
        <f>IF(J12="","",J12)</f>
        <v>27. 2. 2020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HORTECH control s.r.o.</v>
      </c>
      <c r="G91" s="40"/>
      <c r="H91" s="40"/>
      <c r="I91" s="32" t="s">
        <v>32</v>
      </c>
      <c r="J91" s="36" t="str">
        <f>E21</f>
        <v>Uniprojekt-D.Šašek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36</v>
      </c>
      <c r="J92" s="36" t="str">
        <f>E24</f>
        <v>Josef Beran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J121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122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1392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9"/>
      <c r="C99" s="180"/>
      <c r="D99" s="181" t="s">
        <v>1393</v>
      </c>
      <c r="E99" s="182"/>
      <c r="F99" s="182"/>
      <c r="G99" s="182"/>
      <c r="H99" s="182"/>
      <c r="I99" s="182"/>
      <c r="J99" s="183">
        <f>J169</f>
        <v>0</v>
      </c>
      <c r="K99" s="180"/>
      <c r="L99" s="18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5"/>
      <c r="C100" s="186"/>
      <c r="D100" s="187" t="s">
        <v>1394</v>
      </c>
      <c r="E100" s="188"/>
      <c r="F100" s="188"/>
      <c r="G100" s="188"/>
      <c r="H100" s="188"/>
      <c r="I100" s="188"/>
      <c r="J100" s="189">
        <f>J170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79"/>
      <c r="C101" s="180"/>
      <c r="D101" s="181" t="s">
        <v>1096</v>
      </c>
      <c r="E101" s="182"/>
      <c r="F101" s="182"/>
      <c r="G101" s="182"/>
      <c r="H101" s="182"/>
      <c r="I101" s="182"/>
      <c r="J101" s="183">
        <f>J172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137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74" t="str">
        <f>E7</f>
        <v>Malšovice stavební úpravy 3.N.P. č.p. 6</v>
      </c>
      <c r="F111" s="32"/>
      <c r="G111" s="32"/>
      <c r="H111" s="32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106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76" t="str">
        <f>E9</f>
        <v>04 - Plynoinstalace</v>
      </c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40"/>
      <c r="E115" s="40"/>
      <c r="F115" s="27" t="str">
        <f>F12</f>
        <v>Malšovice budova č.p. 6</v>
      </c>
      <c r="G115" s="40"/>
      <c r="H115" s="40"/>
      <c r="I115" s="32" t="s">
        <v>22</v>
      </c>
      <c r="J115" s="79" t="str">
        <f>IF(J12="","",J12)</f>
        <v>27. 2. 2020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24</v>
      </c>
      <c r="D117" s="40"/>
      <c r="E117" s="40"/>
      <c r="F117" s="27" t="str">
        <f>E15</f>
        <v>HORTECH control s.r.o.</v>
      </c>
      <c r="G117" s="40"/>
      <c r="H117" s="40"/>
      <c r="I117" s="32" t="s">
        <v>32</v>
      </c>
      <c r="J117" s="36" t="str">
        <f>E21</f>
        <v>Uniprojekt-D.Šašek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30</v>
      </c>
      <c r="D118" s="40"/>
      <c r="E118" s="40"/>
      <c r="F118" s="27" t="str">
        <f>IF(E18="","",E18)</f>
        <v>Vyplň údaj</v>
      </c>
      <c r="G118" s="40"/>
      <c r="H118" s="40"/>
      <c r="I118" s="32" t="s">
        <v>36</v>
      </c>
      <c r="J118" s="36" t="str">
        <f>E24</f>
        <v>Josef Beran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91"/>
      <c r="B120" s="192"/>
      <c r="C120" s="193" t="s">
        <v>138</v>
      </c>
      <c r="D120" s="194" t="s">
        <v>65</v>
      </c>
      <c r="E120" s="194" t="s">
        <v>61</v>
      </c>
      <c r="F120" s="194" t="s">
        <v>62</v>
      </c>
      <c r="G120" s="194" t="s">
        <v>139</v>
      </c>
      <c r="H120" s="194" t="s">
        <v>140</v>
      </c>
      <c r="I120" s="194" t="s">
        <v>141</v>
      </c>
      <c r="J120" s="194" t="s">
        <v>111</v>
      </c>
      <c r="K120" s="195" t="s">
        <v>142</v>
      </c>
      <c r="L120" s="196"/>
      <c r="M120" s="100" t="s">
        <v>1</v>
      </c>
      <c r="N120" s="101" t="s">
        <v>44</v>
      </c>
      <c r="O120" s="101" t="s">
        <v>143</v>
      </c>
      <c r="P120" s="101" t="s">
        <v>144</v>
      </c>
      <c r="Q120" s="101" t="s">
        <v>145</v>
      </c>
      <c r="R120" s="101" t="s">
        <v>146</v>
      </c>
      <c r="S120" s="101" t="s">
        <v>147</v>
      </c>
      <c r="T120" s="102" t="s">
        <v>148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8"/>
      <c r="B121" s="39"/>
      <c r="C121" s="107" t="s">
        <v>149</v>
      </c>
      <c r="D121" s="40"/>
      <c r="E121" s="40"/>
      <c r="F121" s="40"/>
      <c r="G121" s="40"/>
      <c r="H121" s="40"/>
      <c r="I121" s="40"/>
      <c r="J121" s="197">
        <f>BK121</f>
        <v>0</v>
      </c>
      <c r="K121" s="40"/>
      <c r="L121" s="44"/>
      <c r="M121" s="103"/>
      <c r="N121" s="198"/>
      <c r="O121" s="104"/>
      <c r="P121" s="199">
        <f>P122+P169+P172</f>
        <v>0</v>
      </c>
      <c r="Q121" s="104"/>
      <c r="R121" s="199">
        <f>R122+R169+R172</f>
        <v>0.067999799999999999</v>
      </c>
      <c r="S121" s="104"/>
      <c r="T121" s="200">
        <f>T122+T169+T172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79</v>
      </c>
      <c r="AU121" s="17" t="s">
        <v>113</v>
      </c>
      <c r="BK121" s="201">
        <f>BK122+BK169+BK172</f>
        <v>0</v>
      </c>
    </row>
    <row r="122" s="12" customFormat="1" ht="25.92" customHeight="1">
      <c r="A122" s="12"/>
      <c r="B122" s="202"/>
      <c r="C122" s="203"/>
      <c r="D122" s="204" t="s">
        <v>79</v>
      </c>
      <c r="E122" s="205" t="s">
        <v>378</v>
      </c>
      <c r="F122" s="205" t="s">
        <v>379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</f>
        <v>0</v>
      </c>
      <c r="Q122" s="210"/>
      <c r="R122" s="211">
        <f>R123</f>
        <v>0.067999799999999999</v>
      </c>
      <c r="S122" s="210"/>
      <c r="T122" s="212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162</v>
      </c>
      <c r="AT122" s="214" t="s">
        <v>79</v>
      </c>
      <c r="AU122" s="214" t="s">
        <v>80</v>
      </c>
      <c r="AY122" s="213" t="s">
        <v>152</v>
      </c>
      <c r="BK122" s="215">
        <f>BK123</f>
        <v>0</v>
      </c>
    </row>
    <row r="123" s="12" customFormat="1" ht="22.8" customHeight="1">
      <c r="A123" s="12"/>
      <c r="B123" s="202"/>
      <c r="C123" s="203"/>
      <c r="D123" s="204" t="s">
        <v>79</v>
      </c>
      <c r="E123" s="216" t="s">
        <v>1395</v>
      </c>
      <c r="F123" s="216" t="s">
        <v>1396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SUM(P124:P168)</f>
        <v>0</v>
      </c>
      <c r="Q123" s="210"/>
      <c r="R123" s="211">
        <f>SUM(R124:R168)</f>
        <v>0.067999799999999999</v>
      </c>
      <c r="S123" s="210"/>
      <c r="T123" s="212">
        <f>SUM(T124:T168)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162</v>
      </c>
      <c r="AT123" s="214" t="s">
        <v>79</v>
      </c>
      <c r="AU123" s="214" t="s">
        <v>88</v>
      </c>
      <c r="AY123" s="213" t="s">
        <v>152</v>
      </c>
      <c r="BK123" s="215">
        <f>SUM(BK124:BK168)</f>
        <v>0</v>
      </c>
    </row>
    <row r="124" s="2" customFormat="1" ht="14.4" customHeight="1">
      <c r="A124" s="38"/>
      <c r="B124" s="39"/>
      <c r="C124" s="218" t="s">
        <v>88</v>
      </c>
      <c r="D124" s="218" t="s">
        <v>156</v>
      </c>
      <c r="E124" s="219" t="s">
        <v>1397</v>
      </c>
      <c r="F124" s="220" t="s">
        <v>1398</v>
      </c>
      <c r="G124" s="221" t="s">
        <v>237</v>
      </c>
      <c r="H124" s="222">
        <v>2</v>
      </c>
      <c r="I124" s="223"/>
      <c r="J124" s="224">
        <f>ROUND(I124*H124,2)</f>
        <v>0</v>
      </c>
      <c r="K124" s="220" t="s">
        <v>160</v>
      </c>
      <c r="L124" s="44"/>
      <c r="M124" s="225" t="s">
        <v>1</v>
      </c>
      <c r="N124" s="226" t="s">
        <v>46</v>
      </c>
      <c r="O124" s="91"/>
      <c r="P124" s="227">
        <f>O124*H124</f>
        <v>0</v>
      </c>
      <c r="Q124" s="227">
        <v>0.0037799999999999999</v>
      </c>
      <c r="R124" s="227">
        <f>Q124*H124</f>
        <v>0.0075599999999999999</v>
      </c>
      <c r="S124" s="227">
        <v>0</v>
      </c>
      <c r="T124" s="22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254</v>
      </c>
      <c r="AT124" s="229" t="s">
        <v>156</v>
      </c>
      <c r="AU124" s="229" t="s">
        <v>162</v>
      </c>
      <c r="AY124" s="17" t="s">
        <v>152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162</v>
      </c>
      <c r="BK124" s="230">
        <f>ROUND(I124*H124,2)</f>
        <v>0</v>
      </c>
      <c r="BL124" s="17" t="s">
        <v>254</v>
      </c>
      <c r="BM124" s="229" t="s">
        <v>1399</v>
      </c>
    </row>
    <row r="125" s="2" customFormat="1" ht="24.15" customHeight="1">
      <c r="A125" s="38"/>
      <c r="B125" s="39"/>
      <c r="C125" s="218" t="s">
        <v>162</v>
      </c>
      <c r="D125" s="218" t="s">
        <v>156</v>
      </c>
      <c r="E125" s="219" t="s">
        <v>1400</v>
      </c>
      <c r="F125" s="220" t="s">
        <v>1401</v>
      </c>
      <c r="G125" s="221" t="s">
        <v>237</v>
      </c>
      <c r="H125" s="222">
        <v>6.5999999999999996</v>
      </c>
      <c r="I125" s="223"/>
      <c r="J125" s="224">
        <f>ROUND(I125*H125,2)</f>
        <v>0</v>
      </c>
      <c r="K125" s="220" t="s">
        <v>160</v>
      </c>
      <c r="L125" s="44"/>
      <c r="M125" s="225" t="s">
        <v>1</v>
      </c>
      <c r="N125" s="226" t="s">
        <v>46</v>
      </c>
      <c r="O125" s="91"/>
      <c r="P125" s="227">
        <f>O125*H125</f>
        <v>0</v>
      </c>
      <c r="Q125" s="227">
        <v>0.00055000000000000003</v>
      </c>
      <c r="R125" s="227">
        <f>Q125*H125</f>
        <v>0.00363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254</v>
      </c>
      <c r="AT125" s="229" t="s">
        <v>156</v>
      </c>
      <c r="AU125" s="229" t="s">
        <v>162</v>
      </c>
      <c r="AY125" s="17" t="s">
        <v>152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162</v>
      </c>
      <c r="BK125" s="230">
        <f>ROUND(I125*H125,2)</f>
        <v>0</v>
      </c>
      <c r="BL125" s="17" t="s">
        <v>254</v>
      </c>
      <c r="BM125" s="229" t="s">
        <v>1402</v>
      </c>
    </row>
    <row r="126" s="13" customFormat="1">
      <c r="A126" s="13"/>
      <c r="B126" s="231"/>
      <c r="C126" s="232"/>
      <c r="D126" s="233" t="s">
        <v>164</v>
      </c>
      <c r="E126" s="234" t="s">
        <v>1</v>
      </c>
      <c r="F126" s="235" t="s">
        <v>1403</v>
      </c>
      <c r="G126" s="232"/>
      <c r="H126" s="234" t="s">
        <v>1</v>
      </c>
      <c r="I126" s="236"/>
      <c r="J126" s="232"/>
      <c r="K126" s="232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164</v>
      </c>
      <c r="AU126" s="241" t="s">
        <v>162</v>
      </c>
      <c r="AV126" s="13" t="s">
        <v>88</v>
      </c>
      <c r="AW126" s="13" t="s">
        <v>35</v>
      </c>
      <c r="AX126" s="13" t="s">
        <v>80</v>
      </c>
      <c r="AY126" s="241" t="s">
        <v>152</v>
      </c>
    </row>
    <row r="127" s="13" customFormat="1">
      <c r="A127" s="13"/>
      <c r="B127" s="231"/>
      <c r="C127" s="232"/>
      <c r="D127" s="233" t="s">
        <v>164</v>
      </c>
      <c r="E127" s="234" t="s">
        <v>1</v>
      </c>
      <c r="F127" s="235" t="s">
        <v>1404</v>
      </c>
      <c r="G127" s="232"/>
      <c r="H127" s="234" t="s">
        <v>1</v>
      </c>
      <c r="I127" s="236"/>
      <c r="J127" s="232"/>
      <c r="K127" s="232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164</v>
      </c>
      <c r="AU127" s="241" t="s">
        <v>162</v>
      </c>
      <c r="AV127" s="13" t="s">
        <v>88</v>
      </c>
      <c r="AW127" s="13" t="s">
        <v>35</v>
      </c>
      <c r="AX127" s="13" t="s">
        <v>80</v>
      </c>
      <c r="AY127" s="241" t="s">
        <v>152</v>
      </c>
    </row>
    <row r="128" s="14" customFormat="1">
      <c r="A128" s="14"/>
      <c r="B128" s="242"/>
      <c r="C128" s="243"/>
      <c r="D128" s="233" t="s">
        <v>164</v>
      </c>
      <c r="E128" s="244" t="s">
        <v>1</v>
      </c>
      <c r="F128" s="245" t="s">
        <v>1405</v>
      </c>
      <c r="G128" s="243"/>
      <c r="H128" s="246">
        <v>1.3999999999999999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164</v>
      </c>
      <c r="AU128" s="252" t="s">
        <v>162</v>
      </c>
      <c r="AV128" s="14" t="s">
        <v>162</v>
      </c>
      <c r="AW128" s="14" t="s">
        <v>35</v>
      </c>
      <c r="AX128" s="14" t="s">
        <v>80</v>
      </c>
      <c r="AY128" s="252" t="s">
        <v>152</v>
      </c>
    </row>
    <row r="129" s="13" customFormat="1">
      <c r="A129" s="13"/>
      <c r="B129" s="231"/>
      <c r="C129" s="232"/>
      <c r="D129" s="233" t="s">
        <v>164</v>
      </c>
      <c r="E129" s="234" t="s">
        <v>1</v>
      </c>
      <c r="F129" s="235" t="s">
        <v>1406</v>
      </c>
      <c r="G129" s="232"/>
      <c r="H129" s="234" t="s">
        <v>1</v>
      </c>
      <c r="I129" s="236"/>
      <c r="J129" s="232"/>
      <c r="K129" s="232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164</v>
      </c>
      <c r="AU129" s="241" t="s">
        <v>162</v>
      </c>
      <c r="AV129" s="13" t="s">
        <v>88</v>
      </c>
      <c r="AW129" s="13" t="s">
        <v>35</v>
      </c>
      <c r="AX129" s="13" t="s">
        <v>80</v>
      </c>
      <c r="AY129" s="241" t="s">
        <v>152</v>
      </c>
    </row>
    <row r="130" s="14" customFormat="1">
      <c r="A130" s="14"/>
      <c r="B130" s="242"/>
      <c r="C130" s="243"/>
      <c r="D130" s="233" t="s">
        <v>164</v>
      </c>
      <c r="E130" s="244" t="s">
        <v>1</v>
      </c>
      <c r="F130" s="245" t="s">
        <v>1407</v>
      </c>
      <c r="G130" s="243"/>
      <c r="H130" s="246">
        <v>2.8999999999999999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164</v>
      </c>
      <c r="AU130" s="252" t="s">
        <v>162</v>
      </c>
      <c r="AV130" s="14" t="s">
        <v>162</v>
      </c>
      <c r="AW130" s="14" t="s">
        <v>35</v>
      </c>
      <c r="AX130" s="14" t="s">
        <v>80</v>
      </c>
      <c r="AY130" s="252" t="s">
        <v>152</v>
      </c>
    </row>
    <row r="131" s="13" customFormat="1">
      <c r="A131" s="13"/>
      <c r="B131" s="231"/>
      <c r="C131" s="232"/>
      <c r="D131" s="233" t="s">
        <v>164</v>
      </c>
      <c r="E131" s="234" t="s">
        <v>1</v>
      </c>
      <c r="F131" s="235" t="s">
        <v>1408</v>
      </c>
      <c r="G131" s="232"/>
      <c r="H131" s="234" t="s">
        <v>1</v>
      </c>
      <c r="I131" s="236"/>
      <c r="J131" s="232"/>
      <c r="K131" s="232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164</v>
      </c>
      <c r="AU131" s="241" t="s">
        <v>162</v>
      </c>
      <c r="AV131" s="13" t="s">
        <v>88</v>
      </c>
      <c r="AW131" s="13" t="s">
        <v>35</v>
      </c>
      <c r="AX131" s="13" t="s">
        <v>80</v>
      </c>
      <c r="AY131" s="241" t="s">
        <v>152</v>
      </c>
    </row>
    <row r="132" s="14" customFormat="1">
      <c r="A132" s="14"/>
      <c r="B132" s="242"/>
      <c r="C132" s="243"/>
      <c r="D132" s="233" t="s">
        <v>164</v>
      </c>
      <c r="E132" s="244" t="s">
        <v>1</v>
      </c>
      <c r="F132" s="245" t="s">
        <v>88</v>
      </c>
      <c r="G132" s="243"/>
      <c r="H132" s="246">
        <v>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164</v>
      </c>
      <c r="AU132" s="252" t="s">
        <v>162</v>
      </c>
      <c r="AV132" s="14" t="s">
        <v>162</v>
      </c>
      <c r="AW132" s="14" t="s">
        <v>35</v>
      </c>
      <c r="AX132" s="14" t="s">
        <v>80</v>
      </c>
      <c r="AY132" s="252" t="s">
        <v>152</v>
      </c>
    </row>
    <row r="133" s="13" customFormat="1">
      <c r="A133" s="13"/>
      <c r="B133" s="231"/>
      <c r="C133" s="232"/>
      <c r="D133" s="233" t="s">
        <v>164</v>
      </c>
      <c r="E133" s="234" t="s">
        <v>1</v>
      </c>
      <c r="F133" s="235" t="s">
        <v>1409</v>
      </c>
      <c r="G133" s="232"/>
      <c r="H133" s="234" t="s">
        <v>1</v>
      </c>
      <c r="I133" s="236"/>
      <c r="J133" s="232"/>
      <c r="K133" s="232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164</v>
      </c>
      <c r="AU133" s="241" t="s">
        <v>162</v>
      </c>
      <c r="AV133" s="13" t="s">
        <v>88</v>
      </c>
      <c r="AW133" s="13" t="s">
        <v>35</v>
      </c>
      <c r="AX133" s="13" t="s">
        <v>80</v>
      </c>
      <c r="AY133" s="241" t="s">
        <v>152</v>
      </c>
    </row>
    <row r="134" s="14" customFormat="1">
      <c r="A134" s="14"/>
      <c r="B134" s="242"/>
      <c r="C134" s="243"/>
      <c r="D134" s="233" t="s">
        <v>164</v>
      </c>
      <c r="E134" s="244" t="s">
        <v>1</v>
      </c>
      <c r="F134" s="245" t="s">
        <v>1410</v>
      </c>
      <c r="G134" s="243"/>
      <c r="H134" s="246">
        <v>1.3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164</v>
      </c>
      <c r="AU134" s="252" t="s">
        <v>162</v>
      </c>
      <c r="AV134" s="14" t="s">
        <v>162</v>
      </c>
      <c r="AW134" s="14" t="s">
        <v>35</v>
      </c>
      <c r="AX134" s="14" t="s">
        <v>80</v>
      </c>
      <c r="AY134" s="252" t="s">
        <v>152</v>
      </c>
    </row>
    <row r="135" s="15" customFormat="1">
      <c r="A135" s="15"/>
      <c r="B135" s="253"/>
      <c r="C135" s="254"/>
      <c r="D135" s="233" t="s">
        <v>164</v>
      </c>
      <c r="E135" s="255" t="s">
        <v>1</v>
      </c>
      <c r="F135" s="256" t="s">
        <v>167</v>
      </c>
      <c r="G135" s="254"/>
      <c r="H135" s="257">
        <v>6.5999999999999996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3" t="s">
        <v>164</v>
      </c>
      <c r="AU135" s="263" t="s">
        <v>162</v>
      </c>
      <c r="AV135" s="15" t="s">
        <v>161</v>
      </c>
      <c r="AW135" s="15" t="s">
        <v>35</v>
      </c>
      <c r="AX135" s="15" t="s">
        <v>88</v>
      </c>
      <c r="AY135" s="263" t="s">
        <v>152</v>
      </c>
    </row>
    <row r="136" s="2" customFormat="1" ht="24.15" customHeight="1">
      <c r="A136" s="38"/>
      <c r="B136" s="39"/>
      <c r="C136" s="218" t="s">
        <v>154</v>
      </c>
      <c r="D136" s="218" t="s">
        <v>156</v>
      </c>
      <c r="E136" s="219" t="s">
        <v>1411</v>
      </c>
      <c r="F136" s="220" t="s">
        <v>1412</v>
      </c>
      <c r="G136" s="221" t="s">
        <v>237</v>
      </c>
      <c r="H136" s="222">
        <v>6.5999999999999996</v>
      </c>
      <c r="I136" s="223"/>
      <c r="J136" s="224">
        <f>ROUND(I136*H136,2)</f>
        <v>0</v>
      </c>
      <c r="K136" s="220" t="s">
        <v>160</v>
      </c>
      <c r="L136" s="44"/>
      <c r="M136" s="225" t="s">
        <v>1</v>
      </c>
      <c r="N136" s="226" t="s">
        <v>46</v>
      </c>
      <c r="O136" s="91"/>
      <c r="P136" s="227">
        <f>O136*H136</f>
        <v>0</v>
      </c>
      <c r="Q136" s="227">
        <v>0.00067000000000000002</v>
      </c>
      <c r="R136" s="227">
        <f>Q136*H136</f>
        <v>0.0044219999999999997</v>
      </c>
      <c r="S136" s="227">
        <v>0</v>
      </c>
      <c r="T136" s="22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254</v>
      </c>
      <c r="AT136" s="229" t="s">
        <v>156</v>
      </c>
      <c r="AU136" s="229" t="s">
        <v>162</v>
      </c>
      <c r="AY136" s="17" t="s">
        <v>152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162</v>
      </c>
      <c r="BK136" s="230">
        <f>ROUND(I136*H136,2)</f>
        <v>0</v>
      </c>
      <c r="BL136" s="17" t="s">
        <v>254</v>
      </c>
      <c r="BM136" s="229" t="s">
        <v>1413</v>
      </c>
    </row>
    <row r="137" s="13" customFormat="1">
      <c r="A137" s="13"/>
      <c r="B137" s="231"/>
      <c r="C137" s="232"/>
      <c r="D137" s="233" t="s">
        <v>164</v>
      </c>
      <c r="E137" s="234" t="s">
        <v>1</v>
      </c>
      <c r="F137" s="235" t="s">
        <v>1414</v>
      </c>
      <c r="G137" s="232"/>
      <c r="H137" s="234" t="s">
        <v>1</v>
      </c>
      <c r="I137" s="236"/>
      <c r="J137" s="232"/>
      <c r="K137" s="232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164</v>
      </c>
      <c r="AU137" s="241" t="s">
        <v>162</v>
      </c>
      <c r="AV137" s="13" t="s">
        <v>88</v>
      </c>
      <c r="AW137" s="13" t="s">
        <v>35</v>
      </c>
      <c r="AX137" s="13" t="s">
        <v>80</v>
      </c>
      <c r="AY137" s="241" t="s">
        <v>152</v>
      </c>
    </row>
    <row r="138" s="13" customFormat="1">
      <c r="A138" s="13"/>
      <c r="B138" s="231"/>
      <c r="C138" s="232"/>
      <c r="D138" s="233" t="s">
        <v>164</v>
      </c>
      <c r="E138" s="234" t="s">
        <v>1</v>
      </c>
      <c r="F138" s="235" t="s">
        <v>1404</v>
      </c>
      <c r="G138" s="232"/>
      <c r="H138" s="234" t="s">
        <v>1</v>
      </c>
      <c r="I138" s="236"/>
      <c r="J138" s="232"/>
      <c r="K138" s="232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164</v>
      </c>
      <c r="AU138" s="241" t="s">
        <v>162</v>
      </c>
      <c r="AV138" s="13" t="s">
        <v>88</v>
      </c>
      <c r="AW138" s="13" t="s">
        <v>35</v>
      </c>
      <c r="AX138" s="13" t="s">
        <v>80</v>
      </c>
      <c r="AY138" s="241" t="s">
        <v>152</v>
      </c>
    </row>
    <row r="139" s="14" customFormat="1">
      <c r="A139" s="14"/>
      <c r="B139" s="242"/>
      <c r="C139" s="243"/>
      <c r="D139" s="233" t="s">
        <v>164</v>
      </c>
      <c r="E139" s="244" t="s">
        <v>1</v>
      </c>
      <c r="F139" s="245" t="s">
        <v>80</v>
      </c>
      <c r="G139" s="243"/>
      <c r="H139" s="246">
        <v>0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164</v>
      </c>
      <c r="AU139" s="252" t="s">
        <v>162</v>
      </c>
      <c r="AV139" s="14" t="s">
        <v>162</v>
      </c>
      <c r="AW139" s="14" t="s">
        <v>35</v>
      </c>
      <c r="AX139" s="14" t="s">
        <v>80</v>
      </c>
      <c r="AY139" s="252" t="s">
        <v>152</v>
      </c>
    </row>
    <row r="140" s="13" customFormat="1">
      <c r="A140" s="13"/>
      <c r="B140" s="231"/>
      <c r="C140" s="232"/>
      <c r="D140" s="233" t="s">
        <v>164</v>
      </c>
      <c r="E140" s="234" t="s">
        <v>1</v>
      </c>
      <c r="F140" s="235" t="s">
        <v>1406</v>
      </c>
      <c r="G140" s="232"/>
      <c r="H140" s="234" t="s">
        <v>1</v>
      </c>
      <c r="I140" s="236"/>
      <c r="J140" s="232"/>
      <c r="K140" s="232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164</v>
      </c>
      <c r="AU140" s="241" t="s">
        <v>162</v>
      </c>
      <c r="AV140" s="13" t="s">
        <v>88</v>
      </c>
      <c r="AW140" s="13" t="s">
        <v>35</v>
      </c>
      <c r="AX140" s="13" t="s">
        <v>80</v>
      </c>
      <c r="AY140" s="241" t="s">
        <v>152</v>
      </c>
    </row>
    <row r="141" s="14" customFormat="1">
      <c r="A141" s="14"/>
      <c r="B141" s="242"/>
      <c r="C141" s="243"/>
      <c r="D141" s="233" t="s">
        <v>164</v>
      </c>
      <c r="E141" s="244" t="s">
        <v>1</v>
      </c>
      <c r="F141" s="245" t="s">
        <v>1415</v>
      </c>
      <c r="G141" s="243"/>
      <c r="H141" s="246">
        <v>5.0999999999999996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164</v>
      </c>
      <c r="AU141" s="252" t="s">
        <v>162</v>
      </c>
      <c r="AV141" s="14" t="s">
        <v>162</v>
      </c>
      <c r="AW141" s="14" t="s">
        <v>35</v>
      </c>
      <c r="AX141" s="14" t="s">
        <v>80</v>
      </c>
      <c r="AY141" s="252" t="s">
        <v>152</v>
      </c>
    </row>
    <row r="142" s="13" customFormat="1">
      <c r="A142" s="13"/>
      <c r="B142" s="231"/>
      <c r="C142" s="232"/>
      <c r="D142" s="233" t="s">
        <v>164</v>
      </c>
      <c r="E142" s="234" t="s">
        <v>1</v>
      </c>
      <c r="F142" s="235" t="s">
        <v>1408</v>
      </c>
      <c r="G142" s="232"/>
      <c r="H142" s="234" t="s">
        <v>1</v>
      </c>
      <c r="I142" s="236"/>
      <c r="J142" s="232"/>
      <c r="K142" s="232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164</v>
      </c>
      <c r="AU142" s="241" t="s">
        <v>162</v>
      </c>
      <c r="AV142" s="13" t="s">
        <v>88</v>
      </c>
      <c r="AW142" s="13" t="s">
        <v>35</v>
      </c>
      <c r="AX142" s="13" t="s">
        <v>80</v>
      </c>
      <c r="AY142" s="241" t="s">
        <v>152</v>
      </c>
    </row>
    <row r="143" s="14" customFormat="1">
      <c r="A143" s="14"/>
      <c r="B143" s="242"/>
      <c r="C143" s="243"/>
      <c r="D143" s="233" t="s">
        <v>164</v>
      </c>
      <c r="E143" s="244" t="s">
        <v>1</v>
      </c>
      <c r="F143" s="245" t="s">
        <v>1416</v>
      </c>
      <c r="G143" s="243"/>
      <c r="H143" s="246">
        <v>1.5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164</v>
      </c>
      <c r="AU143" s="252" t="s">
        <v>162</v>
      </c>
      <c r="AV143" s="14" t="s">
        <v>162</v>
      </c>
      <c r="AW143" s="14" t="s">
        <v>35</v>
      </c>
      <c r="AX143" s="14" t="s">
        <v>80</v>
      </c>
      <c r="AY143" s="252" t="s">
        <v>152</v>
      </c>
    </row>
    <row r="144" s="13" customFormat="1">
      <c r="A144" s="13"/>
      <c r="B144" s="231"/>
      <c r="C144" s="232"/>
      <c r="D144" s="233" t="s">
        <v>164</v>
      </c>
      <c r="E144" s="234" t="s">
        <v>1</v>
      </c>
      <c r="F144" s="235" t="s">
        <v>1409</v>
      </c>
      <c r="G144" s="232"/>
      <c r="H144" s="234" t="s">
        <v>1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164</v>
      </c>
      <c r="AU144" s="241" t="s">
        <v>162</v>
      </c>
      <c r="AV144" s="13" t="s">
        <v>88</v>
      </c>
      <c r="AW144" s="13" t="s">
        <v>35</v>
      </c>
      <c r="AX144" s="13" t="s">
        <v>80</v>
      </c>
      <c r="AY144" s="241" t="s">
        <v>152</v>
      </c>
    </row>
    <row r="145" s="14" customFormat="1">
      <c r="A145" s="14"/>
      <c r="B145" s="242"/>
      <c r="C145" s="243"/>
      <c r="D145" s="233" t="s">
        <v>164</v>
      </c>
      <c r="E145" s="244" t="s">
        <v>1</v>
      </c>
      <c r="F145" s="245" t="s">
        <v>80</v>
      </c>
      <c r="G145" s="243"/>
      <c r="H145" s="246">
        <v>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164</v>
      </c>
      <c r="AU145" s="252" t="s">
        <v>162</v>
      </c>
      <c r="AV145" s="14" t="s">
        <v>162</v>
      </c>
      <c r="AW145" s="14" t="s">
        <v>35</v>
      </c>
      <c r="AX145" s="14" t="s">
        <v>80</v>
      </c>
      <c r="AY145" s="252" t="s">
        <v>152</v>
      </c>
    </row>
    <row r="146" s="15" customFormat="1">
      <c r="A146" s="15"/>
      <c r="B146" s="253"/>
      <c r="C146" s="254"/>
      <c r="D146" s="233" t="s">
        <v>164</v>
      </c>
      <c r="E146" s="255" t="s">
        <v>1</v>
      </c>
      <c r="F146" s="256" t="s">
        <v>167</v>
      </c>
      <c r="G146" s="254"/>
      <c r="H146" s="257">
        <v>6.5999999999999996</v>
      </c>
      <c r="I146" s="258"/>
      <c r="J146" s="254"/>
      <c r="K146" s="254"/>
      <c r="L146" s="259"/>
      <c r="M146" s="260"/>
      <c r="N146" s="261"/>
      <c r="O146" s="261"/>
      <c r="P146" s="261"/>
      <c r="Q146" s="261"/>
      <c r="R146" s="261"/>
      <c r="S146" s="261"/>
      <c r="T146" s="26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3" t="s">
        <v>164</v>
      </c>
      <c r="AU146" s="263" t="s">
        <v>162</v>
      </c>
      <c r="AV146" s="15" t="s">
        <v>161</v>
      </c>
      <c r="AW146" s="15" t="s">
        <v>35</v>
      </c>
      <c r="AX146" s="15" t="s">
        <v>88</v>
      </c>
      <c r="AY146" s="263" t="s">
        <v>152</v>
      </c>
    </row>
    <row r="147" s="2" customFormat="1" ht="24.15" customHeight="1">
      <c r="A147" s="38"/>
      <c r="B147" s="39"/>
      <c r="C147" s="218" t="s">
        <v>161</v>
      </c>
      <c r="D147" s="218" t="s">
        <v>156</v>
      </c>
      <c r="E147" s="219" t="s">
        <v>1417</v>
      </c>
      <c r="F147" s="220" t="s">
        <v>1418</v>
      </c>
      <c r="G147" s="221" t="s">
        <v>237</v>
      </c>
      <c r="H147" s="222">
        <v>43.219999999999999</v>
      </c>
      <c r="I147" s="223"/>
      <c r="J147" s="224">
        <f>ROUND(I147*H147,2)</f>
        <v>0</v>
      </c>
      <c r="K147" s="220" t="s">
        <v>160</v>
      </c>
      <c r="L147" s="44"/>
      <c r="M147" s="225" t="s">
        <v>1</v>
      </c>
      <c r="N147" s="226" t="s">
        <v>46</v>
      </c>
      <c r="O147" s="91"/>
      <c r="P147" s="227">
        <f>O147*H147</f>
        <v>0</v>
      </c>
      <c r="Q147" s="227">
        <v>0.00098999999999999999</v>
      </c>
      <c r="R147" s="227">
        <f>Q147*H147</f>
        <v>0.042787800000000001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254</v>
      </c>
      <c r="AT147" s="229" t="s">
        <v>156</v>
      </c>
      <c r="AU147" s="229" t="s">
        <v>162</v>
      </c>
      <c r="AY147" s="17" t="s">
        <v>152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162</v>
      </c>
      <c r="BK147" s="230">
        <f>ROUND(I147*H147,2)</f>
        <v>0</v>
      </c>
      <c r="BL147" s="17" t="s">
        <v>254</v>
      </c>
      <c r="BM147" s="229" t="s">
        <v>1419</v>
      </c>
    </row>
    <row r="148" s="13" customFormat="1">
      <c r="A148" s="13"/>
      <c r="B148" s="231"/>
      <c r="C148" s="232"/>
      <c r="D148" s="233" t="s">
        <v>164</v>
      </c>
      <c r="E148" s="234" t="s">
        <v>1</v>
      </c>
      <c r="F148" s="235" t="s">
        <v>1420</v>
      </c>
      <c r="G148" s="232"/>
      <c r="H148" s="234" t="s">
        <v>1</v>
      </c>
      <c r="I148" s="236"/>
      <c r="J148" s="232"/>
      <c r="K148" s="232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164</v>
      </c>
      <c r="AU148" s="241" t="s">
        <v>162</v>
      </c>
      <c r="AV148" s="13" t="s">
        <v>88</v>
      </c>
      <c r="AW148" s="13" t="s">
        <v>35</v>
      </c>
      <c r="AX148" s="13" t="s">
        <v>80</v>
      </c>
      <c r="AY148" s="241" t="s">
        <v>152</v>
      </c>
    </row>
    <row r="149" s="13" customFormat="1">
      <c r="A149" s="13"/>
      <c r="B149" s="231"/>
      <c r="C149" s="232"/>
      <c r="D149" s="233" t="s">
        <v>164</v>
      </c>
      <c r="E149" s="234" t="s">
        <v>1</v>
      </c>
      <c r="F149" s="235" t="s">
        <v>1404</v>
      </c>
      <c r="G149" s="232"/>
      <c r="H149" s="234" t="s">
        <v>1</v>
      </c>
      <c r="I149" s="236"/>
      <c r="J149" s="232"/>
      <c r="K149" s="232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164</v>
      </c>
      <c r="AU149" s="241" t="s">
        <v>162</v>
      </c>
      <c r="AV149" s="13" t="s">
        <v>88</v>
      </c>
      <c r="AW149" s="13" t="s">
        <v>35</v>
      </c>
      <c r="AX149" s="13" t="s">
        <v>80</v>
      </c>
      <c r="AY149" s="241" t="s">
        <v>152</v>
      </c>
    </row>
    <row r="150" s="14" customFormat="1">
      <c r="A150" s="14"/>
      <c r="B150" s="242"/>
      <c r="C150" s="243"/>
      <c r="D150" s="233" t="s">
        <v>164</v>
      </c>
      <c r="E150" s="244" t="s">
        <v>1</v>
      </c>
      <c r="F150" s="245" t="s">
        <v>1421</v>
      </c>
      <c r="G150" s="243"/>
      <c r="H150" s="246">
        <v>6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164</v>
      </c>
      <c r="AU150" s="252" t="s">
        <v>162</v>
      </c>
      <c r="AV150" s="14" t="s">
        <v>162</v>
      </c>
      <c r="AW150" s="14" t="s">
        <v>35</v>
      </c>
      <c r="AX150" s="14" t="s">
        <v>80</v>
      </c>
      <c r="AY150" s="252" t="s">
        <v>152</v>
      </c>
    </row>
    <row r="151" s="13" customFormat="1">
      <c r="A151" s="13"/>
      <c r="B151" s="231"/>
      <c r="C151" s="232"/>
      <c r="D151" s="233" t="s">
        <v>164</v>
      </c>
      <c r="E151" s="234" t="s">
        <v>1</v>
      </c>
      <c r="F151" s="235" t="s">
        <v>1406</v>
      </c>
      <c r="G151" s="232"/>
      <c r="H151" s="234" t="s">
        <v>1</v>
      </c>
      <c r="I151" s="236"/>
      <c r="J151" s="232"/>
      <c r="K151" s="232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164</v>
      </c>
      <c r="AU151" s="241" t="s">
        <v>162</v>
      </c>
      <c r="AV151" s="13" t="s">
        <v>88</v>
      </c>
      <c r="AW151" s="13" t="s">
        <v>35</v>
      </c>
      <c r="AX151" s="13" t="s">
        <v>80</v>
      </c>
      <c r="AY151" s="241" t="s">
        <v>152</v>
      </c>
    </row>
    <row r="152" s="14" customFormat="1">
      <c r="A152" s="14"/>
      <c r="B152" s="242"/>
      <c r="C152" s="243"/>
      <c r="D152" s="233" t="s">
        <v>164</v>
      </c>
      <c r="E152" s="244" t="s">
        <v>1</v>
      </c>
      <c r="F152" s="245" t="s">
        <v>1422</v>
      </c>
      <c r="G152" s="243"/>
      <c r="H152" s="246">
        <v>7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164</v>
      </c>
      <c r="AU152" s="252" t="s">
        <v>162</v>
      </c>
      <c r="AV152" s="14" t="s">
        <v>162</v>
      </c>
      <c r="AW152" s="14" t="s">
        <v>35</v>
      </c>
      <c r="AX152" s="14" t="s">
        <v>80</v>
      </c>
      <c r="AY152" s="252" t="s">
        <v>152</v>
      </c>
    </row>
    <row r="153" s="13" customFormat="1">
      <c r="A153" s="13"/>
      <c r="B153" s="231"/>
      <c r="C153" s="232"/>
      <c r="D153" s="233" t="s">
        <v>164</v>
      </c>
      <c r="E153" s="234" t="s">
        <v>1</v>
      </c>
      <c r="F153" s="235" t="s">
        <v>1408</v>
      </c>
      <c r="G153" s="232"/>
      <c r="H153" s="234" t="s">
        <v>1</v>
      </c>
      <c r="I153" s="236"/>
      <c r="J153" s="232"/>
      <c r="K153" s="232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164</v>
      </c>
      <c r="AU153" s="241" t="s">
        <v>162</v>
      </c>
      <c r="AV153" s="13" t="s">
        <v>88</v>
      </c>
      <c r="AW153" s="13" t="s">
        <v>35</v>
      </c>
      <c r="AX153" s="13" t="s">
        <v>80</v>
      </c>
      <c r="AY153" s="241" t="s">
        <v>152</v>
      </c>
    </row>
    <row r="154" s="14" customFormat="1">
      <c r="A154" s="14"/>
      <c r="B154" s="242"/>
      <c r="C154" s="243"/>
      <c r="D154" s="233" t="s">
        <v>164</v>
      </c>
      <c r="E154" s="244" t="s">
        <v>1</v>
      </c>
      <c r="F154" s="245" t="s">
        <v>1423</v>
      </c>
      <c r="G154" s="243"/>
      <c r="H154" s="246">
        <v>14.25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164</v>
      </c>
      <c r="AU154" s="252" t="s">
        <v>162</v>
      </c>
      <c r="AV154" s="14" t="s">
        <v>162</v>
      </c>
      <c r="AW154" s="14" t="s">
        <v>35</v>
      </c>
      <c r="AX154" s="14" t="s">
        <v>80</v>
      </c>
      <c r="AY154" s="252" t="s">
        <v>152</v>
      </c>
    </row>
    <row r="155" s="13" customFormat="1">
      <c r="A155" s="13"/>
      <c r="B155" s="231"/>
      <c r="C155" s="232"/>
      <c r="D155" s="233" t="s">
        <v>164</v>
      </c>
      <c r="E155" s="234" t="s">
        <v>1</v>
      </c>
      <c r="F155" s="235" t="s">
        <v>1409</v>
      </c>
      <c r="G155" s="232"/>
      <c r="H155" s="234" t="s">
        <v>1</v>
      </c>
      <c r="I155" s="236"/>
      <c r="J155" s="232"/>
      <c r="K155" s="232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164</v>
      </c>
      <c r="AU155" s="241" t="s">
        <v>162</v>
      </c>
      <c r="AV155" s="13" t="s">
        <v>88</v>
      </c>
      <c r="AW155" s="13" t="s">
        <v>35</v>
      </c>
      <c r="AX155" s="13" t="s">
        <v>80</v>
      </c>
      <c r="AY155" s="241" t="s">
        <v>152</v>
      </c>
    </row>
    <row r="156" s="14" customFormat="1">
      <c r="A156" s="14"/>
      <c r="B156" s="242"/>
      <c r="C156" s="243"/>
      <c r="D156" s="233" t="s">
        <v>164</v>
      </c>
      <c r="E156" s="244" t="s">
        <v>1</v>
      </c>
      <c r="F156" s="245" t="s">
        <v>1424</v>
      </c>
      <c r="G156" s="243"/>
      <c r="H156" s="246">
        <v>15.970000000000001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164</v>
      </c>
      <c r="AU156" s="252" t="s">
        <v>162</v>
      </c>
      <c r="AV156" s="14" t="s">
        <v>162</v>
      </c>
      <c r="AW156" s="14" t="s">
        <v>35</v>
      </c>
      <c r="AX156" s="14" t="s">
        <v>80</v>
      </c>
      <c r="AY156" s="252" t="s">
        <v>152</v>
      </c>
    </row>
    <row r="157" s="15" customFormat="1">
      <c r="A157" s="15"/>
      <c r="B157" s="253"/>
      <c r="C157" s="254"/>
      <c r="D157" s="233" t="s">
        <v>164</v>
      </c>
      <c r="E157" s="255" t="s">
        <v>1</v>
      </c>
      <c r="F157" s="256" t="s">
        <v>167</v>
      </c>
      <c r="G157" s="254"/>
      <c r="H157" s="257">
        <v>43.219999999999999</v>
      </c>
      <c r="I157" s="258"/>
      <c r="J157" s="254"/>
      <c r="K157" s="254"/>
      <c r="L157" s="259"/>
      <c r="M157" s="260"/>
      <c r="N157" s="261"/>
      <c r="O157" s="261"/>
      <c r="P157" s="261"/>
      <c r="Q157" s="261"/>
      <c r="R157" s="261"/>
      <c r="S157" s="261"/>
      <c r="T157" s="262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3" t="s">
        <v>164</v>
      </c>
      <c r="AU157" s="263" t="s">
        <v>162</v>
      </c>
      <c r="AV157" s="15" t="s">
        <v>161</v>
      </c>
      <c r="AW157" s="15" t="s">
        <v>35</v>
      </c>
      <c r="AX157" s="15" t="s">
        <v>88</v>
      </c>
      <c r="AY157" s="263" t="s">
        <v>152</v>
      </c>
    </row>
    <row r="158" s="2" customFormat="1" ht="24.15" customHeight="1">
      <c r="A158" s="38"/>
      <c r="B158" s="39"/>
      <c r="C158" s="218" t="s">
        <v>186</v>
      </c>
      <c r="D158" s="218" t="s">
        <v>156</v>
      </c>
      <c r="E158" s="219" t="s">
        <v>1425</v>
      </c>
      <c r="F158" s="220" t="s">
        <v>1426</v>
      </c>
      <c r="G158" s="221" t="s">
        <v>1175</v>
      </c>
      <c r="H158" s="222">
        <v>8</v>
      </c>
      <c r="I158" s="223"/>
      <c r="J158" s="224">
        <f>ROUND(I158*H158,2)</f>
        <v>0</v>
      </c>
      <c r="K158" s="220" t="s">
        <v>160</v>
      </c>
      <c r="L158" s="44"/>
      <c r="M158" s="225" t="s">
        <v>1</v>
      </c>
      <c r="N158" s="226" t="s">
        <v>46</v>
      </c>
      <c r="O158" s="91"/>
      <c r="P158" s="227">
        <f>O158*H158</f>
        <v>0</v>
      </c>
      <c r="Q158" s="227">
        <v>0.00025999999999999998</v>
      </c>
      <c r="R158" s="227">
        <f>Q158*H158</f>
        <v>0.0020799999999999998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254</v>
      </c>
      <c r="AT158" s="229" t="s">
        <v>156</v>
      </c>
      <c r="AU158" s="229" t="s">
        <v>162</v>
      </c>
      <c r="AY158" s="17" t="s">
        <v>152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162</v>
      </c>
      <c r="BK158" s="230">
        <f>ROUND(I158*H158,2)</f>
        <v>0</v>
      </c>
      <c r="BL158" s="17" t="s">
        <v>254</v>
      </c>
      <c r="BM158" s="229" t="s">
        <v>1427</v>
      </c>
    </row>
    <row r="159" s="14" customFormat="1">
      <c r="A159" s="14"/>
      <c r="B159" s="242"/>
      <c r="C159" s="243"/>
      <c r="D159" s="233" t="s">
        <v>164</v>
      </c>
      <c r="E159" s="244" t="s">
        <v>1</v>
      </c>
      <c r="F159" s="245" t="s">
        <v>183</v>
      </c>
      <c r="G159" s="243"/>
      <c r="H159" s="246">
        <v>8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164</v>
      </c>
      <c r="AU159" s="252" t="s">
        <v>162</v>
      </c>
      <c r="AV159" s="14" t="s">
        <v>162</v>
      </c>
      <c r="AW159" s="14" t="s">
        <v>35</v>
      </c>
      <c r="AX159" s="14" t="s">
        <v>80</v>
      </c>
      <c r="AY159" s="252" t="s">
        <v>152</v>
      </c>
    </row>
    <row r="160" s="15" customFormat="1">
      <c r="A160" s="15"/>
      <c r="B160" s="253"/>
      <c r="C160" s="254"/>
      <c r="D160" s="233" t="s">
        <v>164</v>
      </c>
      <c r="E160" s="255" t="s">
        <v>1</v>
      </c>
      <c r="F160" s="256" t="s">
        <v>167</v>
      </c>
      <c r="G160" s="254"/>
      <c r="H160" s="257">
        <v>8</v>
      </c>
      <c r="I160" s="258"/>
      <c r="J160" s="254"/>
      <c r="K160" s="254"/>
      <c r="L160" s="259"/>
      <c r="M160" s="260"/>
      <c r="N160" s="261"/>
      <c r="O160" s="261"/>
      <c r="P160" s="261"/>
      <c r="Q160" s="261"/>
      <c r="R160" s="261"/>
      <c r="S160" s="261"/>
      <c r="T160" s="262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3" t="s">
        <v>164</v>
      </c>
      <c r="AU160" s="263" t="s">
        <v>162</v>
      </c>
      <c r="AV160" s="15" t="s">
        <v>161</v>
      </c>
      <c r="AW160" s="15" t="s">
        <v>35</v>
      </c>
      <c r="AX160" s="15" t="s">
        <v>88</v>
      </c>
      <c r="AY160" s="263" t="s">
        <v>152</v>
      </c>
    </row>
    <row r="161" s="2" customFormat="1" ht="14.4" customHeight="1">
      <c r="A161" s="38"/>
      <c r="B161" s="39"/>
      <c r="C161" s="218" t="s">
        <v>200</v>
      </c>
      <c r="D161" s="218" t="s">
        <v>156</v>
      </c>
      <c r="E161" s="219" t="s">
        <v>1428</v>
      </c>
      <c r="F161" s="220" t="s">
        <v>1429</v>
      </c>
      <c r="G161" s="221" t="s">
        <v>249</v>
      </c>
      <c r="H161" s="222">
        <v>4</v>
      </c>
      <c r="I161" s="223"/>
      <c r="J161" s="224">
        <f>ROUND(I161*H161,2)</f>
        <v>0</v>
      </c>
      <c r="K161" s="220" t="s">
        <v>160</v>
      </c>
      <c r="L161" s="44"/>
      <c r="M161" s="225" t="s">
        <v>1</v>
      </c>
      <c r="N161" s="226" t="s">
        <v>46</v>
      </c>
      <c r="O161" s="91"/>
      <c r="P161" s="227">
        <f>O161*H161</f>
        <v>0</v>
      </c>
      <c r="Q161" s="227">
        <v>0.00012999999999999999</v>
      </c>
      <c r="R161" s="227">
        <f>Q161*H161</f>
        <v>0.00051999999999999995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254</v>
      </c>
      <c r="AT161" s="229" t="s">
        <v>156</v>
      </c>
      <c r="AU161" s="229" t="s">
        <v>162</v>
      </c>
      <c r="AY161" s="17" t="s">
        <v>152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162</v>
      </c>
      <c r="BK161" s="230">
        <f>ROUND(I161*H161,2)</f>
        <v>0</v>
      </c>
      <c r="BL161" s="17" t="s">
        <v>254</v>
      </c>
      <c r="BM161" s="229" t="s">
        <v>1430</v>
      </c>
    </row>
    <row r="162" s="2" customFormat="1" ht="14.4" customHeight="1">
      <c r="A162" s="38"/>
      <c r="B162" s="39"/>
      <c r="C162" s="218" t="s">
        <v>206</v>
      </c>
      <c r="D162" s="218" t="s">
        <v>156</v>
      </c>
      <c r="E162" s="219" t="s">
        <v>1431</v>
      </c>
      <c r="F162" s="220" t="s">
        <v>1432</v>
      </c>
      <c r="G162" s="221" t="s">
        <v>249</v>
      </c>
      <c r="H162" s="222">
        <v>4</v>
      </c>
      <c r="I162" s="223"/>
      <c r="J162" s="224">
        <f>ROUND(I162*H162,2)</f>
        <v>0</v>
      </c>
      <c r="K162" s="220" t="s">
        <v>160</v>
      </c>
      <c r="L162" s="44"/>
      <c r="M162" s="225" t="s">
        <v>1</v>
      </c>
      <c r="N162" s="226" t="s">
        <v>46</v>
      </c>
      <c r="O162" s="91"/>
      <c r="P162" s="227">
        <f>O162*H162</f>
        <v>0</v>
      </c>
      <c r="Q162" s="227">
        <v>0.00023000000000000001</v>
      </c>
      <c r="R162" s="227">
        <f>Q162*H162</f>
        <v>0.00092000000000000003</v>
      </c>
      <c r="S162" s="227">
        <v>0</v>
      </c>
      <c r="T162" s="22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9" t="s">
        <v>254</v>
      </c>
      <c r="AT162" s="229" t="s">
        <v>156</v>
      </c>
      <c r="AU162" s="229" t="s">
        <v>162</v>
      </c>
      <c r="AY162" s="17" t="s">
        <v>152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7" t="s">
        <v>162</v>
      </c>
      <c r="BK162" s="230">
        <f>ROUND(I162*H162,2)</f>
        <v>0</v>
      </c>
      <c r="BL162" s="17" t="s">
        <v>254</v>
      </c>
      <c r="BM162" s="229" t="s">
        <v>1433</v>
      </c>
    </row>
    <row r="163" s="2" customFormat="1" ht="14.4" customHeight="1">
      <c r="A163" s="38"/>
      <c r="B163" s="39"/>
      <c r="C163" s="218" t="s">
        <v>183</v>
      </c>
      <c r="D163" s="218" t="s">
        <v>156</v>
      </c>
      <c r="E163" s="219" t="s">
        <v>1434</v>
      </c>
      <c r="F163" s="220" t="s">
        <v>1435</v>
      </c>
      <c r="G163" s="221" t="s">
        <v>249</v>
      </c>
      <c r="H163" s="222">
        <v>4</v>
      </c>
      <c r="I163" s="223"/>
      <c r="J163" s="224">
        <f>ROUND(I163*H163,2)</f>
        <v>0</v>
      </c>
      <c r="K163" s="220" t="s">
        <v>160</v>
      </c>
      <c r="L163" s="44"/>
      <c r="M163" s="225" t="s">
        <v>1</v>
      </c>
      <c r="N163" s="226" t="s">
        <v>46</v>
      </c>
      <c r="O163" s="91"/>
      <c r="P163" s="227">
        <f>O163*H163</f>
        <v>0</v>
      </c>
      <c r="Q163" s="227">
        <v>6.9999999999999994E-05</v>
      </c>
      <c r="R163" s="227">
        <f>Q163*H163</f>
        <v>0.00027999999999999998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254</v>
      </c>
      <c r="AT163" s="229" t="s">
        <v>156</v>
      </c>
      <c r="AU163" s="229" t="s">
        <v>162</v>
      </c>
      <c r="AY163" s="17" t="s">
        <v>152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162</v>
      </c>
      <c r="BK163" s="230">
        <f>ROUND(I163*H163,2)</f>
        <v>0</v>
      </c>
      <c r="BL163" s="17" t="s">
        <v>254</v>
      </c>
      <c r="BM163" s="229" t="s">
        <v>1436</v>
      </c>
    </row>
    <row r="164" s="2" customFormat="1" ht="14.4" customHeight="1">
      <c r="A164" s="38"/>
      <c r="B164" s="39"/>
      <c r="C164" s="218" t="s">
        <v>216</v>
      </c>
      <c r="D164" s="218" t="s">
        <v>156</v>
      </c>
      <c r="E164" s="219" t="s">
        <v>1437</v>
      </c>
      <c r="F164" s="220" t="s">
        <v>1438</v>
      </c>
      <c r="G164" s="221" t="s">
        <v>249</v>
      </c>
      <c r="H164" s="222">
        <v>4</v>
      </c>
      <c r="I164" s="223"/>
      <c r="J164" s="224">
        <f>ROUND(I164*H164,2)</f>
        <v>0</v>
      </c>
      <c r="K164" s="220" t="s">
        <v>160</v>
      </c>
      <c r="L164" s="44"/>
      <c r="M164" s="225" t="s">
        <v>1</v>
      </c>
      <c r="N164" s="226" t="s">
        <v>46</v>
      </c>
      <c r="O164" s="91"/>
      <c r="P164" s="227">
        <f>O164*H164</f>
        <v>0</v>
      </c>
      <c r="Q164" s="227">
        <v>0.00011</v>
      </c>
      <c r="R164" s="227">
        <f>Q164*H164</f>
        <v>0.00044000000000000002</v>
      </c>
      <c r="S164" s="227">
        <v>0</v>
      </c>
      <c r="T164" s="22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9" t="s">
        <v>254</v>
      </c>
      <c r="AT164" s="229" t="s">
        <v>156</v>
      </c>
      <c r="AU164" s="229" t="s">
        <v>162</v>
      </c>
      <c r="AY164" s="17" t="s">
        <v>152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7" t="s">
        <v>162</v>
      </c>
      <c r="BK164" s="230">
        <f>ROUND(I164*H164,2)</f>
        <v>0</v>
      </c>
      <c r="BL164" s="17" t="s">
        <v>254</v>
      </c>
      <c r="BM164" s="229" t="s">
        <v>1439</v>
      </c>
    </row>
    <row r="165" s="2" customFormat="1" ht="24.15" customHeight="1">
      <c r="A165" s="38"/>
      <c r="B165" s="39"/>
      <c r="C165" s="218" t="s">
        <v>225</v>
      </c>
      <c r="D165" s="218" t="s">
        <v>156</v>
      </c>
      <c r="E165" s="219" t="s">
        <v>1440</v>
      </c>
      <c r="F165" s="220" t="s">
        <v>1441</v>
      </c>
      <c r="G165" s="221" t="s">
        <v>249</v>
      </c>
      <c r="H165" s="222">
        <v>4</v>
      </c>
      <c r="I165" s="223"/>
      <c r="J165" s="224">
        <f>ROUND(I165*H165,2)</f>
        <v>0</v>
      </c>
      <c r="K165" s="220" t="s">
        <v>160</v>
      </c>
      <c r="L165" s="44"/>
      <c r="M165" s="225" t="s">
        <v>1</v>
      </c>
      <c r="N165" s="226" t="s">
        <v>46</v>
      </c>
      <c r="O165" s="91"/>
      <c r="P165" s="227">
        <f>O165*H165</f>
        <v>0</v>
      </c>
      <c r="Q165" s="227">
        <v>0.00035</v>
      </c>
      <c r="R165" s="227">
        <f>Q165*H165</f>
        <v>0.0014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254</v>
      </c>
      <c r="AT165" s="229" t="s">
        <v>156</v>
      </c>
      <c r="AU165" s="229" t="s">
        <v>162</v>
      </c>
      <c r="AY165" s="17" t="s">
        <v>152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162</v>
      </c>
      <c r="BK165" s="230">
        <f>ROUND(I165*H165,2)</f>
        <v>0</v>
      </c>
      <c r="BL165" s="17" t="s">
        <v>254</v>
      </c>
      <c r="BM165" s="229" t="s">
        <v>1442</v>
      </c>
    </row>
    <row r="166" s="2" customFormat="1" ht="24.15" customHeight="1">
      <c r="A166" s="38"/>
      <c r="B166" s="39"/>
      <c r="C166" s="218" t="s">
        <v>229</v>
      </c>
      <c r="D166" s="218" t="s">
        <v>156</v>
      </c>
      <c r="E166" s="219" t="s">
        <v>1443</v>
      </c>
      <c r="F166" s="220" t="s">
        <v>1444</v>
      </c>
      <c r="G166" s="221" t="s">
        <v>249</v>
      </c>
      <c r="H166" s="222">
        <v>4</v>
      </c>
      <c r="I166" s="223"/>
      <c r="J166" s="224">
        <f>ROUND(I166*H166,2)</f>
        <v>0</v>
      </c>
      <c r="K166" s="220" t="s">
        <v>160</v>
      </c>
      <c r="L166" s="44"/>
      <c r="M166" s="225" t="s">
        <v>1</v>
      </c>
      <c r="N166" s="226" t="s">
        <v>46</v>
      </c>
      <c r="O166" s="91"/>
      <c r="P166" s="227">
        <f>O166*H166</f>
        <v>0</v>
      </c>
      <c r="Q166" s="227">
        <v>0.00038000000000000002</v>
      </c>
      <c r="R166" s="227">
        <f>Q166*H166</f>
        <v>0.0015200000000000001</v>
      </c>
      <c r="S166" s="227">
        <v>0</v>
      </c>
      <c r="T166" s="22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254</v>
      </c>
      <c r="AT166" s="229" t="s">
        <v>156</v>
      </c>
      <c r="AU166" s="229" t="s">
        <v>162</v>
      </c>
      <c r="AY166" s="17" t="s">
        <v>152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162</v>
      </c>
      <c r="BK166" s="230">
        <f>ROUND(I166*H166,2)</f>
        <v>0</v>
      </c>
      <c r="BL166" s="17" t="s">
        <v>254</v>
      </c>
      <c r="BM166" s="229" t="s">
        <v>1445</v>
      </c>
    </row>
    <row r="167" s="2" customFormat="1" ht="24.15" customHeight="1">
      <c r="A167" s="38"/>
      <c r="B167" s="39"/>
      <c r="C167" s="218" t="s">
        <v>234</v>
      </c>
      <c r="D167" s="218" t="s">
        <v>156</v>
      </c>
      <c r="E167" s="219" t="s">
        <v>1446</v>
      </c>
      <c r="F167" s="220" t="s">
        <v>1447</v>
      </c>
      <c r="G167" s="221" t="s">
        <v>249</v>
      </c>
      <c r="H167" s="222">
        <v>4</v>
      </c>
      <c r="I167" s="223"/>
      <c r="J167" s="224">
        <f>ROUND(I167*H167,2)</f>
        <v>0</v>
      </c>
      <c r="K167" s="220" t="s">
        <v>160</v>
      </c>
      <c r="L167" s="44"/>
      <c r="M167" s="225" t="s">
        <v>1</v>
      </c>
      <c r="N167" s="226" t="s">
        <v>46</v>
      </c>
      <c r="O167" s="91"/>
      <c r="P167" s="227">
        <f>O167*H167</f>
        <v>0</v>
      </c>
      <c r="Q167" s="227">
        <v>0.00060999999999999997</v>
      </c>
      <c r="R167" s="227">
        <f>Q167*H167</f>
        <v>0.0024399999999999999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254</v>
      </c>
      <c r="AT167" s="229" t="s">
        <v>156</v>
      </c>
      <c r="AU167" s="229" t="s">
        <v>162</v>
      </c>
      <c r="AY167" s="17" t="s">
        <v>152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162</v>
      </c>
      <c r="BK167" s="230">
        <f>ROUND(I167*H167,2)</f>
        <v>0</v>
      </c>
      <c r="BL167" s="17" t="s">
        <v>254</v>
      </c>
      <c r="BM167" s="229" t="s">
        <v>1448</v>
      </c>
    </row>
    <row r="168" s="2" customFormat="1" ht="24.15" customHeight="1">
      <c r="A168" s="38"/>
      <c r="B168" s="39"/>
      <c r="C168" s="218" t="s">
        <v>241</v>
      </c>
      <c r="D168" s="218" t="s">
        <v>156</v>
      </c>
      <c r="E168" s="219" t="s">
        <v>1449</v>
      </c>
      <c r="F168" s="220" t="s">
        <v>1450</v>
      </c>
      <c r="G168" s="221" t="s">
        <v>176</v>
      </c>
      <c r="H168" s="222">
        <v>0.068000000000000005</v>
      </c>
      <c r="I168" s="223"/>
      <c r="J168" s="224">
        <f>ROUND(I168*H168,2)</f>
        <v>0</v>
      </c>
      <c r="K168" s="220" t="s">
        <v>160</v>
      </c>
      <c r="L168" s="44"/>
      <c r="M168" s="225" t="s">
        <v>1</v>
      </c>
      <c r="N168" s="226" t="s">
        <v>46</v>
      </c>
      <c r="O168" s="91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29" t="s">
        <v>254</v>
      </c>
      <c r="AT168" s="229" t="s">
        <v>156</v>
      </c>
      <c r="AU168" s="229" t="s">
        <v>162</v>
      </c>
      <c r="AY168" s="17" t="s">
        <v>152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7" t="s">
        <v>162</v>
      </c>
      <c r="BK168" s="230">
        <f>ROUND(I168*H168,2)</f>
        <v>0</v>
      </c>
      <c r="BL168" s="17" t="s">
        <v>254</v>
      </c>
      <c r="BM168" s="229" t="s">
        <v>1451</v>
      </c>
    </row>
    <row r="169" s="12" customFormat="1" ht="25.92" customHeight="1">
      <c r="A169" s="12"/>
      <c r="B169" s="202"/>
      <c r="C169" s="203"/>
      <c r="D169" s="204" t="s">
        <v>79</v>
      </c>
      <c r="E169" s="205" t="s">
        <v>180</v>
      </c>
      <c r="F169" s="205" t="s">
        <v>1452</v>
      </c>
      <c r="G169" s="203"/>
      <c r="H169" s="203"/>
      <c r="I169" s="206"/>
      <c r="J169" s="207">
        <f>BK169</f>
        <v>0</v>
      </c>
      <c r="K169" s="203"/>
      <c r="L169" s="208"/>
      <c r="M169" s="209"/>
      <c r="N169" s="210"/>
      <c r="O169" s="210"/>
      <c r="P169" s="211">
        <f>P170</f>
        <v>0</v>
      </c>
      <c r="Q169" s="210"/>
      <c r="R169" s="211">
        <f>R170</f>
        <v>0</v>
      </c>
      <c r="S169" s="210"/>
      <c r="T169" s="212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3" t="s">
        <v>154</v>
      </c>
      <c r="AT169" s="214" t="s">
        <v>79</v>
      </c>
      <c r="AU169" s="214" t="s">
        <v>80</v>
      </c>
      <c r="AY169" s="213" t="s">
        <v>152</v>
      </c>
      <c r="BK169" s="215">
        <f>BK170</f>
        <v>0</v>
      </c>
    </row>
    <row r="170" s="12" customFormat="1" ht="22.8" customHeight="1">
      <c r="A170" s="12"/>
      <c r="B170" s="202"/>
      <c r="C170" s="203"/>
      <c r="D170" s="204" t="s">
        <v>79</v>
      </c>
      <c r="E170" s="216" t="s">
        <v>1453</v>
      </c>
      <c r="F170" s="216" t="s">
        <v>1454</v>
      </c>
      <c r="G170" s="203"/>
      <c r="H170" s="203"/>
      <c r="I170" s="206"/>
      <c r="J170" s="217">
        <f>BK170</f>
        <v>0</v>
      </c>
      <c r="K170" s="203"/>
      <c r="L170" s="208"/>
      <c r="M170" s="209"/>
      <c r="N170" s="210"/>
      <c r="O170" s="210"/>
      <c r="P170" s="211">
        <f>P171</f>
        <v>0</v>
      </c>
      <c r="Q170" s="210"/>
      <c r="R170" s="211">
        <f>R171</f>
        <v>0</v>
      </c>
      <c r="S170" s="210"/>
      <c r="T170" s="212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3" t="s">
        <v>154</v>
      </c>
      <c r="AT170" s="214" t="s">
        <v>79</v>
      </c>
      <c r="AU170" s="214" t="s">
        <v>88</v>
      </c>
      <c r="AY170" s="213" t="s">
        <v>152</v>
      </c>
      <c r="BK170" s="215">
        <f>BK171</f>
        <v>0</v>
      </c>
    </row>
    <row r="171" s="2" customFormat="1" ht="14.4" customHeight="1">
      <c r="A171" s="38"/>
      <c r="B171" s="39"/>
      <c r="C171" s="218" t="s">
        <v>246</v>
      </c>
      <c r="D171" s="218" t="s">
        <v>156</v>
      </c>
      <c r="E171" s="219" t="s">
        <v>1455</v>
      </c>
      <c r="F171" s="220" t="s">
        <v>1456</v>
      </c>
      <c r="G171" s="221" t="s">
        <v>1457</v>
      </c>
      <c r="H171" s="222">
        <v>4</v>
      </c>
      <c r="I171" s="223"/>
      <c r="J171" s="224">
        <f>ROUND(I171*H171,2)</f>
        <v>0</v>
      </c>
      <c r="K171" s="220" t="s">
        <v>160</v>
      </c>
      <c r="L171" s="44"/>
      <c r="M171" s="225" t="s">
        <v>1</v>
      </c>
      <c r="N171" s="226" t="s">
        <v>46</v>
      </c>
      <c r="O171" s="91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553</v>
      </c>
      <c r="AT171" s="229" t="s">
        <v>156</v>
      </c>
      <c r="AU171" s="229" t="s">
        <v>162</v>
      </c>
      <c r="AY171" s="17" t="s">
        <v>152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162</v>
      </c>
      <c r="BK171" s="230">
        <f>ROUND(I171*H171,2)</f>
        <v>0</v>
      </c>
      <c r="BL171" s="17" t="s">
        <v>553</v>
      </c>
      <c r="BM171" s="229" t="s">
        <v>1458</v>
      </c>
    </row>
    <row r="172" s="12" customFormat="1" ht="25.92" customHeight="1">
      <c r="A172" s="12"/>
      <c r="B172" s="202"/>
      <c r="C172" s="203"/>
      <c r="D172" s="204" t="s">
        <v>79</v>
      </c>
      <c r="E172" s="205" t="s">
        <v>1275</v>
      </c>
      <c r="F172" s="205" t="s">
        <v>1276</v>
      </c>
      <c r="G172" s="203"/>
      <c r="H172" s="203"/>
      <c r="I172" s="206"/>
      <c r="J172" s="207">
        <f>BK172</f>
        <v>0</v>
      </c>
      <c r="K172" s="203"/>
      <c r="L172" s="208"/>
      <c r="M172" s="209"/>
      <c r="N172" s="210"/>
      <c r="O172" s="210"/>
      <c r="P172" s="211">
        <f>SUM(P173:P178)</f>
        <v>0</v>
      </c>
      <c r="Q172" s="210"/>
      <c r="R172" s="211">
        <f>SUM(R173:R178)</f>
        <v>0</v>
      </c>
      <c r="S172" s="210"/>
      <c r="T172" s="212">
        <f>SUM(T173:T178)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3" t="s">
        <v>161</v>
      </c>
      <c r="AT172" s="214" t="s">
        <v>79</v>
      </c>
      <c r="AU172" s="214" t="s">
        <v>80</v>
      </c>
      <c r="AY172" s="213" t="s">
        <v>152</v>
      </c>
      <c r="BK172" s="215">
        <f>SUM(BK173:BK178)</f>
        <v>0</v>
      </c>
    </row>
    <row r="173" s="2" customFormat="1" ht="14.4" customHeight="1">
      <c r="A173" s="38"/>
      <c r="B173" s="39"/>
      <c r="C173" s="218" t="s">
        <v>8</v>
      </c>
      <c r="D173" s="218" t="s">
        <v>156</v>
      </c>
      <c r="E173" s="219" t="s">
        <v>1277</v>
      </c>
      <c r="F173" s="220" t="s">
        <v>1278</v>
      </c>
      <c r="G173" s="221" t="s">
        <v>1279</v>
      </c>
      <c r="H173" s="222">
        <v>10</v>
      </c>
      <c r="I173" s="223"/>
      <c r="J173" s="224">
        <f>ROUND(I173*H173,2)</f>
        <v>0</v>
      </c>
      <c r="K173" s="220" t="s">
        <v>160</v>
      </c>
      <c r="L173" s="44"/>
      <c r="M173" s="225" t="s">
        <v>1</v>
      </c>
      <c r="N173" s="226" t="s">
        <v>46</v>
      </c>
      <c r="O173" s="91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9" t="s">
        <v>1280</v>
      </c>
      <c r="AT173" s="229" t="s">
        <v>156</v>
      </c>
      <c r="AU173" s="229" t="s">
        <v>88</v>
      </c>
      <c r="AY173" s="17" t="s">
        <v>152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7" t="s">
        <v>162</v>
      </c>
      <c r="BK173" s="230">
        <f>ROUND(I173*H173,2)</f>
        <v>0</v>
      </c>
      <c r="BL173" s="17" t="s">
        <v>1280</v>
      </c>
      <c r="BM173" s="229" t="s">
        <v>1459</v>
      </c>
    </row>
    <row r="174" s="14" customFormat="1">
      <c r="A174" s="14"/>
      <c r="B174" s="242"/>
      <c r="C174" s="243"/>
      <c r="D174" s="233" t="s">
        <v>164</v>
      </c>
      <c r="E174" s="244" t="s">
        <v>1</v>
      </c>
      <c r="F174" s="245" t="s">
        <v>225</v>
      </c>
      <c r="G174" s="243"/>
      <c r="H174" s="246">
        <v>10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164</v>
      </c>
      <c r="AU174" s="252" t="s">
        <v>88</v>
      </c>
      <c r="AV174" s="14" t="s">
        <v>162</v>
      </c>
      <c r="AW174" s="14" t="s">
        <v>35</v>
      </c>
      <c r="AX174" s="14" t="s">
        <v>80</v>
      </c>
      <c r="AY174" s="252" t="s">
        <v>152</v>
      </c>
    </row>
    <row r="175" s="15" customFormat="1">
      <c r="A175" s="15"/>
      <c r="B175" s="253"/>
      <c r="C175" s="254"/>
      <c r="D175" s="233" t="s">
        <v>164</v>
      </c>
      <c r="E175" s="255" t="s">
        <v>1</v>
      </c>
      <c r="F175" s="256" t="s">
        <v>167</v>
      </c>
      <c r="G175" s="254"/>
      <c r="H175" s="257">
        <v>10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3" t="s">
        <v>164</v>
      </c>
      <c r="AU175" s="263" t="s">
        <v>88</v>
      </c>
      <c r="AV175" s="15" t="s">
        <v>161</v>
      </c>
      <c r="AW175" s="15" t="s">
        <v>35</v>
      </c>
      <c r="AX175" s="15" t="s">
        <v>88</v>
      </c>
      <c r="AY175" s="263" t="s">
        <v>152</v>
      </c>
    </row>
    <row r="176" s="2" customFormat="1" ht="14.4" customHeight="1">
      <c r="A176" s="38"/>
      <c r="B176" s="39"/>
      <c r="C176" s="218" t="s">
        <v>254</v>
      </c>
      <c r="D176" s="218" t="s">
        <v>156</v>
      </c>
      <c r="E176" s="219" t="s">
        <v>1460</v>
      </c>
      <c r="F176" s="220" t="s">
        <v>1461</v>
      </c>
      <c r="G176" s="221" t="s">
        <v>1279</v>
      </c>
      <c r="H176" s="222">
        <v>16</v>
      </c>
      <c r="I176" s="223"/>
      <c r="J176" s="224">
        <f>ROUND(I176*H176,2)</f>
        <v>0</v>
      </c>
      <c r="K176" s="220" t="s">
        <v>160</v>
      </c>
      <c r="L176" s="44"/>
      <c r="M176" s="225" t="s">
        <v>1</v>
      </c>
      <c r="N176" s="226" t="s">
        <v>46</v>
      </c>
      <c r="O176" s="91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9" t="s">
        <v>1280</v>
      </c>
      <c r="AT176" s="229" t="s">
        <v>156</v>
      </c>
      <c r="AU176" s="229" t="s">
        <v>88</v>
      </c>
      <c r="AY176" s="17" t="s">
        <v>152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7" t="s">
        <v>162</v>
      </c>
      <c r="BK176" s="230">
        <f>ROUND(I176*H176,2)</f>
        <v>0</v>
      </c>
      <c r="BL176" s="17" t="s">
        <v>1280</v>
      </c>
      <c r="BM176" s="229" t="s">
        <v>1462</v>
      </c>
    </row>
    <row r="177" s="14" customFormat="1">
      <c r="A177" s="14"/>
      <c r="B177" s="242"/>
      <c r="C177" s="243"/>
      <c r="D177" s="233" t="s">
        <v>164</v>
      </c>
      <c r="E177" s="244" t="s">
        <v>1</v>
      </c>
      <c r="F177" s="245" t="s">
        <v>1463</v>
      </c>
      <c r="G177" s="243"/>
      <c r="H177" s="246">
        <v>16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164</v>
      </c>
      <c r="AU177" s="252" t="s">
        <v>88</v>
      </c>
      <c r="AV177" s="14" t="s">
        <v>162</v>
      </c>
      <c r="AW177" s="14" t="s">
        <v>35</v>
      </c>
      <c r="AX177" s="14" t="s">
        <v>80</v>
      </c>
      <c r="AY177" s="252" t="s">
        <v>152</v>
      </c>
    </row>
    <row r="178" s="15" customFormat="1">
      <c r="A178" s="15"/>
      <c r="B178" s="253"/>
      <c r="C178" s="254"/>
      <c r="D178" s="233" t="s">
        <v>164</v>
      </c>
      <c r="E178" s="255" t="s">
        <v>1</v>
      </c>
      <c r="F178" s="256" t="s">
        <v>167</v>
      </c>
      <c r="G178" s="254"/>
      <c r="H178" s="257">
        <v>16</v>
      </c>
      <c r="I178" s="258"/>
      <c r="J178" s="254"/>
      <c r="K178" s="254"/>
      <c r="L178" s="259"/>
      <c r="M178" s="274"/>
      <c r="N178" s="275"/>
      <c r="O178" s="275"/>
      <c r="P178" s="275"/>
      <c r="Q178" s="275"/>
      <c r="R178" s="275"/>
      <c r="S178" s="275"/>
      <c r="T178" s="27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3" t="s">
        <v>164</v>
      </c>
      <c r="AU178" s="263" t="s">
        <v>88</v>
      </c>
      <c r="AV178" s="15" t="s">
        <v>161</v>
      </c>
      <c r="AW178" s="15" t="s">
        <v>35</v>
      </c>
      <c r="AX178" s="15" t="s">
        <v>88</v>
      </c>
      <c r="AY178" s="263" t="s">
        <v>152</v>
      </c>
    </row>
    <row r="179" s="2" customFormat="1" ht="6.96" customHeight="1">
      <c r="A179" s="38"/>
      <c r="B179" s="66"/>
      <c r="C179" s="67"/>
      <c r="D179" s="67"/>
      <c r="E179" s="67"/>
      <c r="F179" s="67"/>
      <c r="G179" s="67"/>
      <c r="H179" s="67"/>
      <c r="I179" s="67"/>
      <c r="J179" s="67"/>
      <c r="K179" s="67"/>
      <c r="L179" s="44"/>
      <c r="M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</row>
  </sheetData>
  <sheetProtection sheet="1" autoFilter="0" formatColumns="0" formatRows="0" objects="1" scenarios="1" spinCount="100000" saltValue="VljiLq8a8XTA2YWe1+1ECKtyJ+mbrCQ8ffLPdCGve7rdrcJq3hpe8mRxzlo2GuhvyJ2NRMgs2bWjdTdx33XeHw==" hashValue="nBAxMoG5aQ8+9rHQnQGUavIHLFZzYzFSpQRNok8UlrALqCFxi49jzGJ68tmxQcdUiEBp8YUfr1VWaOL3LL0MtQ==" algorithmName="SHA-512" password="CC35"/>
  <autoFilter ref="C120:K17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101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stavební úpravy 3.N.P. č.p. 6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1464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27. 2. 2020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1465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1466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36</v>
      </c>
      <c r="E23" s="38"/>
      <c r="F23" s="38"/>
      <c r="G23" s="38"/>
      <c r="H23" s="38"/>
      <c r="I23" s="140" t="s">
        <v>25</v>
      </c>
      <c r="J23" s="143" t="s">
        <v>37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ROUND((SUM(BE123:BE340)),  2)</f>
        <v>0</v>
      </c>
      <c r="G33" s="38"/>
      <c r="H33" s="38"/>
      <c r="I33" s="155">
        <v>0.20999999999999999</v>
      </c>
      <c r="J33" s="154">
        <f>ROUND(((SUM(BE123:BE340))*I33),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ROUND((SUM(BF123:BF340)),  2)</f>
        <v>0</v>
      </c>
      <c r="G34" s="38"/>
      <c r="H34" s="38"/>
      <c r="I34" s="155">
        <v>0.14999999999999999</v>
      </c>
      <c r="J34" s="154">
        <f>ROUND(((SUM(BF123:BF340))*I34),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ROUND((SUM(BG123:BG340)),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ROUND((SUM(BH123:BH340)),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ROUND((SUM(BI123:BI340)),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stavební úpravy 3.N.P. č.p. 6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05 - Elektroinstalace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Malšovice budova č.p. 6</v>
      </c>
      <c r="G89" s="40"/>
      <c r="H89" s="40"/>
      <c r="I89" s="32" t="s">
        <v>22</v>
      </c>
      <c r="J89" s="79" t="str">
        <f>IF(J12="","",J12)</f>
        <v>27. 2. 2020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HORTECH control s.r.o.</v>
      </c>
      <c r="G91" s="40"/>
      <c r="H91" s="40"/>
      <c r="I91" s="32" t="s">
        <v>32</v>
      </c>
      <c r="J91" s="36" t="str">
        <f>E21</f>
        <v>Pavel Knížek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36</v>
      </c>
      <c r="J92" s="36" t="str">
        <f>E24</f>
        <v>Josef Beran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114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119</v>
      </c>
      <c r="E98" s="188"/>
      <c r="F98" s="188"/>
      <c r="G98" s="188"/>
      <c r="H98" s="188"/>
      <c r="I98" s="188"/>
      <c r="J98" s="189">
        <f>J125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9"/>
      <c r="C99" s="180"/>
      <c r="D99" s="181" t="s">
        <v>122</v>
      </c>
      <c r="E99" s="182"/>
      <c r="F99" s="182"/>
      <c r="G99" s="182"/>
      <c r="H99" s="182"/>
      <c r="I99" s="182"/>
      <c r="J99" s="183">
        <f>J140</f>
        <v>0</v>
      </c>
      <c r="K99" s="180"/>
      <c r="L99" s="18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5"/>
      <c r="C100" s="186"/>
      <c r="D100" s="187" t="s">
        <v>1467</v>
      </c>
      <c r="E100" s="188"/>
      <c r="F100" s="188"/>
      <c r="G100" s="188"/>
      <c r="H100" s="188"/>
      <c r="I100" s="188"/>
      <c r="J100" s="189">
        <f>J141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79"/>
      <c r="C101" s="180"/>
      <c r="D101" s="181" t="s">
        <v>1393</v>
      </c>
      <c r="E101" s="182"/>
      <c r="F101" s="182"/>
      <c r="G101" s="182"/>
      <c r="H101" s="182"/>
      <c r="I101" s="182"/>
      <c r="J101" s="183">
        <f>J328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5"/>
      <c r="C102" s="186"/>
      <c r="D102" s="187" t="s">
        <v>1468</v>
      </c>
      <c r="E102" s="188"/>
      <c r="F102" s="188"/>
      <c r="G102" s="188"/>
      <c r="H102" s="188"/>
      <c r="I102" s="188"/>
      <c r="J102" s="189">
        <f>J329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1469</v>
      </c>
      <c r="E103" s="188"/>
      <c r="F103" s="188"/>
      <c r="G103" s="188"/>
      <c r="H103" s="188"/>
      <c r="I103" s="188"/>
      <c r="J103" s="189">
        <f>J336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137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74" t="str">
        <f>E7</f>
        <v>Malšovice stavební úpravy 3.N.P. č.p. 6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106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E9</f>
        <v>05 - Elektroinstalace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40"/>
      <c r="E117" s="40"/>
      <c r="F117" s="27" t="str">
        <f>F12</f>
        <v>Malšovice budova č.p. 6</v>
      </c>
      <c r="G117" s="40"/>
      <c r="H117" s="40"/>
      <c r="I117" s="32" t="s">
        <v>22</v>
      </c>
      <c r="J117" s="79" t="str">
        <f>IF(J12="","",J12)</f>
        <v>27. 2. 2020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40"/>
      <c r="E119" s="40"/>
      <c r="F119" s="27" t="str">
        <f>E15</f>
        <v>HORTECH control s.r.o.</v>
      </c>
      <c r="G119" s="40"/>
      <c r="H119" s="40"/>
      <c r="I119" s="32" t="s">
        <v>32</v>
      </c>
      <c r="J119" s="36" t="str">
        <f>E21</f>
        <v>Pavel Knížek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30</v>
      </c>
      <c r="D120" s="40"/>
      <c r="E120" s="40"/>
      <c r="F120" s="27" t="str">
        <f>IF(E18="","",E18)</f>
        <v>Vyplň údaj</v>
      </c>
      <c r="G120" s="40"/>
      <c r="H120" s="40"/>
      <c r="I120" s="32" t="s">
        <v>36</v>
      </c>
      <c r="J120" s="36" t="str">
        <f>E24</f>
        <v>Josef Beran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138</v>
      </c>
      <c r="D122" s="194" t="s">
        <v>65</v>
      </c>
      <c r="E122" s="194" t="s">
        <v>61</v>
      </c>
      <c r="F122" s="194" t="s">
        <v>62</v>
      </c>
      <c r="G122" s="194" t="s">
        <v>139</v>
      </c>
      <c r="H122" s="194" t="s">
        <v>140</v>
      </c>
      <c r="I122" s="194" t="s">
        <v>141</v>
      </c>
      <c r="J122" s="194" t="s">
        <v>111</v>
      </c>
      <c r="K122" s="195" t="s">
        <v>142</v>
      </c>
      <c r="L122" s="196"/>
      <c r="M122" s="100" t="s">
        <v>1</v>
      </c>
      <c r="N122" s="101" t="s">
        <v>44</v>
      </c>
      <c r="O122" s="101" t="s">
        <v>143</v>
      </c>
      <c r="P122" s="101" t="s">
        <v>144</v>
      </c>
      <c r="Q122" s="101" t="s">
        <v>145</v>
      </c>
      <c r="R122" s="101" t="s">
        <v>146</v>
      </c>
      <c r="S122" s="101" t="s">
        <v>147</v>
      </c>
      <c r="T122" s="102" t="s">
        <v>148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149</v>
      </c>
      <c r="D123" s="40"/>
      <c r="E123" s="40"/>
      <c r="F123" s="40"/>
      <c r="G123" s="40"/>
      <c r="H123" s="40"/>
      <c r="I123" s="40"/>
      <c r="J123" s="197">
        <f>BK123</f>
        <v>0</v>
      </c>
      <c r="K123" s="40"/>
      <c r="L123" s="44"/>
      <c r="M123" s="103"/>
      <c r="N123" s="198"/>
      <c r="O123" s="104"/>
      <c r="P123" s="199">
        <f>P124+P140+P328</f>
        <v>0</v>
      </c>
      <c r="Q123" s="104"/>
      <c r="R123" s="199">
        <f>R124+R140+R328</f>
        <v>0.89604000000000006</v>
      </c>
      <c r="S123" s="104"/>
      <c r="T123" s="200">
        <f>T124+T140+T328</f>
        <v>2.8799999999999999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79</v>
      </c>
      <c r="AU123" s="17" t="s">
        <v>113</v>
      </c>
      <c r="BK123" s="201">
        <f>BK124+BK140+BK328</f>
        <v>0</v>
      </c>
    </row>
    <row r="124" s="12" customFormat="1" ht="25.92" customHeight="1">
      <c r="A124" s="12"/>
      <c r="B124" s="202"/>
      <c r="C124" s="203"/>
      <c r="D124" s="204" t="s">
        <v>79</v>
      </c>
      <c r="E124" s="205" t="s">
        <v>150</v>
      </c>
      <c r="F124" s="205" t="s">
        <v>151</v>
      </c>
      <c r="G124" s="203"/>
      <c r="H124" s="203"/>
      <c r="I124" s="206"/>
      <c r="J124" s="207">
        <f>BK124</f>
        <v>0</v>
      </c>
      <c r="K124" s="203"/>
      <c r="L124" s="208"/>
      <c r="M124" s="209"/>
      <c r="N124" s="210"/>
      <c r="O124" s="210"/>
      <c r="P124" s="211">
        <f>P125</f>
        <v>0</v>
      </c>
      <c r="Q124" s="210"/>
      <c r="R124" s="211">
        <f>R125</f>
        <v>0</v>
      </c>
      <c r="S124" s="210"/>
      <c r="T124" s="212">
        <f>T125</f>
        <v>2.8799999999999999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88</v>
      </c>
      <c r="AT124" s="214" t="s">
        <v>79</v>
      </c>
      <c r="AU124" s="214" t="s">
        <v>80</v>
      </c>
      <c r="AY124" s="213" t="s">
        <v>152</v>
      </c>
      <c r="BK124" s="215">
        <f>BK125</f>
        <v>0</v>
      </c>
    </row>
    <row r="125" s="12" customFormat="1" ht="22.8" customHeight="1">
      <c r="A125" s="12"/>
      <c r="B125" s="202"/>
      <c r="C125" s="203"/>
      <c r="D125" s="204" t="s">
        <v>79</v>
      </c>
      <c r="E125" s="216" t="s">
        <v>216</v>
      </c>
      <c r="F125" s="216" t="s">
        <v>287</v>
      </c>
      <c r="G125" s="203"/>
      <c r="H125" s="203"/>
      <c r="I125" s="206"/>
      <c r="J125" s="217">
        <f>BK125</f>
        <v>0</v>
      </c>
      <c r="K125" s="203"/>
      <c r="L125" s="208"/>
      <c r="M125" s="209"/>
      <c r="N125" s="210"/>
      <c r="O125" s="210"/>
      <c r="P125" s="211">
        <f>SUM(P126:P139)</f>
        <v>0</v>
      </c>
      <c r="Q125" s="210"/>
      <c r="R125" s="211">
        <f>SUM(R126:R139)</f>
        <v>0</v>
      </c>
      <c r="S125" s="210"/>
      <c r="T125" s="212">
        <f>SUM(T126:T139)</f>
        <v>2.8799999999999999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88</v>
      </c>
      <c r="AT125" s="214" t="s">
        <v>79</v>
      </c>
      <c r="AU125" s="214" t="s">
        <v>88</v>
      </c>
      <c r="AY125" s="213" t="s">
        <v>152</v>
      </c>
      <c r="BK125" s="215">
        <f>SUM(BK126:BK139)</f>
        <v>0</v>
      </c>
    </row>
    <row r="126" s="2" customFormat="1" ht="24.15" customHeight="1">
      <c r="A126" s="38"/>
      <c r="B126" s="39"/>
      <c r="C126" s="218" t="s">
        <v>88</v>
      </c>
      <c r="D126" s="218" t="s">
        <v>156</v>
      </c>
      <c r="E126" s="219" t="s">
        <v>1470</v>
      </c>
      <c r="F126" s="220" t="s">
        <v>1471</v>
      </c>
      <c r="G126" s="221" t="s">
        <v>249</v>
      </c>
      <c r="H126" s="222">
        <v>150</v>
      </c>
      <c r="I126" s="223"/>
      <c r="J126" s="224">
        <f>ROUND(I126*H126,2)</f>
        <v>0</v>
      </c>
      <c r="K126" s="220" t="s">
        <v>160</v>
      </c>
      <c r="L126" s="44"/>
      <c r="M126" s="225" t="s">
        <v>1</v>
      </c>
      <c r="N126" s="226" t="s">
        <v>46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161</v>
      </c>
      <c r="AT126" s="229" t="s">
        <v>156</v>
      </c>
      <c r="AU126" s="229" t="s">
        <v>162</v>
      </c>
      <c r="AY126" s="17" t="s">
        <v>152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162</v>
      </c>
      <c r="BK126" s="230">
        <f>ROUND(I126*H126,2)</f>
        <v>0</v>
      </c>
      <c r="BL126" s="17" t="s">
        <v>161</v>
      </c>
      <c r="BM126" s="229" t="s">
        <v>1472</v>
      </c>
    </row>
    <row r="127" s="2" customFormat="1" ht="24.15" customHeight="1">
      <c r="A127" s="38"/>
      <c r="B127" s="39"/>
      <c r="C127" s="218" t="s">
        <v>162</v>
      </c>
      <c r="D127" s="218" t="s">
        <v>156</v>
      </c>
      <c r="E127" s="219" t="s">
        <v>1473</v>
      </c>
      <c r="F127" s="220" t="s">
        <v>1474</v>
      </c>
      <c r="G127" s="221" t="s">
        <v>249</v>
      </c>
      <c r="H127" s="222">
        <v>15</v>
      </c>
      <c r="I127" s="223"/>
      <c r="J127" s="224">
        <f>ROUND(I127*H127,2)</f>
        <v>0</v>
      </c>
      <c r="K127" s="220" t="s">
        <v>160</v>
      </c>
      <c r="L127" s="44"/>
      <c r="M127" s="225" t="s">
        <v>1</v>
      </c>
      <c r="N127" s="226" t="s">
        <v>46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0.001</v>
      </c>
      <c r="T127" s="228">
        <f>S127*H127</f>
        <v>0.014999999999999999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161</v>
      </c>
      <c r="AT127" s="229" t="s">
        <v>156</v>
      </c>
      <c r="AU127" s="229" t="s">
        <v>162</v>
      </c>
      <c r="AY127" s="17" t="s">
        <v>152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162</v>
      </c>
      <c r="BK127" s="230">
        <f>ROUND(I127*H127,2)</f>
        <v>0</v>
      </c>
      <c r="BL127" s="17" t="s">
        <v>161</v>
      </c>
      <c r="BM127" s="229" t="s">
        <v>1475</v>
      </c>
    </row>
    <row r="128" s="14" customFormat="1">
      <c r="A128" s="14"/>
      <c r="B128" s="242"/>
      <c r="C128" s="243"/>
      <c r="D128" s="233" t="s">
        <v>164</v>
      </c>
      <c r="E128" s="244" t="s">
        <v>1</v>
      </c>
      <c r="F128" s="245" t="s">
        <v>8</v>
      </c>
      <c r="G128" s="243"/>
      <c r="H128" s="246">
        <v>15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164</v>
      </c>
      <c r="AU128" s="252" t="s">
        <v>162</v>
      </c>
      <c r="AV128" s="14" t="s">
        <v>162</v>
      </c>
      <c r="AW128" s="14" t="s">
        <v>35</v>
      </c>
      <c r="AX128" s="14" t="s">
        <v>80</v>
      </c>
      <c r="AY128" s="252" t="s">
        <v>152</v>
      </c>
    </row>
    <row r="129" s="15" customFormat="1">
      <c r="A129" s="15"/>
      <c r="B129" s="253"/>
      <c r="C129" s="254"/>
      <c r="D129" s="233" t="s">
        <v>164</v>
      </c>
      <c r="E129" s="255" t="s">
        <v>1</v>
      </c>
      <c r="F129" s="256" t="s">
        <v>167</v>
      </c>
      <c r="G129" s="254"/>
      <c r="H129" s="257">
        <v>15</v>
      </c>
      <c r="I129" s="258"/>
      <c r="J129" s="254"/>
      <c r="K129" s="254"/>
      <c r="L129" s="259"/>
      <c r="M129" s="260"/>
      <c r="N129" s="261"/>
      <c r="O129" s="261"/>
      <c r="P129" s="261"/>
      <c r="Q129" s="261"/>
      <c r="R129" s="261"/>
      <c r="S129" s="261"/>
      <c r="T129" s="262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3" t="s">
        <v>164</v>
      </c>
      <c r="AU129" s="263" t="s">
        <v>162</v>
      </c>
      <c r="AV129" s="15" t="s">
        <v>161</v>
      </c>
      <c r="AW129" s="15" t="s">
        <v>35</v>
      </c>
      <c r="AX129" s="15" t="s">
        <v>88</v>
      </c>
      <c r="AY129" s="263" t="s">
        <v>152</v>
      </c>
    </row>
    <row r="130" s="2" customFormat="1" ht="24.15" customHeight="1">
      <c r="A130" s="38"/>
      <c r="B130" s="39"/>
      <c r="C130" s="218" t="s">
        <v>154</v>
      </c>
      <c r="D130" s="218" t="s">
        <v>156</v>
      </c>
      <c r="E130" s="219" t="s">
        <v>1476</v>
      </c>
      <c r="F130" s="220" t="s">
        <v>1477</v>
      </c>
      <c r="G130" s="221" t="s">
        <v>170</v>
      </c>
      <c r="H130" s="222">
        <v>1</v>
      </c>
      <c r="I130" s="223"/>
      <c r="J130" s="224">
        <f>ROUND(I130*H130,2)</f>
        <v>0</v>
      </c>
      <c r="K130" s="220" t="s">
        <v>160</v>
      </c>
      <c r="L130" s="44"/>
      <c r="M130" s="225" t="s">
        <v>1</v>
      </c>
      <c r="N130" s="226" t="s">
        <v>46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1.8</v>
      </c>
      <c r="T130" s="228">
        <f>S130*H130</f>
        <v>1.8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161</v>
      </c>
      <c r="AT130" s="229" t="s">
        <v>156</v>
      </c>
      <c r="AU130" s="229" t="s">
        <v>162</v>
      </c>
      <c r="AY130" s="17" t="s">
        <v>152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162</v>
      </c>
      <c r="BK130" s="230">
        <f>ROUND(I130*H130,2)</f>
        <v>0</v>
      </c>
      <c r="BL130" s="17" t="s">
        <v>161</v>
      </c>
      <c r="BM130" s="229" t="s">
        <v>1478</v>
      </c>
    </row>
    <row r="131" s="2" customFormat="1" ht="24.15" customHeight="1">
      <c r="A131" s="38"/>
      <c r="B131" s="39"/>
      <c r="C131" s="218" t="s">
        <v>161</v>
      </c>
      <c r="D131" s="218" t="s">
        <v>156</v>
      </c>
      <c r="E131" s="219" t="s">
        <v>1479</v>
      </c>
      <c r="F131" s="220" t="s">
        <v>1480</v>
      </c>
      <c r="G131" s="221" t="s">
        <v>249</v>
      </c>
      <c r="H131" s="222">
        <v>85</v>
      </c>
      <c r="I131" s="223"/>
      <c r="J131" s="224">
        <f>ROUND(I131*H131,2)</f>
        <v>0</v>
      </c>
      <c r="K131" s="220" t="s">
        <v>160</v>
      </c>
      <c r="L131" s="44"/>
      <c r="M131" s="225" t="s">
        <v>1</v>
      </c>
      <c r="N131" s="226" t="s">
        <v>46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0.001</v>
      </c>
      <c r="T131" s="228">
        <f>S131*H131</f>
        <v>0.085000000000000006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161</v>
      </c>
      <c r="AT131" s="229" t="s">
        <v>156</v>
      </c>
      <c r="AU131" s="229" t="s">
        <v>162</v>
      </c>
      <c r="AY131" s="17" t="s">
        <v>152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162</v>
      </c>
      <c r="BK131" s="230">
        <f>ROUND(I131*H131,2)</f>
        <v>0</v>
      </c>
      <c r="BL131" s="17" t="s">
        <v>161</v>
      </c>
      <c r="BM131" s="229" t="s">
        <v>1481</v>
      </c>
    </row>
    <row r="132" s="14" customFormat="1">
      <c r="A132" s="14"/>
      <c r="B132" s="242"/>
      <c r="C132" s="243"/>
      <c r="D132" s="233" t="s">
        <v>164</v>
      </c>
      <c r="E132" s="244" t="s">
        <v>1</v>
      </c>
      <c r="F132" s="245" t="s">
        <v>688</v>
      </c>
      <c r="G132" s="243"/>
      <c r="H132" s="246">
        <v>85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164</v>
      </c>
      <c r="AU132" s="252" t="s">
        <v>162</v>
      </c>
      <c r="AV132" s="14" t="s">
        <v>162</v>
      </c>
      <c r="AW132" s="14" t="s">
        <v>35</v>
      </c>
      <c r="AX132" s="14" t="s">
        <v>80</v>
      </c>
      <c r="AY132" s="252" t="s">
        <v>152</v>
      </c>
    </row>
    <row r="133" s="15" customFormat="1">
      <c r="A133" s="15"/>
      <c r="B133" s="253"/>
      <c r="C133" s="254"/>
      <c r="D133" s="233" t="s">
        <v>164</v>
      </c>
      <c r="E133" s="255" t="s">
        <v>1</v>
      </c>
      <c r="F133" s="256" t="s">
        <v>167</v>
      </c>
      <c r="G133" s="254"/>
      <c r="H133" s="257">
        <v>85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3" t="s">
        <v>164</v>
      </c>
      <c r="AU133" s="263" t="s">
        <v>162</v>
      </c>
      <c r="AV133" s="15" t="s">
        <v>161</v>
      </c>
      <c r="AW133" s="15" t="s">
        <v>35</v>
      </c>
      <c r="AX133" s="15" t="s">
        <v>88</v>
      </c>
      <c r="AY133" s="263" t="s">
        <v>152</v>
      </c>
    </row>
    <row r="134" s="2" customFormat="1" ht="24.15" customHeight="1">
      <c r="A134" s="38"/>
      <c r="B134" s="39"/>
      <c r="C134" s="218" t="s">
        <v>186</v>
      </c>
      <c r="D134" s="218" t="s">
        <v>156</v>
      </c>
      <c r="E134" s="219" t="s">
        <v>1482</v>
      </c>
      <c r="F134" s="220" t="s">
        <v>1483</v>
      </c>
      <c r="G134" s="221" t="s">
        <v>237</v>
      </c>
      <c r="H134" s="222">
        <v>250</v>
      </c>
      <c r="I134" s="223"/>
      <c r="J134" s="224">
        <f>ROUND(I134*H134,2)</f>
        <v>0</v>
      </c>
      <c r="K134" s="220" t="s">
        <v>160</v>
      </c>
      <c r="L134" s="44"/>
      <c r="M134" s="225" t="s">
        <v>1</v>
      </c>
      <c r="N134" s="226" t="s">
        <v>46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0.002</v>
      </c>
      <c r="T134" s="228">
        <f>S134*H134</f>
        <v>0.5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161</v>
      </c>
      <c r="AT134" s="229" t="s">
        <v>156</v>
      </c>
      <c r="AU134" s="229" t="s">
        <v>162</v>
      </c>
      <c r="AY134" s="17" t="s">
        <v>152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162</v>
      </c>
      <c r="BK134" s="230">
        <f>ROUND(I134*H134,2)</f>
        <v>0</v>
      </c>
      <c r="BL134" s="17" t="s">
        <v>161</v>
      </c>
      <c r="BM134" s="229" t="s">
        <v>1484</v>
      </c>
    </row>
    <row r="135" s="14" customFormat="1">
      <c r="A135" s="14"/>
      <c r="B135" s="242"/>
      <c r="C135" s="243"/>
      <c r="D135" s="233" t="s">
        <v>164</v>
      </c>
      <c r="E135" s="244" t="s">
        <v>1</v>
      </c>
      <c r="F135" s="245" t="s">
        <v>1485</v>
      </c>
      <c r="G135" s="243"/>
      <c r="H135" s="246">
        <v>250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164</v>
      </c>
      <c r="AU135" s="252" t="s">
        <v>162</v>
      </c>
      <c r="AV135" s="14" t="s">
        <v>162</v>
      </c>
      <c r="AW135" s="14" t="s">
        <v>35</v>
      </c>
      <c r="AX135" s="14" t="s">
        <v>80</v>
      </c>
      <c r="AY135" s="252" t="s">
        <v>152</v>
      </c>
    </row>
    <row r="136" s="15" customFormat="1">
      <c r="A136" s="15"/>
      <c r="B136" s="253"/>
      <c r="C136" s="254"/>
      <c r="D136" s="233" t="s">
        <v>164</v>
      </c>
      <c r="E136" s="255" t="s">
        <v>1</v>
      </c>
      <c r="F136" s="256" t="s">
        <v>167</v>
      </c>
      <c r="G136" s="254"/>
      <c r="H136" s="257">
        <v>250</v>
      </c>
      <c r="I136" s="258"/>
      <c r="J136" s="254"/>
      <c r="K136" s="254"/>
      <c r="L136" s="259"/>
      <c r="M136" s="260"/>
      <c r="N136" s="261"/>
      <c r="O136" s="261"/>
      <c r="P136" s="261"/>
      <c r="Q136" s="261"/>
      <c r="R136" s="261"/>
      <c r="S136" s="261"/>
      <c r="T136" s="26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3" t="s">
        <v>164</v>
      </c>
      <c r="AU136" s="263" t="s">
        <v>162</v>
      </c>
      <c r="AV136" s="15" t="s">
        <v>161</v>
      </c>
      <c r="AW136" s="15" t="s">
        <v>35</v>
      </c>
      <c r="AX136" s="15" t="s">
        <v>88</v>
      </c>
      <c r="AY136" s="263" t="s">
        <v>152</v>
      </c>
    </row>
    <row r="137" s="2" customFormat="1" ht="24.15" customHeight="1">
      <c r="A137" s="38"/>
      <c r="B137" s="39"/>
      <c r="C137" s="218" t="s">
        <v>200</v>
      </c>
      <c r="D137" s="218" t="s">
        <v>156</v>
      </c>
      <c r="E137" s="219" t="s">
        <v>1486</v>
      </c>
      <c r="F137" s="220" t="s">
        <v>1487</v>
      </c>
      <c r="G137" s="221" t="s">
        <v>237</v>
      </c>
      <c r="H137" s="222">
        <v>80</v>
      </c>
      <c r="I137" s="223"/>
      <c r="J137" s="224">
        <f>ROUND(I137*H137,2)</f>
        <v>0</v>
      </c>
      <c r="K137" s="220" t="s">
        <v>160</v>
      </c>
      <c r="L137" s="44"/>
      <c r="M137" s="225" t="s">
        <v>1</v>
      </c>
      <c r="N137" s="226" t="s">
        <v>46</v>
      </c>
      <c r="O137" s="91"/>
      <c r="P137" s="227">
        <f>O137*H137</f>
        <v>0</v>
      </c>
      <c r="Q137" s="227">
        <v>0</v>
      </c>
      <c r="R137" s="227">
        <f>Q137*H137</f>
        <v>0</v>
      </c>
      <c r="S137" s="227">
        <v>0.0060000000000000001</v>
      </c>
      <c r="T137" s="228">
        <f>S137*H137</f>
        <v>0.47999999999999998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9" t="s">
        <v>161</v>
      </c>
      <c r="AT137" s="229" t="s">
        <v>156</v>
      </c>
      <c r="AU137" s="229" t="s">
        <v>162</v>
      </c>
      <c r="AY137" s="17" t="s">
        <v>152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7" t="s">
        <v>162</v>
      </c>
      <c r="BK137" s="230">
        <f>ROUND(I137*H137,2)</f>
        <v>0</v>
      </c>
      <c r="BL137" s="17" t="s">
        <v>161</v>
      </c>
      <c r="BM137" s="229" t="s">
        <v>1488</v>
      </c>
    </row>
    <row r="138" s="14" customFormat="1">
      <c r="A138" s="14"/>
      <c r="B138" s="242"/>
      <c r="C138" s="243"/>
      <c r="D138" s="233" t="s">
        <v>164</v>
      </c>
      <c r="E138" s="244" t="s">
        <v>1</v>
      </c>
      <c r="F138" s="245" t="s">
        <v>661</v>
      </c>
      <c r="G138" s="243"/>
      <c r="H138" s="246">
        <v>80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164</v>
      </c>
      <c r="AU138" s="252" t="s">
        <v>162</v>
      </c>
      <c r="AV138" s="14" t="s">
        <v>162</v>
      </c>
      <c r="AW138" s="14" t="s">
        <v>35</v>
      </c>
      <c r="AX138" s="14" t="s">
        <v>80</v>
      </c>
      <c r="AY138" s="252" t="s">
        <v>152</v>
      </c>
    </row>
    <row r="139" s="15" customFormat="1">
      <c r="A139" s="15"/>
      <c r="B139" s="253"/>
      <c r="C139" s="254"/>
      <c r="D139" s="233" t="s">
        <v>164</v>
      </c>
      <c r="E139" s="255" t="s">
        <v>1</v>
      </c>
      <c r="F139" s="256" t="s">
        <v>167</v>
      </c>
      <c r="G139" s="254"/>
      <c r="H139" s="257">
        <v>80</v>
      </c>
      <c r="I139" s="258"/>
      <c r="J139" s="254"/>
      <c r="K139" s="254"/>
      <c r="L139" s="259"/>
      <c r="M139" s="260"/>
      <c r="N139" s="261"/>
      <c r="O139" s="261"/>
      <c r="P139" s="261"/>
      <c r="Q139" s="261"/>
      <c r="R139" s="261"/>
      <c r="S139" s="261"/>
      <c r="T139" s="26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3" t="s">
        <v>164</v>
      </c>
      <c r="AU139" s="263" t="s">
        <v>162</v>
      </c>
      <c r="AV139" s="15" t="s">
        <v>161</v>
      </c>
      <c r="AW139" s="15" t="s">
        <v>35</v>
      </c>
      <c r="AX139" s="15" t="s">
        <v>88</v>
      </c>
      <c r="AY139" s="263" t="s">
        <v>152</v>
      </c>
    </row>
    <row r="140" s="12" customFormat="1" ht="25.92" customHeight="1">
      <c r="A140" s="12"/>
      <c r="B140" s="202"/>
      <c r="C140" s="203"/>
      <c r="D140" s="204" t="s">
        <v>79</v>
      </c>
      <c r="E140" s="205" t="s">
        <v>378</v>
      </c>
      <c r="F140" s="205" t="s">
        <v>379</v>
      </c>
      <c r="G140" s="203"/>
      <c r="H140" s="203"/>
      <c r="I140" s="206"/>
      <c r="J140" s="207">
        <f>BK140</f>
        <v>0</v>
      </c>
      <c r="K140" s="203"/>
      <c r="L140" s="208"/>
      <c r="M140" s="209"/>
      <c r="N140" s="210"/>
      <c r="O140" s="210"/>
      <c r="P140" s="211">
        <f>P141</f>
        <v>0</v>
      </c>
      <c r="Q140" s="210"/>
      <c r="R140" s="211">
        <f>R141</f>
        <v>0.8874200000000001</v>
      </c>
      <c r="S140" s="210"/>
      <c r="T140" s="21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3" t="s">
        <v>162</v>
      </c>
      <c r="AT140" s="214" t="s">
        <v>79</v>
      </c>
      <c r="AU140" s="214" t="s">
        <v>80</v>
      </c>
      <c r="AY140" s="213" t="s">
        <v>152</v>
      </c>
      <c r="BK140" s="215">
        <f>BK141</f>
        <v>0</v>
      </c>
    </row>
    <row r="141" s="12" customFormat="1" ht="22.8" customHeight="1">
      <c r="A141" s="12"/>
      <c r="B141" s="202"/>
      <c r="C141" s="203"/>
      <c r="D141" s="204" t="s">
        <v>79</v>
      </c>
      <c r="E141" s="216" t="s">
        <v>1489</v>
      </c>
      <c r="F141" s="216" t="s">
        <v>1490</v>
      </c>
      <c r="G141" s="203"/>
      <c r="H141" s="203"/>
      <c r="I141" s="206"/>
      <c r="J141" s="217">
        <f>BK141</f>
        <v>0</v>
      </c>
      <c r="K141" s="203"/>
      <c r="L141" s="208"/>
      <c r="M141" s="209"/>
      <c r="N141" s="210"/>
      <c r="O141" s="210"/>
      <c r="P141" s="211">
        <f>SUM(P142:P327)</f>
        <v>0</v>
      </c>
      <c r="Q141" s="210"/>
      <c r="R141" s="211">
        <f>SUM(R142:R327)</f>
        <v>0.8874200000000001</v>
      </c>
      <c r="S141" s="210"/>
      <c r="T141" s="212">
        <f>SUM(T142:T327)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3" t="s">
        <v>162</v>
      </c>
      <c r="AT141" s="214" t="s">
        <v>79</v>
      </c>
      <c r="AU141" s="214" t="s">
        <v>88</v>
      </c>
      <c r="AY141" s="213" t="s">
        <v>152</v>
      </c>
      <c r="BK141" s="215">
        <f>SUM(BK142:BK327)</f>
        <v>0</v>
      </c>
    </row>
    <row r="142" s="2" customFormat="1" ht="24.15" customHeight="1">
      <c r="A142" s="38"/>
      <c r="B142" s="39"/>
      <c r="C142" s="218" t="s">
        <v>206</v>
      </c>
      <c r="D142" s="218" t="s">
        <v>156</v>
      </c>
      <c r="E142" s="219" t="s">
        <v>1491</v>
      </c>
      <c r="F142" s="220" t="s">
        <v>1492</v>
      </c>
      <c r="G142" s="221" t="s">
        <v>237</v>
      </c>
      <c r="H142" s="222">
        <v>260</v>
      </c>
      <c r="I142" s="223"/>
      <c r="J142" s="224">
        <f>ROUND(I142*H142,2)</f>
        <v>0</v>
      </c>
      <c r="K142" s="220" t="s">
        <v>160</v>
      </c>
      <c r="L142" s="44"/>
      <c r="M142" s="225" t="s">
        <v>1</v>
      </c>
      <c r="N142" s="226" t="s">
        <v>46</v>
      </c>
      <c r="O142" s="91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9" t="s">
        <v>254</v>
      </c>
      <c r="AT142" s="229" t="s">
        <v>156</v>
      </c>
      <c r="AU142" s="229" t="s">
        <v>162</v>
      </c>
      <c r="AY142" s="17" t="s">
        <v>152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7" t="s">
        <v>162</v>
      </c>
      <c r="BK142" s="230">
        <f>ROUND(I142*H142,2)</f>
        <v>0</v>
      </c>
      <c r="BL142" s="17" t="s">
        <v>254</v>
      </c>
      <c r="BM142" s="229" t="s">
        <v>1493</v>
      </c>
    </row>
    <row r="143" s="14" customFormat="1">
      <c r="A143" s="14"/>
      <c r="B143" s="242"/>
      <c r="C143" s="243"/>
      <c r="D143" s="233" t="s">
        <v>164</v>
      </c>
      <c r="E143" s="244" t="s">
        <v>1</v>
      </c>
      <c r="F143" s="245" t="s">
        <v>1494</v>
      </c>
      <c r="G143" s="243"/>
      <c r="H143" s="246">
        <v>260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164</v>
      </c>
      <c r="AU143" s="252" t="s">
        <v>162</v>
      </c>
      <c r="AV143" s="14" t="s">
        <v>162</v>
      </c>
      <c r="AW143" s="14" t="s">
        <v>35</v>
      </c>
      <c r="AX143" s="14" t="s">
        <v>80</v>
      </c>
      <c r="AY143" s="252" t="s">
        <v>152</v>
      </c>
    </row>
    <row r="144" s="15" customFormat="1">
      <c r="A144" s="15"/>
      <c r="B144" s="253"/>
      <c r="C144" s="254"/>
      <c r="D144" s="233" t="s">
        <v>164</v>
      </c>
      <c r="E144" s="255" t="s">
        <v>1</v>
      </c>
      <c r="F144" s="256" t="s">
        <v>167</v>
      </c>
      <c r="G144" s="254"/>
      <c r="H144" s="257">
        <v>260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3" t="s">
        <v>164</v>
      </c>
      <c r="AU144" s="263" t="s">
        <v>162</v>
      </c>
      <c r="AV144" s="15" t="s">
        <v>161</v>
      </c>
      <c r="AW144" s="15" t="s">
        <v>35</v>
      </c>
      <c r="AX144" s="15" t="s">
        <v>88</v>
      </c>
      <c r="AY144" s="263" t="s">
        <v>152</v>
      </c>
    </row>
    <row r="145" s="2" customFormat="1" ht="14.4" customHeight="1">
      <c r="A145" s="38"/>
      <c r="B145" s="39"/>
      <c r="C145" s="264" t="s">
        <v>183</v>
      </c>
      <c r="D145" s="264" t="s">
        <v>180</v>
      </c>
      <c r="E145" s="265" t="s">
        <v>1495</v>
      </c>
      <c r="F145" s="266" t="s">
        <v>1496</v>
      </c>
      <c r="G145" s="267" t="s">
        <v>237</v>
      </c>
      <c r="H145" s="268">
        <v>80</v>
      </c>
      <c r="I145" s="269"/>
      <c r="J145" s="270">
        <f>ROUND(I145*H145,2)</f>
        <v>0</v>
      </c>
      <c r="K145" s="266" t="s">
        <v>160</v>
      </c>
      <c r="L145" s="271"/>
      <c r="M145" s="272" t="s">
        <v>1</v>
      </c>
      <c r="N145" s="273" t="s">
        <v>46</v>
      </c>
      <c r="O145" s="91"/>
      <c r="P145" s="227">
        <f>O145*H145</f>
        <v>0</v>
      </c>
      <c r="Q145" s="227">
        <v>4.0000000000000003E-05</v>
      </c>
      <c r="R145" s="227">
        <f>Q145*H145</f>
        <v>0.0032000000000000002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348</v>
      </c>
      <c r="AT145" s="229" t="s">
        <v>180</v>
      </c>
      <c r="AU145" s="229" t="s">
        <v>162</v>
      </c>
      <c r="AY145" s="17" t="s">
        <v>152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162</v>
      </c>
      <c r="BK145" s="230">
        <f>ROUND(I145*H145,2)</f>
        <v>0</v>
      </c>
      <c r="BL145" s="17" t="s">
        <v>254</v>
      </c>
      <c r="BM145" s="229" t="s">
        <v>1497</v>
      </c>
    </row>
    <row r="146" s="14" customFormat="1">
      <c r="A146" s="14"/>
      <c r="B146" s="242"/>
      <c r="C146" s="243"/>
      <c r="D146" s="233" t="s">
        <v>164</v>
      </c>
      <c r="E146" s="244" t="s">
        <v>1</v>
      </c>
      <c r="F146" s="245" t="s">
        <v>661</v>
      </c>
      <c r="G146" s="243"/>
      <c r="H146" s="246">
        <v>80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164</v>
      </c>
      <c r="AU146" s="252" t="s">
        <v>162</v>
      </c>
      <c r="AV146" s="14" t="s">
        <v>162</v>
      </c>
      <c r="AW146" s="14" t="s">
        <v>35</v>
      </c>
      <c r="AX146" s="14" t="s">
        <v>80</v>
      </c>
      <c r="AY146" s="252" t="s">
        <v>152</v>
      </c>
    </row>
    <row r="147" s="15" customFormat="1">
      <c r="A147" s="15"/>
      <c r="B147" s="253"/>
      <c r="C147" s="254"/>
      <c r="D147" s="233" t="s">
        <v>164</v>
      </c>
      <c r="E147" s="255" t="s">
        <v>1</v>
      </c>
      <c r="F147" s="256" t="s">
        <v>167</v>
      </c>
      <c r="G147" s="254"/>
      <c r="H147" s="257">
        <v>80</v>
      </c>
      <c r="I147" s="258"/>
      <c r="J147" s="254"/>
      <c r="K147" s="254"/>
      <c r="L147" s="259"/>
      <c r="M147" s="260"/>
      <c r="N147" s="261"/>
      <c r="O147" s="261"/>
      <c r="P147" s="261"/>
      <c r="Q147" s="261"/>
      <c r="R147" s="261"/>
      <c r="S147" s="261"/>
      <c r="T147" s="262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3" t="s">
        <v>164</v>
      </c>
      <c r="AU147" s="263" t="s">
        <v>162</v>
      </c>
      <c r="AV147" s="15" t="s">
        <v>161</v>
      </c>
      <c r="AW147" s="15" t="s">
        <v>35</v>
      </c>
      <c r="AX147" s="15" t="s">
        <v>88</v>
      </c>
      <c r="AY147" s="263" t="s">
        <v>152</v>
      </c>
    </row>
    <row r="148" s="2" customFormat="1" ht="14.4" customHeight="1">
      <c r="A148" s="38"/>
      <c r="B148" s="39"/>
      <c r="C148" s="264" t="s">
        <v>216</v>
      </c>
      <c r="D148" s="264" t="s">
        <v>180</v>
      </c>
      <c r="E148" s="265" t="s">
        <v>1498</v>
      </c>
      <c r="F148" s="266" t="s">
        <v>1499</v>
      </c>
      <c r="G148" s="267" t="s">
        <v>237</v>
      </c>
      <c r="H148" s="268">
        <v>180</v>
      </c>
      <c r="I148" s="269"/>
      <c r="J148" s="270">
        <f>ROUND(I148*H148,2)</f>
        <v>0</v>
      </c>
      <c r="K148" s="266" t="s">
        <v>160</v>
      </c>
      <c r="L148" s="271"/>
      <c r="M148" s="272" t="s">
        <v>1</v>
      </c>
      <c r="N148" s="273" t="s">
        <v>46</v>
      </c>
      <c r="O148" s="91"/>
      <c r="P148" s="227">
        <f>O148*H148</f>
        <v>0</v>
      </c>
      <c r="Q148" s="227">
        <v>4.0000000000000003E-05</v>
      </c>
      <c r="R148" s="227">
        <f>Q148*H148</f>
        <v>0.0072000000000000007</v>
      </c>
      <c r="S148" s="227">
        <v>0</v>
      </c>
      <c r="T148" s="22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9" t="s">
        <v>348</v>
      </c>
      <c r="AT148" s="229" t="s">
        <v>180</v>
      </c>
      <c r="AU148" s="229" t="s">
        <v>162</v>
      </c>
      <c r="AY148" s="17" t="s">
        <v>152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7" t="s">
        <v>162</v>
      </c>
      <c r="BK148" s="230">
        <f>ROUND(I148*H148,2)</f>
        <v>0</v>
      </c>
      <c r="BL148" s="17" t="s">
        <v>254</v>
      </c>
      <c r="BM148" s="229" t="s">
        <v>1500</v>
      </c>
    </row>
    <row r="149" s="14" customFormat="1">
      <c r="A149" s="14"/>
      <c r="B149" s="242"/>
      <c r="C149" s="243"/>
      <c r="D149" s="233" t="s">
        <v>164</v>
      </c>
      <c r="E149" s="244" t="s">
        <v>1</v>
      </c>
      <c r="F149" s="245" t="s">
        <v>1501</v>
      </c>
      <c r="G149" s="243"/>
      <c r="H149" s="246">
        <v>180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164</v>
      </c>
      <c r="AU149" s="252" t="s">
        <v>162</v>
      </c>
      <c r="AV149" s="14" t="s">
        <v>162</v>
      </c>
      <c r="AW149" s="14" t="s">
        <v>35</v>
      </c>
      <c r="AX149" s="14" t="s">
        <v>80</v>
      </c>
      <c r="AY149" s="252" t="s">
        <v>152</v>
      </c>
    </row>
    <row r="150" s="15" customFormat="1">
      <c r="A150" s="15"/>
      <c r="B150" s="253"/>
      <c r="C150" s="254"/>
      <c r="D150" s="233" t="s">
        <v>164</v>
      </c>
      <c r="E150" s="255" t="s">
        <v>1</v>
      </c>
      <c r="F150" s="256" t="s">
        <v>167</v>
      </c>
      <c r="G150" s="254"/>
      <c r="H150" s="257">
        <v>180</v>
      </c>
      <c r="I150" s="258"/>
      <c r="J150" s="254"/>
      <c r="K150" s="254"/>
      <c r="L150" s="259"/>
      <c r="M150" s="260"/>
      <c r="N150" s="261"/>
      <c r="O150" s="261"/>
      <c r="P150" s="261"/>
      <c r="Q150" s="261"/>
      <c r="R150" s="261"/>
      <c r="S150" s="261"/>
      <c r="T150" s="26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3" t="s">
        <v>164</v>
      </c>
      <c r="AU150" s="263" t="s">
        <v>162</v>
      </c>
      <c r="AV150" s="15" t="s">
        <v>161</v>
      </c>
      <c r="AW150" s="15" t="s">
        <v>35</v>
      </c>
      <c r="AX150" s="15" t="s">
        <v>88</v>
      </c>
      <c r="AY150" s="263" t="s">
        <v>152</v>
      </c>
    </row>
    <row r="151" s="2" customFormat="1" ht="24.15" customHeight="1">
      <c r="A151" s="38"/>
      <c r="B151" s="39"/>
      <c r="C151" s="218" t="s">
        <v>225</v>
      </c>
      <c r="D151" s="218" t="s">
        <v>156</v>
      </c>
      <c r="E151" s="219" t="s">
        <v>1502</v>
      </c>
      <c r="F151" s="220" t="s">
        <v>1503</v>
      </c>
      <c r="G151" s="221" t="s">
        <v>237</v>
      </c>
      <c r="H151" s="222">
        <v>25</v>
      </c>
      <c r="I151" s="223"/>
      <c r="J151" s="224">
        <f>ROUND(I151*H151,2)</f>
        <v>0</v>
      </c>
      <c r="K151" s="220" t="s">
        <v>160</v>
      </c>
      <c r="L151" s="44"/>
      <c r="M151" s="225" t="s">
        <v>1</v>
      </c>
      <c r="N151" s="226" t="s">
        <v>46</v>
      </c>
      <c r="O151" s="91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9" t="s">
        <v>254</v>
      </c>
      <c r="AT151" s="229" t="s">
        <v>156</v>
      </c>
      <c r="AU151" s="229" t="s">
        <v>162</v>
      </c>
      <c r="AY151" s="17" t="s">
        <v>152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7" t="s">
        <v>162</v>
      </c>
      <c r="BK151" s="230">
        <f>ROUND(I151*H151,2)</f>
        <v>0</v>
      </c>
      <c r="BL151" s="17" t="s">
        <v>254</v>
      </c>
      <c r="BM151" s="229" t="s">
        <v>1504</v>
      </c>
    </row>
    <row r="152" s="2" customFormat="1" ht="24.15" customHeight="1">
      <c r="A152" s="38"/>
      <c r="B152" s="39"/>
      <c r="C152" s="264" t="s">
        <v>229</v>
      </c>
      <c r="D152" s="264" t="s">
        <v>180</v>
      </c>
      <c r="E152" s="265" t="s">
        <v>1505</v>
      </c>
      <c r="F152" s="266" t="s">
        <v>1506</v>
      </c>
      <c r="G152" s="267" t="s">
        <v>237</v>
      </c>
      <c r="H152" s="268">
        <v>25</v>
      </c>
      <c r="I152" s="269"/>
      <c r="J152" s="270">
        <f>ROUND(I152*H152,2)</f>
        <v>0</v>
      </c>
      <c r="K152" s="266" t="s">
        <v>160</v>
      </c>
      <c r="L152" s="271"/>
      <c r="M152" s="272" t="s">
        <v>1</v>
      </c>
      <c r="N152" s="273" t="s">
        <v>46</v>
      </c>
      <c r="O152" s="91"/>
      <c r="P152" s="227">
        <f>O152*H152</f>
        <v>0</v>
      </c>
      <c r="Q152" s="227">
        <v>0.00063000000000000003</v>
      </c>
      <c r="R152" s="227">
        <f>Q152*H152</f>
        <v>0.01575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348</v>
      </c>
      <c r="AT152" s="229" t="s">
        <v>180</v>
      </c>
      <c r="AU152" s="229" t="s">
        <v>162</v>
      </c>
      <c r="AY152" s="17" t="s">
        <v>152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162</v>
      </c>
      <c r="BK152" s="230">
        <f>ROUND(I152*H152,2)</f>
        <v>0</v>
      </c>
      <c r="BL152" s="17" t="s">
        <v>254</v>
      </c>
      <c r="BM152" s="229" t="s">
        <v>1507</v>
      </c>
    </row>
    <row r="153" s="14" customFormat="1">
      <c r="A153" s="14"/>
      <c r="B153" s="242"/>
      <c r="C153" s="243"/>
      <c r="D153" s="233" t="s">
        <v>164</v>
      </c>
      <c r="E153" s="244" t="s">
        <v>1</v>
      </c>
      <c r="F153" s="245" t="s">
        <v>301</v>
      </c>
      <c r="G153" s="243"/>
      <c r="H153" s="246">
        <v>25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164</v>
      </c>
      <c r="AU153" s="252" t="s">
        <v>162</v>
      </c>
      <c r="AV153" s="14" t="s">
        <v>162</v>
      </c>
      <c r="AW153" s="14" t="s">
        <v>35</v>
      </c>
      <c r="AX153" s="14" t="s">
        <v>80</v>
      </c>
      <c r="AY153" s="252" t="s">
        <v>152</v>
      </c>
    </row>
    <row r="154" s="15" customFormat="1">
      <c r="A154" s="15"/>
      <c r="B154" s="253"/>
      <c r="C154" s="254"/>
      <c r="D154" s="233" t="s">
        <v>164</v>
      </c>
      <c r="E154" s="255" t="s">
        <v>1</v>
      </c>
      <c r="F154" s="256" t="s">
        <v>167</v>
      </c>
      <c r="G154" s="254"/>
      <c r="H154" s="257">
        <v>25</v>
      </c>
      <c r="I154" s="258"/>
      <c r="J154" s="254"/>
      <c r="K154" s="254"/>
      <c r="L154" s="259"/>
      <c r="M154" s="260"/>
      <c r="N154" s="261"/>
      <c r="O154" s="261"/>
      <c r="P154" s="261"/>
      <c r="Q154" s="261"/>
      <c r="R154" s="261"/>
      <c r="S154" s="261"/>
      <c r="T154" s="26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3" t="s">
        <v>164</v>
      </c>
      <c r="AU154" s="263" t="s">
        <v>162</v>
      </c>
      <c r="AV154" s="15" t="s">
        <v>161</v>
      </c>
      <c r="AW154" s="15" t="s">
        <v>35</v>
      </c>
      <c r="AX154" s="15" t="s">
        <v>88</v>
      </c>
      <c r="AY154" s="263" t="s">
        <v>152</v>
      </c>
    </row>
    <row r="155" s="2" customFormat="1" ht="14.4" customHeight="1">
      <c r="A155" s="38"/>
      <c r="B155" s="39"/>
      <c r="C155" s="218" t="s">
        <v>234</v>
      </c>
      <c r="D155" s="218" t="s">
        <v>156</v>
      </c>
      <c r="E155" s="219" t="s">
        <v>1508</v>
      </c>
      <c r="F155" s="220" t="s">
        <v>1509</v>
      </c>
      <c r="G155" s="221" t="s">
        <v>237</v>
      </c>
      <c r="H155" s="222">
        <v>80</v>
      </c>
      <c r="I155" s="223"/>
      <c r="J155" s="224">
        <f>ROUND(I155*H155,2)</f>
        <v>0</v>
      </c>
      <c r="K155" s="220" t="s">
        <v>160</v>
      </c>
      <c r="L155" s="44"/>
      <c r="M155" s="225" t="s">
        <v>1</v>
      </c>
      <c r="N155" s="226" t="s">
        <v>46</v>
      </c>
      <c r="O155" s="91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254</v>
      </c>
      <c r="AT155" s="229" t="s">
        <v>156</v>
      </c>
      <c r="AU155" s="229" t="s">
        <v>162</v>
      </c>
      <c r="AY155" s="17" t="s">
        <v>152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162</v>
      </c>
      <c r="BK155" s="230">
        <f>ROUND(I155*H155,2)</f>
        <v>0</v>
      </c>
      <c r="BL155" s="17" t="s">
        <v>254</v>
      </c>
      <c r="BM155" s="229" t="s">
        <v>1510</v>
      </c>
    </row>
    <row r="156" s="14" customFormat="1">
      <c r="A156" s="14"/>
      <c r="B156" s="242"/>
      <c r="C156" s="243"/>
      <c r="D156" s="233" t="s">
        <v>164</v>
      </c>
      <c r="E156" s="244" t="s">
        <v>1</v>
      </c>
      <c r="F156" s="245" t="s">
        <v>661</v>
      </c>
      <c r="G156" s="243"/>
      <c r="H156" s="246">
        <v>80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164</v>
      </c>
      <c r="AU156" s="252" t="s">
        <v>162</v>
      </c>
      <c r="AV156" s="14" t="s">
        <v>162</v>
      </c>
      <c r="AW156" s="14" t="s">
        <v>35</v>
      </c>
      <c r="AX156" s="14" t="s">
        <v>80</v>
      </c>
      <c r="AY156" s="252" t="s">
        <v>152</v>
      </c>
    </row>
    <row r="157" s="15" customFormat="1">
      <c r="A157" s="15"/>
      <c r="B157" s="253"/>
      <c r="C157" s="254"/>
      <c r="D157" s="233" t="s">
        <v>164</v>
      </c>
      <c r="E157" s="255" t="s">
        <v>1</v>
      </c>
      <c r="F157" s="256" t="s">
        <v>167</v>
      </c>
      <c r="G157" s="254"/>
      <c r="H157" s="257">
        <v>80</v>
      </c>
      <c r="I157" s="258"/>
      <c r="J157" s="254"/>
      <c r="K157" s="254"/>
      <c r="L157" s="259"/>
      <c r="M157" s="260"/>
      <c r="N157" s="261"/>
      <c r="O157" s="261"/>
      <c r="P157" s="261"/>
      <c r="Q157" s="261"/>
      <c r="R157" s="261"/>
      <c r="S157" s="261"/>
      <c r="T157" s="262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3" t="s">
        <v>164</v>
      </c>
      <c r="AU157" s="263" t="s">
        <v>162</v>
      </c>
      <c r="AV157" s="15" t="s">
        <v>161</v>
      </c>
      <c r="AW157" s="15" t="s">
        <v>35</v>
      </c>
      <c r="AX157" s="15" t="s">
        <v>88</v>
      </c>
      <c r="AY157" s="263" t="s">
        <v>152</v>
      </c>
    </row>
    <row r="158" s="2" customFormat="1" ht="14.4" customHeight="1">
      <c r="A158" s="38"/>
      <c r="B158" s="39"/>
      <c r="C158" s="264" t="s">
        <v>241</v>
      </c>
      <c r="D158" s="264" t="s">
        <v>180</v>
      </c>
      <c r="E158" s="265" t="s">
        <v>1511</v>
      </c>
      <c r="F158" s="266" t="s">
        <v>1512</v>
      </c>
      <c r="G158" s="267" t="s">
        <v>237</v>
      </c>
      <c r="H158" s="268">
        <v>55</v>
      </c>
      <c r="I158" s="269"/>
      <c r="J158" s="270">
        <f>ROUND(I158*H158,2)</f>
        <v>0</v>
      </c>
      <c r="K158" s="266" t="s">
        <v>160</v>
      </c>
      <c r="L158" s="271"/>
      <c r="M158" s="272" t="s">
        <v>1</v>
      </c>
      <c r="N158" s="273" t="s">
        <v>46</v>
      </c>
      <c r="O158" s="91"/>
      <c r="P158" s="227">
        <f>O158*H158</f>
        <v>0</v>
      </c>
      <c r="Q158" s="227">
        <v>0.00023000000000000001</v>
      </c>
      <c r="R158" s="227">
        <f>Q158*H158</f>
        <v>0.01265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348</v>
      </c>
      <c r="AT158" s="229" t="s">
        <v>180</v>
      </c>
      <c r="AU158" s="229" t="s">
        <v>162</v>
      </c>
      <c r="AY158" s="17" t="s">
        <v>152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162</v>
      </c>
      <c r="BK158" s="230">
        <f>ROUND(I158*H158,2)</f>
        <v>0</v>
      </c>
      <c r="BL158" s="17" t="s">
        <v>254</v>
      </c>
      <c r="BM158" s="229" t="s">
        <v>1513</v>
      </c>
    </row>
    <row r="159" s="14" customFormat="1">
      <c r="A159" s="14"/>
      <c r="B159" s="242"/>
      <c r="C159" s="243"/>
      <c r="D159" s="233" t="s">
        <v>164</v>
      </c>
      <c r="E159" s="244" t="s">
        <v>1</v>
      </c>
      <c r="F159" s="245" t="s">
        <v>491</v>
      </c>
      <c r="G159" s="243"/>
      <c r="H159" s="246">
        <v>55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164</v>
      </c>
      <c r="AU159" s="252" t="s">
        <v>162</v>
      </c>
      <c r="AV159" s="14" t="s">
        <v>162</v>
      </c>
      <c r="AW159" s="14" t="s">
        <v>35</v>
      </c>
      <c r="AX159" s="14" t="s">
        <v>80</v>
      </c>
      <c r="AY159" s="252" t="s">
        <v>152</v>
      </c>
    </row>
    <row r="160" s="15" customFormat="1">
      <c r="A160" s="15"/>
      <c r="B160" s="253"/>
      <c r="C160" s="254"/>
      <c r="D160" s="233" t="s">
        <v>164</v>
      </c>
      <c r="E160" s="255" t="s">
        <v>1</v>
      </c>
      <c r="F160" s="256" t="s">
        <v>167</v>
      </c>
      <c r="G160" s="254"/>
      <c r="H160" s="257">
        <v>55</v>
      </c>
      <c r="I160" s="258"/>
      <c r="J160" s="254"/>
      <c r="K160" s="254"/>
      <c r="L160" s="259"/>
      <c r="M160" s="260"/>
      <c r="N160" s="261"/>
      <c r="O160" s="261"/>
      <c r="P160" s="261"/>
      <c r="Q160" s="261"/>
      <c r="R160" s="261"/>
      <c r="S160" s="261"/>
      <c r="T160" s="262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3" t="s">
        <v>164</v>
      </c>
      <c r="AU160" s="263" t="s">
        <v>162</v>
      </c>
      <c r="AV160" s="15" t="s">
        <v>161</v>
      </c>
      <c r="AW160" s="15" t="s">
        <v>35</v>
      </c>
      <c r="AX160" s="15" t="s">
        <v>88</v>
      </c>
      <c r="AY160" s="263" t="s">
        <v>152</v>
      </c>
    </row>
    <row r="161" s="2" customFormat="1" ht="14.4" customHeight="1">
      <c r="A161" s="38"/>
      <c r="B161" s="39"/>
      <c r="C161" s="264" t="s">
        <v>246</v>
      </c>
      <c r="D161" s="264" t="s">
        <v>180</v>
      </c>
      <c r="E161" s="265" t="s">
        <v>1514</v>
      </c>
      <c r="F161" s="266" t="s">
        <v>1515</v>
      </c>
      <c r="G161" s="267" t="s">
        <v>237</v>
      </c>
      <c r="H161" s="268">
        <v>25</v>
      </c>
      <c r="I161" s="269"/>
      <c r="J161" s="270">
        <f>ROUND(I161*H161,2)</f>
        <v>0</v>
      </c>
      <c r="K161" s="266" t="s">
        <v>160</v>
      </c>
      <c r="L161" s="271"/>
      <c r="M161" s="272" t="s">
        <v>1</v>
      </c>
      <c r="N161" s="273" t="s">
        <v>46</v>
      </c>
      <c r="O161" s="91"/>
      <c r="P161" s="227">
        <f>O161*H161</f>
        <v>0</v>
      </c>
      <c r="Q161" s="227">
        <v>0.00010000000000000001</v>
      </c>
      <c r="R161" s="227">
        <f>Q161*H161</f>
        <v>0.0025000000000000001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348</v>
      </c>
      <c r="AT161" s="229" t="s">
        <v>180</v>
      </c>
      <c r="AU161" s="229" t="s">
        <v>162</v>
      </c>
      <c r="AY161" s="17" t="s">
        <v>152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162</v>
      </c>
      <c r="BK161" s="230">
        <f>ROUND(I161*H161,2)</f>
        <v>0</v>
      </c>
      <c r="BL161" s="17" t="s">
        <v>254</v>
      </c>
      <c r="BM161" s="229" t="s">
        <v>1516</v>
      </c>
    </row>
    <row r="162" s="14" customFormat="1">
      <c r="A162" s="14"/>
      <c r="B162" s="242"/>
      <c r="C162" s="243"/>
      <c r="D162" s="233" t="s">
        <v>164</v>
      </c>
      <c r="E162" s="244" t="s">
        <v>1</v>
      </c>
      <c r="F162" s="245" t="s">
        <v>301</v>
      </c>
      <c r="G162" s="243"/>
      <c r="H162" s="246">
        <v>25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164</v>
      </c>
      <c r="AU162" s="252" t="s">
        <v>162</v>
      </c>
      <c r="AV162" s="14" t="s">
        <v>162</v>
      </c>
      <c r="AW162" s="14" t="s">
        <v>35</v>
      </c>
      <c r="AX162" s="14" t="s">
        <v>80</v>
      </c>
      <c r="AY162" s="252" t="s">
        <v>152</v>
      </c>
    </row>
    <row r="163" s="15" customFormat="1">
      <c r="A163" s="15"/>
      <c r="B163" s="253"/>
      <c r="C163" s="254"/>
      <c r="D163" s="233" t="s">
        <v>164</v>
      </c>
      <c r="E163" s="255" t="s">
        <v>1</v>
      </c>
      <c r="F163" s="256" t="s">
        <v>167</v>
      </c>
      <c r="G163" s="254"/>
      <c r="H163" s="257">
        <v>25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3" t="s">
        <v>164</v>
      </c>
      <c r="AU163" s="263" t="s">
        <v>162</v>
      </c>
      <c r="AV163" s="15" t="s">
        <v>161</v>
      </c>
      <c r="AW163" s="15" t="s">
        <v>35</v>
      </c>
      <c r="AX163" s="15" t="s">
        <v>88</v>
      </c>
      <c r="AY163" s="263" t="s">
        <v>152</v>
      </c>
    </row>
    <row r="164" s="2" customFormat="1" ht="24.15" customHeight="1">
      <c r="A164" s="38"/>
      <c r="B164" s="39"/>
      <c r="C164" s="218" t="s">
        <v>8</v>
      </c>
      <c r="D164" s="218" t="s">
        <v>156</v>
      </c>
      <c r="E164" s="219" t="s">
        <v>1517</v>
      </c>
      <c r="F164" s="220" t="s">
        <v>1518</v>
      </c>
      <c r="G164" s="221" t="s">
        <v>249</v>
      </c>
      <c r="H164" s="222">
        <v>100</v>
      </c>
      <c r="I164" s="223"/>
      <c r="J164" s="224">
        <f>ROUND(I164*H164,2)</f>
        <v>0</v>
      </c>
      <c r="K164" s="220" t="s">
        <v>160</v>
      </c>
      <c r="L164" s="44"/>
      <c r="M164" s="225" t="s">
        <v>1</v>
      </c>
      <c r="N164" s="226" t="s">
        <v>46</v>
      </c>
      <c r="O164" s="91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9" t="s">
        <v>254</v>
      </c>
      <c r="AT164" s="229" t="s">
        <v>156</v>
      </c>
      <c r="AU164" s="229" t="s">
        <v>162</v>
      </c>
      <c r="AY164" s="17" t="s">
        <v>152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7" t="s">
        <v>162</v>
      </c>
      <c r="BK164" s="230">
        <f>ROUND(I164*H164,2)</f>
        <v>0</v>
      </c>
      <c r="BL164" s="17" t="s">
        <v>254</v>
      </c>
      <c r="BM164" s="229" t="s">
        <v>1519</v>
      </c>
    </row>
    <row r="165" s="14" customFormat="1">
      <c r="A165" s="14"/>
      <c r="B165" s="242"/>
      <c r="C165" s="243"/>
      <c r="D165" s="233" t="s">
        <v>164</v>
      </c>
      <c r="E165" s="244" t="s">
        <v>1</v>
      </c>
      <c r="F165" s="245" t="s">
        <v>749</v>
      </c>
      <c r="G165" s="243"/>
      <c r="H165" s="246">
        <v>100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164</v>
      </c>
      <c r="AU165" s="252" t="s">
        <v>162</v>
      </c>
      <c r="AV165" s="14" t="s">
        <v>162</v>
      </c>
      <c r="AW165" s="14" t="s">
        <v>35</v>
      </c>
      <c r="AX165" s="14" t="s">
        <v>80</v>
      </c>
      <c r="AY165" s="252" t="s">
        <v>152</v>
      </c>
    </row>
    <row r="166" s="15" customFormat="1">
      <c r="A166" s="15"/>
      <c r="B166" s="253"/>
      <c r="C166" s="254"/>
      <c r="D166" s="233" t="s">
        <v>164</v>
      </c>
      <c r="E166" s="255" t="s">
        <v>1</v>
      </c>
      <c r="F166" s="256" t="s">
        <v>167</v>
      </c>
      <c r="G166" s="254"/>
      <c r="H166" s="257">
        <v>100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3" t="s">
        <v>164</v>
      </c>
      <c r="AU166" s="263" t="s">
        <v>162</v>
      </c>
      <c r="AV166" s="15" t="s">
        <v>161</v>
      </c>
      <c r="AW166" s="15" t="s">
        <v>35</v>
      </c>
      <c r="AX166" s="15" t="s">
        <v>88</v>
      </c>
      <c r="AY166" s="263" t="s">
        <v>152</v>
      </c>
    </row>
    <row r="167" s="2" customFormat="1" ht="14.4" customHeight="1">
      <c r="A167" s="38"/>
      <c r="B167" s="39"/>
      <c r="C167" s="264" t="s">
        <v>254</v>
      </c>
      <c r="D167" s="264" t="s">
        <v>180</v>
      </c>
      <c r="E167" s="265" t="s">
        <v>1520</v>
      </c>
      <c r="F167" s="266" t="s">
        <v>1521</v>
      </c>
      <c r="G167" s="267" t="s">
        <v>249</v>
      </c>
      <c r="H167" s="268">
        <v>5</v>
      </c>
      <c r="I167" s="269"/>
      <c r="J167" s="270">
        <f>ROUND(I167*H167,2)</f>
        <v>0</v>
      </c>
      <c r="K167" s="266" t="s">
        <v>160</v>
      </c>
      <c r="L167" s="271"/>
      <c r="M167" s="272" t="s">
        <v>1</v>
      </c>
      <c r="N167" s="273" t="s">
        <v>46</v>
      </c>
      <c r="O167" s="91"/>
      <c r="P167" s="227">
        <f>O167*H167</f>
        <v>0</v>
      </c>
      <c r="Q167" s="227">
        <v>9.0000000000000006E-05</v>
      </c>
      <c r="R167" s="227">
        <f>Q167*H167</f>
        <v>0.00045000000000000004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348</v>
      </c>
      <c r="AT167" s="229" t="s">
        <v>180</v>
      </c>
      <c r="AU167" s="229" t="s">
        <v>162</v>
      </c>
      <c r="AY167" s="17" t="s">
        <v>152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162</v>
      </c>
      <c r="BK167" s="230">
        <f>ROUND(I167*H167,2)</f>
        <v>0</v>
      </c>
      <c r="BL167" s="17" t="s">
        <v>254</v>
      </c>
      <c r="BM167" s="229" t="s">
        <v>1522</v>
      </c>
    </row>
    <row r="168" s="14" customFormat="1">
      <c r="A168" s="14"/>
      <c r="B168" s="242"/>
      <c r="C168" s="243"/>
      <c r="D168" s="233" t="s">
        <v>164</v>
      </c>
      <c r="E168" s="244" t="s">
        <v>1</v>
      </c>
      <c r="F168" s="245" t="s">
        <v>186</v>
      </c>
      <c r="G168" s="243"/>
      <c r="H168" s="246">
        <v>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164</v>
      </c>
      <c r="AU168" s="252" t="s">
        <v>162</v>
      </c>
      <c r="AV168" s="14" t="s">
        <v>162</v>
      </c>
      <c r="AW168" s="14" t="s">
        <v>35</v>
      </c>
      <c r="AX168" s="14" t="s">
        <v>80</v>
      </c>
      <c r="AY168" s="252" t="s">
        <v>152</v>
      </c>
    </row>
    <row r="169" s="15" customFormat="1">
      <c r="A169" s="15"/>
      <c r="B169" s="253"/>
      <c r="C169" s="254"/>
      <c r="D169" s="233" t="s">
        <v>164</v>
      </c>
      <c r="E169" s="255" t="s">
        <v>1</v>
      </c>
      <c r="F169" s="256" t="s">
        <v>167</v>
      </c>
      <c r="G169" s="254"/>
      <c r="H169" s="257">
        <v>5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3" t="s">
        <v>164</v>
      </c>
      <c r="AU169" s="263" t="s">
        <v>162</v>
      </c>
      <c r="AV169" s="15" t="s">
        <v>161</v>
      </c>
      <c r="AW169" s="15" t="s">
        <v>35</v>
      </c>
      <c r="AX169" s="15" t="s">
        <v>88</v>
      </c>
      <c r="AY169" s="263" t="s">
        <v>152</v>
      </c>
    </row>
    <row r="170" s="2" customFormat="1" ht="14.4" customHeight="1">
      <c r="A170" s="38"/>
      <c r="B170" s="39"/>
      <c r="C170" s="264" t="s">
        <v>260</v>
      </c>
      <c r="D170" s="264" t="s">
        <v>180</v>
      </c>
      <c r="E170" s="265" t="s">
        <v>1523</v>
      </c>
      <c r="F170" s="266" t="s">
        <v>1524</v>
      </c>
      <c r="G170" s="267" t="s">
        <v>249</v>
      </c>
      <c r="H170" s="268">
        <v>62</v>
      </c>
      <c r="I170" s="269"/>
      <c r="J170" s="270">
        <f>ROUND(I170*H170,2)</f>
        <v>0</v>
      </c>
      <c r="K170" s="266" t="s">
        <v>1</v>
      </c>
      <c r="L170" s="271"/>
      <c r="M170" s="272" t="s">
        <v>1</v>
      </c>
      <c r="N170" s="273" t="s">
        <v>46</v>
      </c>
      <c r="O170" s="91"/>
      <c r="P170" s="227">
        <f>O170*H170</f>
        <v>0</v>
      </c>
      <c r="Q170" s="227">
        <v>9.0000000000000006E-05</v>
      </c>
      <c r="R170" s="227">
        <f>Q170*H170</f>
        <v>0.0055800000000000008</v>
      </c>
      <c r="S170" s="227">
        <v>0</v>
      </c>
      <c r="T170" s="22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9" t="s">
        <v>348</v>
      </c>
      <c r="AT170" s="229" t="s">
        <v>180</v>
      </c>
      <c r="AU170" s="229" t="s">
        <v>162</v>
      </c>
      <c r="AY170" s="17" t="s">
        <v>152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7" t="s">
        <v>162</v>
      </c>
      <c r="BK170" s="230">
        <f>ROUND(I170*H170,2)</f>
        <v>0</v>
      </c>
      <c r="BL170" s="17" t="s">
        <v>254</v>
      </c>
      <c r="BM170" s="229" t="s">
        <v>1525</v>
      </c>
    </row>
    <row r="171" s="14" customFormat="1">
      <c r="A171" s="14"/>
      <c r="B171" s="242"/>
      <c r="C171" s="243"/>
      <c r="D171" s="233" t="s">
        <v>164</v>
      </c>
      <c r="E171" s="244" t="s">
        <v>1</v>
      </c>
      <c r="F171" s="245" t="s">
        <v>537</v>
      </c>
      <c r="G171" s="243"/>
      <c r="H171" s="246">
        <v>62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164</v>
      </c>
      <c r="AU171" s="252" t="s">
        <v>162</v>
      </c>
      <c r="AV171" s="14" t="s">
        <v>162</v>
      </c>
      <c r="AW171" s="14" t="s">
        <v>35</v>
      </c>
      <c r="AX171" s="14" t="s">
        <v>80</v>
      </c>
      <c r="AY171" s="252" t="s">
        <v>152</v>
      </c>
    </row>
    <row r="172" s="15" customFormat="1">
      <c r="A172" s="15"/>
      <c r="B172" s="253"/>
      <c r="C172" s="254"/>
      <c r="D172" s="233" t="s">
        <v>164</v>
      </c>
      <c r="E172" s="255" t="s">
        <v>1</v>
      </c>
      <c r="F172" s="256" t="s">
        <v>167</v>
      </c>
      <c r="G172" s="254"/>
      <c r="H172" s="257">
        <v>62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3" t="s">
        <v>164</v>
      </c>
      <c r="AU172" s="263" t="s">
        <v>162</v>
      </c>
      <c r="AV172" s="15" t="s">
        <v>161</v>
      </c>
      <c r="AW172" s="15" t="s">
        <v>35</v>
      </c>
      <c r="AX172" s="15" t="s">
        <v>88</v>
      </c>
      <c r="AY172" s="263" t="s">
        <v>152</v>
      </c>
    </row>
    <row r="173" s="2" customFormat="1" ht="14.4" customHeight="1">
      <c r="A173" s="38"/>
      <c r="B173" s="39"/>
      <c r="C173" s="264" t="s">
        <v>265</v>
      </c>
      <c r="D173" s="264" t="s">
        <v>180</v>
      </c>
      <c r="E173" s="265" t="s">
        <v>1526</v>
      </c>
      <c r="F173" s="266" t="s">
        <v>1527</v>
      </c>
      <c r="G173" s="267" t="s">
        <v>249</v>
      </c>
      <c r="H173" s="268">
        <v>33</v>
      </c>
      <c r="I173" s="269"/>
      <c r="J173" s="270">
        <f>ROUND(I173*H173,2)</f>
        <v>0</v>
      </c>
      <c r="K173" s="266" t="s">
        <v>160</v>
      </c>
      <c r="L173" s="271"/>
      <c r="M173" s="272" t="s">
        <v>1</v>
      </c>
      <c r="N173" s="273" t="s">
        <v>46</v>
      </c>
      <c r="O173" s="91"/>
      <c r="P173" s="227">
        <f>O173*H173</f>
        <v>0</v>
      </c>
      <c r="Q173" s="227">
        <v>5.0000000000000002E-05</v>
      </c>
      <c r="R173" s="227">
        <f>Q173*H173</f>
        <v>0.00165</v>
      </c>
      <c r="S173" s="227">
        <v>0</v>
      </c>
      <c r="T173" s="22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9" t="s">
        <v>348</v>
      </c>
      <c r="AT173" s="229" t="s">
        <v>180</v>
      </c>
      <c r="AU173" s="229" t="s">
        <v>162</v>
      </c>
      <c r="AY173" s="17" t="s">
        <v>152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7" t="s">
        <v>162</v>
      </c>
      <c r="BK173" s="230">
        <f>ROUND(I173*H173,2)</f>
        <v>0</v>
      </c>
      <c r="BL173" s="17" t="s">
        <v>254</v>
      </c>
      <c r="BM173" s="229" t="s">
        <v>1528</v>
      </c>
    </row>
    <row r="174" s="14" customFormat="1">
      <c r="A174" s="14"/>
      <c r="B174" s="242"/>
      <c r="C174" s="243"/>
      <c r="D174" s="233" t="s">
        <v>164</v>
      </c>
      <c r="E174" s="244" t="s">
        <v>1</v>
      </c>
      <c r="F174" s="245" t="s">
        <v>352</v>
      </c>
      <c r="G174" s="243"/>
      <c r="H174" s="246">
        <v>33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164</v>
      </c>
      <c r="AU174" s="252" t="s">
        <v>162</v>
      </c>
      <c r="AV174" s="14" t="s">
        <v>162</v>
      </c>
      <c r="AW174" s="14" t="s">
        <v>35</v>
      </c>
      <c r="AX174" s="14" t="s">
        <v>88</v>
      </c>
      <c r="AY174" s="252" t="s">
        <v>152</v>
      </c>
    </row>
    <row r="175" s="2" customFormat="1" ht="24.15" customHeight="1">
      <c r="A175" s="38"/>
      <c r="B175" s="39"/>
      <c r="C175" s="218" t="s">
        <v>269</v>
      </c>
      <c r="D175" s="218" t="s">
        <v>156</v>
      </c>
      <c r="E175" s="219" t="s">
        <v>1529</v>
      </c>
      <c r="F175" s="220" t="s">
        <v>1530</v>
      </c>
      <c r="G175" s="221" t="s">
        <v>249</v>
      </c>
      <c r="H175" s="222">
        <v>5</v>
      </c>
      <c r="I175" s="223"/>
      <c r="J175" s="224">
        <f>ROUND(I175*H175,2)</f>
        <v>0</v>
      </c>
      <c r="K175" s="220" t="s">
        <v>160</v>
      </c>
      <c r="L175" s="44"/>
      <c r="M175" s="225" t="s">
        <v>1</v>
      </c>
      <c r="N175" s="226" t="s">
        <v>46</v>
      </c>
      <c r="O175" s="91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254</v>
      </c>
      <c r="AT175" s="229" t="s">
        <v>156</v>
      </c>
      <c r="AU175" s="229" t="s">
        <v>162</v>
      </c>
      <c r="AY175" s="17" t="s">
        <v>152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162</v>
      </c>
      <c r="BK175" s="230">
        <f>ROUND(I175*H175,2)</f>
        <v>0</v>
      </c>
      <c r="BL175" s="17" t="s">
        <v>254</v>
      </c>
      <c r="BM175" s="229" t="s">
        <v>1531</v>
      </c>
    </row>
    <row r="176" s="2" customFormat="1" ht="14.4" customHeight="1">
      <c r="A176" s="38"/>
      <c r="B176" s="39"/>
      <c r="C176" s="264" t="s">
        <v>274</v>
      </c>
      <c r="D176" s="264" t="s">
        <v>180</v>
      </c>
      <c r="E176" s="265" t="s">
        <v>1532</v>
      </c>
      <c r="F176" s="266" t="s">
        <v>1533</v>
      </c>
      <c r="G176" s="267" t="s">
        <v>249</v>
      </c>
      <c r="H176" s="268">
        <v>5</v>
      </c>
      <c r="I176" s="269"/>
      <c r="J176" s="270">
        <f>ROUND(I176*H176,2)</f>
        <v>0</v>
      </c>
      <c r="K176" s="266" t="s">
        <v>160</v>
      </c>
      <c r="L176" s="271"/>
      <c r="M176" s="272" t="s">
        <v>1</v>
      </c>
      <c r="N176" s="273" t="s">
        <v>46</v>
      </c>
      <c r="O176" s="91"/>
      <c r="P176" s="227">
        <f>O176*H176</f>
        <v>0</v>
      </c>
      <c r="Q176" s="227">
        <v>0.00033</v>
      </c>
      <c r="R176" s="227">
        <f>Q176*H176</f>
        <v>0.00165</v>
      </c>
      <c r="S176" s="227">
        <v>0</v>
      </c>
      <c r="T176" s="22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9" t="s">
        <v>348</v>
      </c>
      <c r="AT176" s="229" t="s">
        <v>180</v>
      </c>
      <c r="AU176" s="229" t="s">
        <v>162</v>
      </c>
      <c r="AY176" s="17" t="s">
        <v>152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7" t="s">
        <v>162</v>
      </c>
      <c r="BK176" s="230">
        <f>ROUND(I176*H176,2)</f>
        <v>0</v>
      </c>
      <c r="BL176" s="17" t="s">
        <v>254</v>
      </c>
      <c r="BM176" s="229" t="s">
        <v>1534</v>
      </c>
    </row>
    <row r="177" s="14" customFormat="1">
      <c r="A177" s="14"/>
      <c r="B177" s="242"/>
      <c r="C177" s="243"/>
      <c r="D177" s="233" t="s">
        <v>164</v>
      </c>
      <c r="E177" s="244" t="s">
        <v>1</v>
      </c>
      <c r="F177" s="245" t="s">
        <v>186</v>
      </c>
      <c r="G177" s="243"/>
      <c r="H177" s="246">
        <v>5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164</v>
      </c>
      <c r="AU177" s="252" t="s">
        <v>162</v>
      </c>
      <c r="AV177" s="14" t="s">
        <v>162</v>
      </c>
      <c r="AW177" s="14" t="s">
        <v>35</v>
      </c>
      <c r="AX177" s="14" t="s">
        <v>80</v>
      </c>
      <c r="AY177" s="252" t="s">
        <v>152</v>
      </c>
    </row>
    <row r="178" s="15" customFormat="1">
      <c r="A178" s="15"/>
      <c r="B178" s="253"/>
      <c r="C178" s="254"/>
      <c r="D178" s="233" t="s">
        <v>164</v>
      </c>
      <c r="E178" s="255" t="s">
        <v>1</v>
      </c>
      <c r="F178" s="256" t="s">
        <v>167</v>
      </c>
      <c r="G178" s="254"/>
      <c r="H178" s="257">
        <v>5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3" t="s">
        <v>164</v>
      </c>
      <c r="AU178" s="263" t="s">
        <v>162</v>
      </c>
      <c r="AV178" s="15" t="s">
        <v>161</v>
      </c>
      <c r="AW178" s="15" t="s">
        <v>35</v>
      </c>
      <c r="AX178" s="15" t="s">
        <v>88</v>
      </c>
      <c r="AY178" s="263" t="s">
        <v>152</v>
      </c>
    </row>
    <row r="179" s="2" customFormat="1" ht="24.15" customHeight="1">
      <c r="A179" s="38"/>
      <c r="B179" s="39"/>
      <c r="C179" s="218" t="s">
        <v>7</v>
      </c>
      <c r="D179" s="218" t="s">
        <v>156</v>
      </c>
      <c r="E179" s="219" t="s">
        <v>1535</v>
      </c>
      <c r="F179" s="220" t="s">
        <v>1536</v>
      </c>
      <c r="G179" s="221" t="s">
        <v>237</v>
      </c>
      <c r="H179" s="222">
        <v>250</v>
      </c>
      <c r="I179" s="223"/>
      <c r="J179" s="224">
        <f>ROUND(I179*H179,2)</f>
        <v>0</v>
      </c>
      <c r="K179" s="220" t="s">
        <v>160</v>
      </c>
      <c r="L179" s="44"/>
      <c r="M179" s="225" t="s">
        <v>1</v>
      </c>
      <c r="N179" s="226" t="s">
        <v>46</v>
      </c>
      <c r="O179" s="91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254</v>
      </c>
      <c r="AT179" s="229" t="s">
        <v>156</v>
      </c>
      <c r="AU179" s="229" t="s">
        <v>162</v>
      </c>
      <c r="AY179" s="17" t="s">
        <v>152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162</v>
      </c>
      <c r="BK179" s="230">
        <f>ROUND(I179*H179,2)</f>
        <v>0</v>
      </c>
      <c r="BL179" s="17" t="s">
        <v>254</v>
      </c>
      <c r="BM179" s="229" t="s">
        <v>1537</v>
      </c>
    </row>
    <row r="180" s="14" customFormat="1">
      <c r="A180" s="14"/>
      <c r="B180" s="242"/>
      <c r="C180" s="243"/>
      <c r="D180" s="233" t="s">
        <v>164</v>
      </c>
      <c r="E180" s="244" t="s">
        <v>1</v>
      </c>
      <c r="F180" s="245" t="s">
        <v>1485</v>
      </c>
      <c r="G180" s="243"/>
      <c r="H180" s="246">
        <v>250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164</v>
      </c>
      <c r="AU180" s="252" t="s">
        <v>162</v>
      </c>
      <c r="AV180" s="14" t="s">
        <v>162</v>
      </c>
      <c r="AW180" s="14" t="s">
        <v>35</v>
      </c>
      <c r="AX180" s="14" t="s">
        <v>80</v>
      </c>
      <c r="AY180" s="252" t="s">
        <v>152</v>
      </c>
    </row>
    <row r="181" s="15" customFormat="1">
      <c r="A181" s="15"/>
      <c r="B181" s="253"/>
      <c r="C181" s="254"/>
      <c r="D181" s="233" t="s">
        <v>164</v>
      </c>
      <c r="E181" s="255" t="s">
        <v>1</v>
      </c>
      <c r="F181" s="256" t="s">
        <v>167</v>
      </c>
      <c r="G181" s="254"/>
      <c r="H181" s="257">
        <v>250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3" t="s">
        <v>164</v>
      </c>
      <c r="AU181" s="263" t="s">
        <v>162</v>
      </c>
      <c r="AV181" s="15" t="s">
        <v>161</v>
      </c>
      <c r="AW181" s="15" t="s">
        <v>35</v>
      </c>
      <c r="AX181" s="15" t="s">
        <v>88</v>
      </c>
      <c r="AY181" s="263" t="s">
        <v>152</v>
      </c>
    </row>
    <row r="182" s="2" customFormat="1" ht="14.4" customHeight="1">
      <c r="A182" s="38"/>
      <c r="B182" s="39"/>
      <c r="C182" s="264" t="s">
        <v>282</v>
      </c>
      <c r="D182" s="264" t="s">
        <v>180</v>
      </c>
      <c r="E182" s="265" t="s">
        <v>1538</v>
      </c>
      <c r="F182" s="266" t="s">
        <v>1539</v>
      </c>
      <c r="G182" s="267" t="s">
        <v>237</v>
      </c>
      <c r="H182" s="268">
        <v>120</v>
      </c>
      <c r="I182" s="269"/>
      <c r="J182" s="270">
        <f>ROUND(I182*H182,2)</f>
        <v>0</v>
      </c>
      <c r="K182" s="266" t="s">
        <v>160</v>
      </c>
      <c r="L182" s="271"/>
      <c r="M182" s="272" t="s">
        <v>1</v>
      </c>
      <c r="N182" s="273" t="s">
        <v>46</v>
      </c>
      <c r="O182" s="91"/>
      <c r="P182" s="227">
        <f>O182*H182</f>
        <v>0</v>
      </c>
      <c r="Q182" s="227">
        <v>2.0000000000000002E-05</v>
      </c>
      <c r="R182" s="227">
        <f>Q182*H182</f>
        <v>0.0024000000000000002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348</v>
      </c>
      <c r="AT182" s="229" t="s">
        <v>180</v>
      </c>
      <c r="AU182" s="229" t="s">
        <v>162</v>
      </c>
      <c r="AY182" s="17" t="s">
        <v>152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162</v>
      </c>
      <c r="BK182" s="230">
        <f>ROUND(I182*H182,2)</f>
        <v>0</v>
      </c>
      <c r="BL182" s="17" t="s">
        <v>254</v>
      </c>
      <c r="BM182" s="229" t="s">
        <v>1540</v>
      </c>
    </row>
    <row r="183" s="14" customFormat="1">
      <c r="A183" s="14"/>
      <c r="B183" s="242"/>
      <c r="C183" s="243"/>
      <c r="D183" s="233" t="s">
        <v>164</v>
      </c>
      <c r="E183" s="244" t="s">
        <v>1</v>
      </c>
      <c r="F183" s="245" t="s">
        <v>838</v>
      </c>
      <c r="G183" s="243"/>
      <c r="H183" s="246">
        <v>120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164</v>
      </c>
      <c r="AU183" s="252" t="s">
        <v>162</v>
      </c>
      <c r="AV183" s="14" t="s">
        <v>162</v>
      </c>
      <c r="AW183" s="14" t="s">
        <v>35</v>
      </c>
      <c r="AX183" s="14" t="s">
        <v>80</v>
      </c>
      <c r="AY183" s="252" t="s">
        <v>152</v>
      </c>
    </row>
    <row r="184" s="15" customFormat="1">
      <c r="A184" s="15"/>
      <c r="B184" s="253"/>
      <c r="C184" s="254"/>
      <c r="D184" s="233" t="s">
        <v>164</v>
      </c>
      <c r="E184" s="255" t="s">
        <v>1</v>
      </c>
      <c r="F184" s="256" t="s">
        <v>167</v>
      </c>
      <c r="G184" s="254"/>
      <c r="H184" s="257">
        <v>120</v>
      </c>
      <c r="I184" s="258"/>
      <c r="J184" s="254"/>
      <c r="K184" s="254"/>
      <c r="L184" s="259"/>
      <c r="M184" s="260"/>
      <c r="N184" s="261"/>
      <c r="O184" s="261"/>
      <c r="P184" s="261"/>
      <c r="Q184" s="261"/>
      <c r="R184" s="261"/>
      <c r="S184" s="261"/>
      <c r="T184" s="26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3" t="s">
        <v>164</v>
      </c>
      <c r="AU184" s="263" t="s">
        <v>162</v>
      </c>
      <c r="AV184" s="15" t="s">
        <v>161</v>
      </c>
      <c r="AW184" s="15" t="s">
        <v>35</v>
      </c>
      <c r="AX184" s="15" t="s">
        <v>88</v>
      </c>
      <c r="AY184" s="263" t="s">
        <v>152</v>
      </c>
    </row>
    <row r="185" s="2" customFormat="1" ht="14.4" customHeight="1">
      <c r="A185" s="38"/>
      <c r="B185" s="39"/>
      <c r="C185" s="264" t="s">
        <v>288</v>
      </c>
      <c r="D185" s="264" t="s">
        <v>180</v>
      </c>
      <c r="E185" s="265" t="s">
        <v>1541</v>
      </c>
      <c r="F185" s="266" t="s">
        <v>1542</v>
      </c>
      <c r="G185" s="267" t="s">
        <v>237</v>
      </c>
      <c r="H185" s="268">
        <v>140</v>
      </c>
      <c r="I185" s="269"/>
      <c r="J185" s="270">
        <f>ROUND(I185*H185,2)</f>
        <v>0</v>
      </c>
      <c r="K185" s="266" t="s">
        <v>160</v>
      </c>
      <c r="L185" s="271"/>
      <c r="M185" s="272" t="s">
        <v>1</v>
      </c>
      <c r="N185" s="273" t="s">
        <v>46</v>
      </c>
      <c r="O185" s="91"/>
      <c r="P185" s="227">
        <f>O185*H185</f>
        <v>0</v>
      </c>
      <c r="Q185" s="227">
        <v>0.00011</v>
      </c>
      <c r="R185" s="227">
        <f>Q185*H185</f>
        <v>0.015400000000000001</v>
      </c>
      <c r="S185" s="227">
        <v>0</v>
      </c>
      <c r="T185" s="22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9" t="s">
        <v>348</v>
      </c>
      <c r="AT185" s="229" t="s">
        <v>180</v>
      </c>
      <c r="AU185" s="229" t="s">
        <v>162</v>
      </c>
      <c r="AY185" s="17" t="s">
        <v>152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7" t="s">
        <v>162</v>
      </c>
      <c r="BK185" s="230">
        <f>ROUND(I185*H185,2)</f>
        <v>0</v>
      </c>
      <c r="BL185" s="17" t="s">
        <v>254</v>
      </c>
      <c r="BM185" s="229" t="s">
        <v>1543</v>
      </c>
    </row>
    <row r="186" s="14" customFormat="1">
      <c r="A186" s="14"/>
      <c r="B186" s="242"/>
      <c r="C186" s="243"/>
      <c r="D186" s="233" t="s">
        <v>164</v>
      </c>
      <c r="E186" s="244" t="s">
        <v>1</v>
      </c>
      <c r="F186" s="245" t="s">
        <v>953</v>
      </c>
      <c r="G186" s="243"/>
      <c r="H186" s="246">
        <v>140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164</v>
      </c>
      <c r="AU186" s="252" t="s">
        <v>162</v>
      </c>
      <c r="AV186" s="14" t="s">
        <v>162</v>
      </c>
      <c r="AW186" s="14" t="s">
        <v>35</v>
      </c>
      <c r="AX186" s="14" t="s">
        <v>80</v>
      </c>
      <c r="AY186" s="252" t="s">
        <v>152</v>
      </c>
    </row>
    <row r="187" s="15" customFormat="1">
      <c r="A187" s="15"/>
      <c r="B187" s="253"/>
      <c r="C187" s="254"/>
      <c r="D187" s="233" t="s">
        <v>164</v>
      </c>
      <c r="E187" s="255" t="s">
        <v>1</v>
      </c>
      <c r="F187" s="256" t="s">
        <v>167</v>
      </c>
      <c r="G187" s="254"/>
      <c r="H187" s="257">
        <v>140</v>
      </c>
      <c r="I187" s="258"/>
      <c r="J187" s="254"/>
      <c r="K187" s="254"/>
      <c r="L187" s="259"/>
      <c r="M187" s="260"/>
      <c r="N187" s="261"/>
      <c r="O187" s="261"/>
      <c r="P187" s="261"/>
      <c r="Q187" s="261"/>
      <c r="R187" s="261"/>
      <c r="S187" s="261"/>
      <c r="T187" s="262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3" t="s">
        <v>164</v>
      </c>
      <c r="AU187" s="263" t="s">
        <v>162</v>
      </c>
      <c r="AV187" s="15" t="s">
        <v>161</v>
      </c>
      <c r="AW187" s="15" t="s">
        <v>35</v>
      </c>
      <c r="AX187" s="15" t="s">
        <v>88</v>
      </c>
      <c r="AY187" s="263" t="s">
        <v>152</v>
      </c>
    </row>
    <row r="188" s="2" customFormat="1" ht="24.15" customHeight="1">
      <c r="A188" s="38"/>
      <c r="B188" s="39"/>
      <c r="C188" s="218" t="s">
        <v>293</v>
      </c>
      <c r="D188" s="218" t="s">
        <v>156</v>
      </c>
      <c r="E188" s="219" t="s">
        <v>1544</v>
      </c>
      <c r="F188" s="220" t="s">
        <v>1545</v>
      </c>
      <c r="G188" s="221" t="s">
        <v>237</v>
      </c>
      <c r="H188" s="222">
        <v>10</v>
      </c>
      <c r="I188" s="223"/>
      <c r="J188" s="224">
        <f>ROUND(I188*H188,2)</f>
        <v>0</v>
      </c>
      <c r="K188" s="220" t="s">
        <v>160</v>
      </c>
      <c r="L188" s="44"/>
      <c r="M188" s="225" t="s">
        <v>1</v>
      </c>
      <c r="N188" s="226" t="s">
        <v>46</v>
      </c>
      <c r="O188" s="91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9" t="s">
        <v>254</v>
      </c>
      <c r="AT188" s="229" t="s">
        <v>156</v>
      </c>
      <c r="AU188" s="229" t="s">
        <v>162</v>
      </c>
      <c r="AY188" s="17" t="s">
        <v>152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7" t="s">
        <v>162</v>
      </c>
      <c r="BK188" s="230">
        <f>ROUND(I188*H188,2)</f>
        <v>0</v>
      </c>
      <c r="BL188" s="17" t="s">
        <v>254</v>
      </c>
      <c r="BM188" s="229" t="s">
        <v>1546</v>
      </c>
    </row>
    <row r="189" s="14" customFormat="1">
      <c r="A189" s="14"/>
      <c r="B189" s="242"/>
      <c r="C189" s="243"/>
      <c r="D189" s="233" t="s">
        <v>164</v>
      </c>
      <c r="E189" s="244" t="s">
        <v>1</v>
      </c>
      <c r="F189" s="245" t="s">
        <v>225</v>
      </c>
      <c r="G189" s="243"/>
      <c r="H189" s="246">
        <v>10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164</v>
      </c>
      <c r="AU189" s="252" t="s">
        <v>162</v>
      </c>
      <c r="AV189" s="14" t="s">
        <v>162</v>
      </c>
      <c r="AW189" s="14" t="s">
        <v>35</v>
      </c>
      <c r="AX189" s="14" t="s">
        <v>80</v>
      </c>
      <c r="AY189" s="252" t="s">
        <v>152</v>
      </c>
    </row>
    <row r="190" s="15" customFormat="1">
      <c r="A190" s="15"/>
      <c r="B190" s="253"/>
      <c r="C190" s="254"/>
      <c r="D190" s="233" t="s">
        <v>164</v>
      </c>
      <c r="E190" s="255" t="s">
        <v>1</v>
      </c>
      <c r="F190" s="256" t="s">
        <v>167</v>
      </c>
      <c r="G190" s="254"/>
      <c r="H190" s="257">
        <v>10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3" t="s">
        <v>164</v>
      </c>
      <c r="AU190" s="263" t="s">
        <v>162</v>
      </c>
      <c r="AV190" s="15" t="s">
        <v>161</v>
      </c>
      <c r="AW190" s="15" t="s">
        <v>35</v>
      </c>
      <c r="AX190" s="15" t="s">
        <v>88</v>
      </c>
      <c r="AY190" s="263" t="s">
        <v>152</v>
      </c>
    </row>
    <row r="191" s="2" customFormat="1" ht="24.15" customHeight="1">
      <c r="A191" s="38"/>
      <c r="B191" s="39"/>
      <c r="C191" s="218" t="s">
        <v>301</v>
      </c>
      <c r="D191" s="218" t="s">
        <v>156</v>
      </c>
      <c r="E191" s="219" t="s">
        <v>1547</v>
      </c>
      <c r="F191" s="220" t="s">
        <v>1548</v>
      </c>
      <c r="G191" s="221" t="s">
        <v>237</v>
      </c>
      <c r="H191" s="222">
        <v>1610</v>
      </c>
      <c r="I191" s="223"/>
      <c r="J191" s="224">
        <f>ROUND(I191*H191,2)</f>
        <v>0</v>
      </c>
      <c r="K191" s="220" t="s">
        <v>160</v>
      </c>
      <c r="L191" s="44"/>
      <c r="M191" s="225" t="s">
        <v>1</v>
      </c>
      <c r="N191" s="226" t="s">
        <v>46</v>
      </c>
      <c r="O191" s="91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254</v>
      </c>
      <c r="AT191" s="229" t="s">
        <v>156</v>
      </c>
      <c r="AU191" s="229" t="s">
        <v>162</v>
      </c>
      <c r="AY191" s="17" t="s">
        <v>152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162</v>
      </c>
      <c r="BK191" s="230">
        <f>ROUND(I191*H191,2)</f>
        <v>0</v>
      </c>
      <c r="BL191" s="17" t="s">
        <v>254</v>
      </c>
      <c r="BM191" s="229" t="s">
        <v>1549</v>
      </c>
    </row>
    <row r="192" s="14" customFormat="1">
      <c r="A192" s="14"/>
      <c r="B192" s="242"/>
      <c r="C192" s="243"/>
      <c r="D192" s="233" t="s">
        <v>164</v>
      </c>
      <c r="E192" s="244" t="s">
        <v>1</v>
      </c>
      <c r="F192" s="245" t="s">
        <v>1550</v>
      </c>
      <c r="G192" s="243"/>
      <c r="H192" s="246">
        <v>1610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164</v>
      </c>
      <c r="AU192" s="252" t="s">
        <v>162</v>
      </c>
      <c r="AV192" s="14" t="s">
        <v>162</v>
      </c>
      <c r="AW192" s="14" t="s">
        <v>35</v>
      </c>
      <c r="AX192" s="14" t="s">
        <v>80</v>
      </c>
      <c r="AY192" s="252" t="s">
        <v>152</v>
      </c>
    </row>
    <row r="193" s="15" customFormat="1">
      <c r="A193" s="15"/>
      <c r="B193" s="253"/>
      <c r="C193" s="254"/>
      <c r="D193" s="233" t="s">
        <v>164</v>
      </c>
      <c r="E193" s="255" t="s">
        <v>1</v>
      </c>
      <c r="F193" s="256" t="s">
        <v>167</v>
      </c>
      <c r="G193" s="254"/>
      <c r="H193" s="257">
        <v>1610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3" t="s">
        <v>164</v>
      </c>
      <c r="AU193" s="263" t="s">
        <v>162</v>
      </c>
      <c r="AV193" s="15" t="s">
        <v>161</v>
      </c>
      <c r="AW193" s="15" t="s">
        <v>35</v>
      </c>
      <c r="AX193" s="15" t="s">
        <v>88</v>
      </c>
      <c r="AY193" s="263" t="s">
        <v>152</v>
      </c>
    </row>
    <row r="194" s="2" customFormat="1" ht="14.4" customHeight="1">
      <c r="A194" s="38"/>
      <c r="B194" s="39"/>
      <c r="C194" s="264" t="s">
        <v>309</v>
      </c>
      <c r="D194" s="264" t="s">
        <v>180</v>
      </c>
      <c r="E194" s="265" t="s">
        <v>1551</v>
      </c>
      <c r="F194" s="266" t="s">
        <v>1552</v>
      </c>
      <c r="G194" s="267" t="s">
        <v>237</v>
      </c>
      <c r="H194" s="268">
        <v>660</v>
      </c>
      <c r="I194" s="269"/>
      <c r="J194" s="270">
        <f>ROUND(I194*H194,2)</f>
        <v>0</v>
      </c>
      <c r="K194" s="266" t="s">
        <v>160</v>
      </c>
      <c r="L194" s="271"/>
      <c r="M194" s="272" t="s">
        <v>1</v>
      </c>
      <c r="N194" s="273" t="s">
        <v>46</v>
      </c>
      <c r="O194" s="91"/>
      <c r="P194" s="227">
        <f>O194*H194</f>
        <v>0</v>
      </c>
      <c r="Q194" s="227">
        <v>0.00012</v>
      </c>
      <c r="R194" s="227">
        <f>Q194*H194</f>
        <v>0.079200000000000007</v>
      </c>
      <c r="S194" s="227">
        <v>0</v>
      </c>
      <c r="T194" s="22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9" t="s">
        <v>348</v>
      </c>
      <c r="AT194" s="229" t="s">
        <v>180</v>
      </c>
      <c r="AU194" s="229" t="s">
        <v>162</v>
      </c>
      <c r="AY194" s="17" t="s">
        <v>152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7" t="s">
        <v>162</v>
      </c>
      <c r="BK194" s="230">
        <f>ROUND(I194*H194,2)</f>
        <v>0</v>
      </c>
      <c r="BL194" s="17" t="s">
        <v>254</v>
      </c>
      <c r="BM194" s="229" t="s">
        <v>1553</v>
      </c>
    </row>
    <row r="195" s="14" customFormat="1">
      <c r="A195" s="14"/>
      <c r="B195" s="242"/>
      <c r="C195" s="243"/>
      <c r="D195" s="233" t="s">
        <v>164</v>
      </c>
      <c r="E195" s="244" t="s">
        <v>1</v>
      </c>
      <c r="F195" s="245" t="s">
        <v>1554</v>
      </c>
      <c r="G195" s="243"/>
      <c r="H195" s="246">
        <v>660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164</v>
      </c>
      <c r="AU195" s="252" t="s">
        <v>162</v>
      </c>
      <c r="AV195" s="14" t="s">
        <v>162</v>
      </c>
      <c r="AW195" s="14" t="s">
        <v>35</v>
      </c>
      <c r="AX195" s="14" t="s">
        <v>80</v>
      </c>
      <c r="AY195" s="252" t="s">
        <v>152</v>
      </c>
    </row>
    <row r="196" s="15" customFormat="1">
      <c r="A196" s="15"/>
      <c r="B196" s="253"/>
      <c r="C196" s="254"/>
      <c r="D196" s="233" t="s">
        <v>164</v>
      </c>
      <c r="E196" s="255" t="s">
        <v>1</v>
      </c>
      <c r="F196" s="256" t="s">
        <v>167</v>
      </c>
      <c r="G196" s="254"/>
      <c r="H196" s="257">
        <v>660</v>
      </c>
      <c r="I196" s="258"/>
      <c r="J196" s="254"/>
      <c r="K196" s="254"/>
      <c r="L196" s="259"/>
      <c r="M196" s="260"/>
      <c r="N196" s="261"/>
      <c r="O196" s="261"/>
      <c r="P196" s="261"/>
      <c r="Q196" s="261"/>
      <c r="R196" s="261"/>
      <c r="S196" s="261"/>
      <c r="T196" s="262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3" t="s">
        <v>164</v>
      </c>
      <c r="AU196" s="263" t="s">
        <v>162</v>
      </c>
      <c r="AV196" s="15" t="s">
        <v>161</v>
      </c>
      <c r="AW196" s="15" t="s">
        <v>35</v>
      </c>
      <c r="AX196" s="15" t="s">
        <v>88</v>
      </c>
      <c r="AY196" s="263" t="s">
        <v>152</v>
      </c>
    </row>
    <row r="197" s="2" customFormat="1" ht="14.4" customHeight="1">
      <c r="A197" s="38"/>
      <c r="B197" s="39"/>
      <c r="C197" s="264" t="s">
        <v>316</v>
      </c>
      <c r="D197" s="264" t="s">
        <v>180</v>
      </c>
      <c r="E197" s="265" t="s">
        <v>1555</v>
      </c>
      <c r="F197" s="266" t="s">
        <v>1556</v>
      </c>
      <c r="G197" s="267" t="s">
        <v>237</v>
      </c>
      <c r="H197" s="268">
        <v>110</v>
      </c>
      <c r="I197" s="269"/>
      <c r="J197" s="270">
        <f>ROUND(I197*H197,2)</f>
        <v>0</v>
      </c>
      <c r="K197" s="266" t="s">
        <v>1</v>
      </c>
      <c r="L197" s="271"/>
      <c r="M197" s="272" t="s">
        <v>1</v>
      </c>
      <c r="N197" s="273" t="s">
        <v>46</v>
      </c>
      <c r="O197" s="91"/>
      <c r="P197" s="227">
        <f>O197*H197</f>
        <v>0</v>
      </c>
      <c r="Q197" s="227">
        <v>0.00010000000000000001</v>
      </c>
      <c r="R197" s="227">
        <f>Q197*H197</f>
        <v>0.011000000000000001</v>
      </c>
      <c r="S197" s="227">
        <v>0</v>
      </c>
      <c r="T197" s="22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9" t="s">
        <v>348</v>
      </c>
      <c r="AT197" s="229" t="s">
        <v>180</v>
      </c>
      <c r="AU197" s="229" t="s">
        <v>162</v>
      </c>
      <c r="AY197" s="17" t="s">
        <v>152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7" t="s">
        <v>162</v>
      </c>
      <c r="BK197" s="230">
        <f>ROUND(I197*H197,2)</f>
        <v>0</v>
      </c>
      <c r="BL197" s="17" t="s">
        <v>254</v>
      </c>
      <c r="BM197" s="229" t="s">
        <v>1557</v>
      </c>
    </row>
    <row r="198" s="14" customFormat="1">
      <c r="A198" s="14"/>
      <c r="B198" s="242"/>
      <c r="C198" s="243"/>
      <c r="D198" s="233" t="s">
        <v>164</v>
      </c>
      <c r="E198" s="244" t="s">
        <v>1</v>
      </c>
      <c r="F198" s="245" t="s">
        <v>792</v>
      </c>
      <c r="G198" s="243"/>
      <c r="H198" s="246">
        <v>110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164</v>
      </c>
      <c r="AU198" s="252" t="s">
        <v>162</v>
      </c>
      <c r="AV198" s="14" t="s">
        <v>162</v>
      </c>
      <c r="AW198" s="14" t="s">
        <v>35</v>
      </c>
      <c r="AX198" s="14" t="s">
        <v>80</v>
      </c>
      <c r="AY198" s="252" t="s">
        <v>152</v>
      </c>
    </row>
    <row r="199" s="15" customFormat="1">
      <c r="A199" s="15"/>
      <c r="B199" s="253"/>
      <c r="C199" s="254"/>
      <c r="D199" s="233" t="s">
        <v>164</v>
      </c>
      <c r="E199" s="255" t="s">
        <v>1</v>
      </c>
      <c r="F199" s="256" t="s">
        <v>167</v>
      </c>
      <c r="G199" s="254"/>
      <c r="H199" s="257">
        <v>110</v>
      </c>
      <c r="I199" s="258"/>
      <c r="J199" s="254"/>
      <c r="K199" s="254"/>
      <c r="L199" s="259"/>
      <c r="M199" s="260"/>
      <c r="N199" s="261"/>
      <c r="O199" s="261"/>
      <c r="P199" s="261"/>
      <c r="Q199" s="261"/>
      <c r="R199" s="261"/>
      <c r="S199" s="261"/>
      <c r="T199" s="26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3" t="s">
        <v>164</v>
      </c>
      <c r="AU199" s="263" t="s">
        <v>162</v>
      </c>
      <c r="AV199" s="15" t="s">
        <v>161</v>
      </c>
      <c r="AW199" s="15" t="s">
        <v>35</v>
      </c>
      <c r="AX199" s="15" t="s">
        <v>88</v>
      </c>
      <c r="AY199" s="263" t="s">
        <v>152</v>
      </c>
    </row>
    <row r="200" s="2" customFormat="1" ht="14.4" customHeight="1">
      <c r="A200" s="38"/>
      <c r="B200" s="39"/>
      <c r="C200" s="264" t="s">
        <v>324</v>
      </c>
      <c r="D200" s="264" t="s">
        <v>180</v>
      </c>
      <c r="E200" s="265" t="s">
        <v>1558</v>
      </c>
      <c r="F200" s="266" t="s">
        <v>1559</v>
      </c>
      <c r="G200" s="267" t="s">
        <v>237</v>
      </c>
      <c r="H200" s="268">
        <v>680</v>
      </c>
      <c r="I200" s="269"/>
      <c r="J200" s="270">
        <f>ROUND(I200*H200,2)</f>
        <v>0</v>
      </c>
      <c r="K200" s="266" t="s">
        <v>160</v>
      </c>
      <c r="L200" s="271"/>
      <c r="M200" s="272" t="s">
        <v>1</v>
      </c>
      <c r="N200" s="273" t="s">
        <v>46</v>
      </c>
      <c r="O200" s="91"/>
      <c r="P200" s="227">
        <f>O200*H200</f>
        <v>0</v>
      </c>
      <c r="Q200" s="227">
        <v>0.00017000000000000001</v>
      </c>
      <c r="R200" s="227">
        <f>Q200*H200</f>
        <v>0.11560000000000001</v>
      </c>
      <c r="S200" s="227">
        <v>0</v>
      </c>
      <c r="T200" s="22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9" t="s">
        <v>348</v>
      </c>
      <c r="AT200" s="229" t="s">
        <v>180</v>
      </c>
      <c r="AU200" s="229" t="s">
        <v>162</v>
      </c>
      <c r="AY200" s="17" t="s">
        <v>152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7" t="s">
        <v>162</v>
      </c>
      <c r="BK200" s="230">
        <f>ROUND(I200*H200,2)</f>
        <v>0</v>
      </c>
      <c r="BL200" s="17" t="s">
        <v>254</v>
      </c>
      <c r="BM200" s="229" t="s">
        <v>1560</v>
      </c>
    </row>
    <row r="201" s="14" customFormat="1">
      <c r="A201" s="14"/>
      <c r="B201" s="242"/>
      <c r="C201" s="243"/>
      <c r="D201" s="233" t="s">
        <v>164</v>
      </c>
      <c r="E201" s="244" t="s">
        <v>1</v>
      </c>
      <c r="F201" s="245" t="s">
        <v>1561</v>
      </c>
      <c r="G201" s="243"/>
      <c r="H201" s="246">
        <v>680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164</v>
      </c>
      <c r="AU201" s="252" t="s">
        <v>162</v>
      </c>
      <c r="AV201" s="14" t="s">
        <v>162</v>
      </c>
      <c r="AW201" s="14" t="s">
        <v>35</v>
      </c>
      <c r="AX201" s="14" t="s">
        <v>80</v>
      </c>
      <c r="AY201" s="252" t="s">
        <v>152</v>
      </c>
    </row>
    <row r="202" s="15" customFormat="1">
      <c r="A202" s="15"/>
      <c r="B202" s="253"/>
      <c r="C202" s="254"/>
      <c r="D202" s="233" t="s">
        <v>164</v>
      </c>
      <c r="E202" s="255" t="s">
        <v>1</v>
      </c>
      <c r="F202" s="256" t="s">
        <v>167</v>
      </c>
      <c r="G202" s="254"/>
      <c r="H202" s="257">
        <v>680</v>
      </c>
      <c r="I202" s="258"/>
      <c r="J202" s="254"/>
      <c r="K202" s="254"/>
      <c r="L202" s="259"/>
      <c r="M202" s="260"/>
      <c r="N202" s="261"/>
      <c r="O202" s="261"/>
      <c r="P202" s="261"/>
      <c r="Q202" s="261"/>
      <c r="R202" s="261"/>
      <c r="S202" s="261"/>
      <c r="T202" s="262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3" t="s">
        <v>164</v>
      </c>
      <c r="AU202" s="263" t="s">
        <v>162</v>
      </c>
      <c r="AV202" s="15" t="s">
        <v>161</v>
      </c>
      <c r="AW202" s="15" t="s">
        <v>35</v>
      </c>
      <c r="AX202" s="15" t="s">
        <v>88</v>
      </c>
      <c r="AY202" s="263" t="s">
        <v>152</v>
      </c>
    </row>
    <row r="203" s="2" customFormat="1" ht="14.4" customHeight="1">
      <c r="A203" s="38"/>
      <c r="B203" s="39"/>
      <c r="C203" s="264" t="s">
        <v>330</v>
      </c>
      <c r="D203" s="264" t="s">
        <v>180</v>
      </c>
      <c r="E203" s="265" t="s">
        <v>1562</v>
      </c>
      <c r="F203" s="266" t="s">
        <v>1563</v>
      </c>
      <c r="G203" s="267" t="s">
        <v>237</v>
      </c>
      <c r="H203" s="268">
        <v>160</v>
      </c>
      <c r="I203" s="269"/>
      <c r="J203" s="270">
        <f>ROUND(I203*H203,2)</f>
        <v>0</v>
      </c>
      <c r="K203" s="266" t="s">
        <v>160</v>
      </c>
      <c r="L203" s="271"/>
      <c r="M203" s="272" t="s">
        <v>1</v>
      </c>
      <c r="N203" s="273" t="s">
        <v>46</v>
      </c>
      <c r="O203" s="91"/>
      <c r="P203" s="227">
        <f>O203*H203</f>
        <v>0</v>
      </c>
      <c r="Q203" s="227">
        <v>0.00016000000000000001</v>
      </c>
      <c r="R203" s="227">
        <f>Q203*H203</f>
        <v>0.025600000000000001</v>
      </c>
      <c r="S203" s="227">
        <v>0</v>
      </c>
      <c r="T203" s="22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9" t="s">
        <v>348</v>
      </c>
      <c r="AT203" s="229" t="s">
        <v>180</v>
      </c>
      <c r="AU203" s="229" t="s">
        <v>162</v>
      </c>
      <c r="AY203" s="17" t="s">
        <v>152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7" t="s">
        <v>162</v>
      </c>
      <c r="BK203" s="230">
        <f>ROUND(I203*H203,2)</f>
        <v>0</v>
      </c>
      <c r="BL203" s="17" t="s">
        <v>254</v>
      </c>
      <c r="BM203" s="229" t="s">
        <v>1564</v>
      </c>
    </row>
    <row r="204" s="14" customFormat="1">
      <c r="A204" s="14"/>
      <c r="B204" s="242"/>
      <c r="C204" s="243"/>
      <c r="D204" s="233" t="s">
        <v>164</v>
      </c>
      <c r="E204" s="244" t="s">
        <v>1</v>
      </c>
      <c r="F204" s="245" t="s">
        <v>1565</v>
      </c>
      <c r="G204" s="243"/>
      <c r="H204" s="246">
        <v>160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164</v>
      </c>
      <c r="AU204" s="252" t="s">
        <v>162</v>
      </c>
      <c r="AV204" s="14" t="s">
        <v>162</v>
      </c>
      <c r="AW204" s="14" t="s">
        <v>35</v>
      </c>
      <c r="AX204" s="14" t="s">
        <v>80</v>
      </c>
      <c r="AY204" s="252" t="s">
        <v>152</v>
      </c>
    </row>
    <row r="205" s="15" customFormat="1">
      <c r="A205" s="15"/>
      <c r="B205" s="253"/>
      <c r="C205" s="254"/>
      <c r="D205" s="233" t="s">
        <v>164</v>
      </c>
      <c r="E205" s="255" t="s">
        <v>1</v>
      </c>
      <c r="F205" s="256" t="s">
        <v>167</v>
      </c>
      <c r="G205" s="254"/>
      <c r="H205" s="257">
        <v>160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3" t="s">
        <v>164</v>
      </c>
      <c r="AU205" s="263" t="s">
        <v>162</v>
      </c>
      <c r="AV205" s="15" t="s">
        <v>161</v>
      </c>
      <c r="AW205" s="15" t="s">
        <v>35</v>
      </c>
      <c r="AX205" s="15" t="s">
        <v>88</v>
      </c>
      <c r="AY205" s="263" t="s">
        <v>152</v>
      </c>
    </row>
    <row r="206" s="2" customFormat="1" ht="24.15" customHeight="1">
      <c r="A206" s="38"/>
      <c r="B206" s="39"/>
      <c r="C206" s="218" t="s">
        <v>337</v>
      </c>
      <c r="D206" s="218" t="s">
        <v>156</v>
      </c>
      <c r="E206" s="219" t="s">
        <v>1566</v>
      </c>
      <c r="F206" s="220" t="s">
        <v>1567</v>
      </c>
      <c r="G206" s="221" t="s">
        <v>237</v>
      </c>
      <c r="H206" s="222">
        <v>280</v>
      </c>
      <c r="I206" s="223"/>
      <c r="J206" s="224">
        <f>ROUND(I206*H206,2)</f>
        <v>0</v>
      </c>
      <c r="K206" s="220" t="s">
        <v>160</v>
      </c>
      <c r="L206" s="44"/>
      <c r="M206" s="225" t="s">
        <v>1</v>
      </c>
      <c r="N206" s="226" t="s">
        <v>46</v>
      </c>
      <c r="O206" s="91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9" t="s">
        <v>254</v>
      </c>
      <c r="AT206" s="229" t="s">
        <v>156</v>
      </c>
      <c r="AU206" s="229" t="s">
        <v>162</v>
      </c>
      <c r="AY206" s="17" t="s">
        <v>152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7" t="s">
        <v>162</v>
      </c>
      <c r="BK206" s="230">
        <f>ROUND(I206*H206,2)</f>
        <v>0</v>
      </c>
      <c r="BL206" s="17" t="s">
        <v>254</v>
      </c>
      <c r="BM206" s="229" t="s">
        <v>1568</v>
      </c>
    </row>
    <row r="207" s="14" customFormat="1">
      <c r="A207" s="14"/>
      <c r="B207" s="242"/>
      <c r="C207" s="243"/>
      <c r="D207" s="233" t="s">
        <v>164</v>
      </c>
      <c r="E207" s="244" t="s">
        <v>1</v>
      </c>
      <c r="F207" s="245" t="s">
        <v>1569</v>
      </c>
      <c r="G207" s="243"/>
      <c r="H207" s="246">
        <v>280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164</v>
      </c>
      <c r="AU207" s="252" t="s">
        <v>162</v>
      </c>
      <c r="AV207" s="14" t="s">
        <v>162</v>
      </c>
      <c r="AW207" s="14" t="s">
        <v>35</v>
      </c>
      <c r="AX207" s="14" t="s">
        <v>80</v>
      </c>
      <c r="AY207" s="252" t="s">
        <v>152</v>
      </c>
    </row>
    <row r="208" s="15" customFormat="1">
      <c r="A208" s="15"/>
      <c r="B208" s="253"/>
      <c r="C208" s="254"/>
      <c r="D208" s="233" t="s">
        <v>164</v>
      </c>
      <c r="E208" s="255" t="s">
        <v>1</v>
      </c>
      <c r="F208" s="256" t="s">
        <v>167</v>
      </c>
      <c r="G208" s="254"/>
      <c r="H208" s="257">
        <v>280</v>
      </c>
      <c r="I208" s="258"/>
      <c r="J208" s="254"/>
      <c r="K208" s="254"/>
      <c r="L208" s="259"/>
      <c r="M208" s="260"/>
      <c r="N208" s="261"/>
      <c r="O208" s="261"/>
      <c r="P208" s="261"/>
      <c r="Q208" s="261"/>
      <c r="R208" s="261"/>
      <c r="S208" s="261"/>
      <c r="T208" s="262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3" t="s">
        <v>164</v>
      </c>
      <c r="AU208" s="263" t="s">
        <v>162</v>
      </c>
      <c r="AV208" s="15" t="s">
        <v>161</v>
      </c>
      <c r="AW208" s="15" t="s">
        <v>35</v>
      </c>
      <c r="AX208" s="15" t="s">
        <v>88</v>
      </c>
      <c r="AY208" s="263" t="s">
        <v>152</v>
      </c>
    </row>
    <row r="209" s="2" customFormat="1" ht="14.4" customHeight="1">
      <c r="A209" s="38"/>
      <c r="B209" s="39"/>
      <c r="C209" s="264" t="s">
        <v>344</v>
      </c>
      <c r="D209" s="264" t="s">
        <v>180</v>
      </c>
      <c r="E209" s="265" t="s">
        <v>1570</v>
      </c>
      <c r="F209" s="266" t="s">
        <v>1571</v>
      </c>
      <c r="G209" s="267" t="s">
        <v>237</v>
      </c>
      <c r="H209" s="268">
        <v>140</v>
      </c>
      <c r="I209" s="269"/>
      <c r="J209" s="270">
        <f>ROUND(I209*H209,2)</f>
        <v>0</v>
      </c>
      <c r="K209" s="266" t="s">
        <v>160</v>
      </c>
      <c r="L209" s="271"/>
      <c r="M209" s="272" t="s">
        <v>1</v>
      </c>
      <c r="N209" s="273" t="s">
        <v>46</v>
      </c>
      <c r="O209" s="91"/>
      <c r="P209" s="227">
        <f>O209*H209</f>
        <v>0</v>
      </c>
      <c r="Q209" s="227">
        <v>0.00034000000000000002</v>
      </c>
      <c r="R209" s="227">
        <f>Q209*H209</f>
        <v>0.047600000000000003</v>
      </c>
      <c r="S209" s="227">
        <v>0</v>
      </c>
      <c r="T209" s="22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9" t="s">
        <v>348</v>
      </c>
      <c r="AT209" s="229" t="s">
        <v>180</v>
      </c>
      <c r="AU209" s="229" t="s">
        <v>162</v>
      </c>
      <c r="AY209" s="17" t="s">
        <v>152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7" t="s">
        <v>162</v>
      </c>
      <c r="BK209" s="230">
        <f>ROUND(I209*H209,2)</f>
        <v>0</v>
      </c>
      <c r="BL209" s="17" t="s">
        <v>254</v>
      </c>
      <c r="BM209" s="229" t="s">
        <v>1572</v>
      </c>
    </row>
    <row r="210" s="14" customFormat="1">
      <c r="A210" s="14"/>
      <c r="B210" s="242"/>
      <c r="C210" s="243"/>
      <c r="D210" s="233" t="s">
        <v>164</v>
      </c>
      <c r="E210" s="244" t="s">
        <v>1</v>
      </c>
      <c r="F210" s="245" t="s">
        <v>953</v>
      </c>
      <c r="G210" s="243"/>
      <c r="H210" s="246">
        <v>140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164</v>
      </c>
      <c r="AU210" s="252" t="s">
        <v>162</v>
      </c>
      <c r="AV210" s="14" t="s">
        <v>162</v>
      </c>
      <c r="AW210" s="14" t="s">
        <v>35</v>
      </c>
      <c r="AX210" s="14" t="s">
        <v>80</v>
      </c>
      <c r="AY210" s="252" t="s">
        <v>152</v>
      </c>
    </row>
    <row r="211" s="15" customFormat="1">
      <c r="A211" s="15"/>
      <c r="B211" s="253"/>
      <c r="C211" s="254"/>
      <c r="D211" s="233" t="s">
        <v>164</v>
      </c>
      <c r="E211" s="255" t="s">
        <v>1</v>
      </c>
      <c r="F211" s="256" t="s">
        <v>167</v>
      </c>
      <c r="G211" s="254"/>
      <c r="H211" s="257">
        <v>140</v>
      </c>
      <c r="I211" s="258"/>
      <c r="J211" s="254"/>
      <c r="K211" s="254"/>
      <c r="L211" s="259"/>
      <c r="M211" s="260"/>
      <c r="N211" s="261"/>
      <c r="O211" s="261"/>
      <c r="P211" s="261"/>
      <c r="Q211" s="261"/>
      <c r="R211" s="261"/>
      <c r="S211" s="261"/>
      <c r="T211" s="26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3" t="s">
        <v>164</v>
      </c>
      <c r="AU211" s="263" t="s">
        <v>162</v>
      </c>
      <c r="AV211" s="15" t="s">
        <v>161</v>
      </c>
      <c r="AW211" s="15" t="s">
        <v>35</v>
      </c>
      <c r="AX211" s="15" t="s">
        <v>88</v>
      </c>
      <c r="AY211" s="263" t="s">
        <v>152</v>
      </c>
    </row>
    <row r="212" s="2" customFormat="1" ht="14.4" customHeight="1">
      <c r="A212" s="38"/>
      <c r="B212" s="39"/>
      <c r="C212" s="264" t="s">
        <v>348</v>
      </c>
      <c r="D212" s="264" t="s">
        <v>180</v>
      </c>
      <c r="E212" s="265" t="s">
        <v>1573</v>
      </c>
      <c r="F212" s="266" t="s">
        <v>1574</v>
      </c>
      <c r="G212" s="267" t="s">
        <v>237</v>
      </c>
      <c r="H212" s="268">
        <v>140</v>
      </c>
      <c r="I212" s="269"/>
      <c r="J212" s="270">
        <f>ROUND(I212*H212,2)</f>
        <v>0</v>
      </c>
      <c r="K212" s="266" t="s">
        <v>160</v>
      </c>
      <c r="L212" s="271"/>
      <c r="M212" s="272" t="s">
        <v>1</v>
      </c>
      <c r="N212" s="273" t="s">
        <v>46</v>
      </c>
      <c r="O212" s="91"/>
      <c r="P212" s="227">
        <f>O212*H212</f>
        <v>0</v>
      </c>
      <c r="Q212" s="227">
        <v>0.00052999999999999998</v>
      </c>
      <c r="R212" s="227">
        <f>Q212*H212</f>
        <v>0.074200000000000002</v>
      </c>
      <c r="S212" s="227">
        <v>0</v>
      </c>
      <c r="T212" s="22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9" t="s">
        <v>348</v>
      </c>
      <c r="AT212" s="229" t="s">
        <v>180</v>
      </c>
      <c r="AU212" s="229" t="s">
        <v>162</v>
      </c>
      <c r="AY212" s="17" t="s">
        <v>152</v>
      </c>
      <c r="BE212" s="230">
        <f>IF(N212="základní",J212,0)</f>
        <v>0</v>
      </c>
      <c r="BF212" s="230">
        <f>IF(N212="snížená",J212,0)</f>
        <v>0</v>
      </c>
      <c r="BG212" s="230">
        <f>IF(N212="zákl. přenesená",J212,0)</f>
        <v>0</v>
      </c>
      <c r="BH212" s="230">
        <f>IF(N212="sníž. přenesená",J212,0)</f>
        <v>0</v>
      </c>
      <c r="BI212" s="230">
        <f>IF(N212="nulová",J212,0)</f>
        <v>0</v>
      </c>
      <c r="BJ212" s="17" t="s">
        <v>162</v>
      </c>
      <c r="BK212" s="230">
        <f>ROUND(I212*H212,2)</f>
        <v>0</v>
      </c>
      <c r="BL212" s="17" t="s">
        <v>254</v>
      </c>
      <c r="BM212" s="229" t="s">
        <v>1575</v>
      </c>
    </row>
    <row r="213" s="14" customFormat="1">
      <c r="A213" s="14"/>
      <c r="B213" s="242"/>
      <c r="C213" s="243"/>
      <c r="D213" s="233" t="s">
        <v>164</v>
      </c>
      <c r="E213" s="244" t="s">
        <v>1</v>
      </c>
      <c r="F213" s="245" t="s">
        <v>953</v>
      </c>
      <c r="G213" s="243"/>
      <c r="H213" s="246">
        <v>140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164</v>
      </c>
      <c r="AU213" s="252" t="s">
        <v>162</v>
      </c>
      <c r="AV213" s="14" t="s">
        <v>162</v>
      </c>
      <c r="AW213" s="14" t="s">
        <v>35</v>
      </c>
      <c r="AX213" s="14" t="s">
        <v>80</v>
      </c>
      <c r="AY213" s="252" t="s">
        <v>152</v>
      </c>
    </row>
    <row r="214" s="15" customFormat="1">
      <c r="A214" s="15"/>
      <c r="B214" s="253"/>
      <c r="C214" s="254"/>
      <c r="D214" s="233" t="s">
        <v>164</v>
      </c>
      <c r="E214" s="255" t="s">
        <v>1</v>
      </c>
      <c r="F214" s="256" t="s">
        <v>167</v>
      </c>
      <c r="G214" s="254"/>
      <c r="H214" s="257">
        <v>140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3" t="s">
        <v>164</v>
      </c>
      <c r="AU214" s="263" t="s">
        <v>162</v>
      </c>
      <c r="AV214" s="15" t="s">
        <v>161</v>
      </c>
      <c r="AW214" s="15" t="s">
        <v>35</v>
      </c>
      <c r="AX214" s="15" t="s">
        <v>88</v>
      </c>
      <c r="AY214" s="263" t="s">
        <v>152</v>
      </c>
    </row>
    <row r="215" s="2" customFormat="1" ht="24.15" customHeight="1">
      <c r="A215" s="38"/>
      <c r="B215" s="39"/>
      <c r="C215" s="218" t="s">
        <v>352</v>
      </c>
      <c r="D215" s="218" t="s">
        <v>156</v>
      </c>
      <c r="E215" s="219" t="s">
        <v>1576</v>
      </c>
      <c r="F215" s="220" t="s">
        <v>1577</v>
      </c>
      <c r="G215" s="221" t="s">
        <v>249</v>
      </c>
      <c r="H215" s="222">
        <v>128</v>
      </c>
      <c r="I215" s="223"/>
      <c r="J215" s="224">
        <f>ROUND(I215*H215,2)</f>
        <v>0</v>
      </c>
      <c r="K215" s="220" t="s">
        <v>160</v>
      </c>
      <c r="L215" s="44"/>
      <c r="M215" s="225" t="s">
        <v>1</v>
      </c>
      <c r="N215" s="226" t="s">
        <v>46</v>
      </c>
      <c r="O215" s="91"/>
      <c r="P215" s="227">
        <f>O215*H215</f>
        <v>0</v>
      </c>
      <c r="Q215" s="227">
        <v>0</v>
      </c>
      <c r="R215" s="227">
        <f>Q215*H215</f>
        <v>0</v>
      </c>
      <c r="S215" s="227">
        <v>0</v>
      </c>
      <c r="T215" s="22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29" t="s">
        <v>254</v>
      </c>
      <c r="AT215" s="229" t="s">
        <v>156</v>
      </c>
      <c r="AU215" s="229" t="s">
        <v>162</v>
      </c>
      <c r="AY215" s="17" t="s">
        <v>152</v>
      </c>
      <c r="BE215" s="230">
        <f>IF(N215="základní",J215,0)</f>
        <v>0</v>
      </c>
      <c r="BF215" s="230">
        <f>IF(N215="snížená",J215,0)</f>
        <v>0</v>
      </c>
      <c r="BG215" s="230">
        <f>IF(N215="zákl. přenesená",J215,0)</f>
        <v>0</v>
      </c>
      <c r="BH215" s="230">
        <f>IF(N215="sníž. přenesená",J215,0)</f>
        <v>0</v>
      </c>
      <c r="BI215" s="230">
        <f>IF(N215="nulová",J215,0)</f>
        <v>0</v>
      </c>
      <c r="BJ215" s="17" t="s">
        <v>162</v>
      </c>
      <c r="BK215" s="230">
        <f>ROUND(I215*H215,2)</f>
        <v>0</v>
      </c>
      <c r="BL215" s="17" t="s">
        <v>254</v>
      </c>
      <c r="BM215" s="229" t="s">
        <v>1578</v>
      </c>
    </row>
    <row r="216" s="14" customFormat="1">
      <c r="A216" s="14"/>
      <c r="B216" s="242"/>
      <c r="C216" s="243"/>
      <c r="D216" s="233" t="s">
        <v>164</v>
      </c>
      <c r="E216" s="244" t="s">
        <v>1</v>
      </c>
      <c r="F216" s="245" t="s">
        <v>878</v>
      </c>
      <c r="G216" s="243"/>
      <c r="H216" s="246">
        <v>128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2" t="s">
        <v>164</v>
      </c>
      <c r="AU216" s="252" t="s">
        <v>162</v>
      </c>
      <c r="AV216" s="14" t="s">
        <v>162</v>
      </c>
      <c r="AW216" s="14" t="s">
        <v>35</v>
      </c>
      <c r="AX216" s="14" t="s">
        <v>80</v>
      </c>
      <c r="AY216" s="252" t="s">
        <v>152</v>
      </c>
    </row>
    <row r="217" s="15" customFormat="1">
      <c r="A217" s="15"/>
      <c r="B217" s="253"/>
      <c r="C217" s="254"/>
      <c r="D217" s="233" t="s">
        <v>164</v>
      </c>
      <c r="E217" s="255" t="s">
        <v>1</v>
      </c>
      <c r="F217" s="256" t="s">
        <v>167</v>
      </c>
      <c r="G217" s="254"/>
      <c r="H217" s="257">
        <v>128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3" t="s">
        <v>164</v>
      </c>
      <c r="AU217" s="263" t="s">
        <v>162</v>
      </c>
      <c r="AV217" s="15" t="s">
        <v>161</v>
      </c>
      <c r="AW217" s="15" t="s">
        <v>35</v>
      </c>
      <c r="AX217" s="15" t="s">
        <v>88</v>
      </c>
      <c r="AY217" s="263" t="s">
        <v>152</v>
      </c>
    </row>
    <row r="218" s="2" customFormat="1" ht="24.15" customHeight="1">
      <c r="A218" s="38"/>
      <c r="B218" s="39"/>
      <c r="C218" s="218" t="s">
        <v>357</v>
      </c>
      <c r="D218" s="218" t="s">
        <v>156</v>
      </c>
      <c r="E218" s="219" t="s">
        <v>1579</v>
      </c>
      <c r="F218" s="220" t="s">
        <v>1580</v>
      </c>
      <c r="G218" s="221" t="s">
        <v>249</v>
      </c>
      <c r="H218" s="222">
        <v>25</v>
      </c>
      <c r="I218" s="223"/>
      <c r="J218" s="224">
        <f>ROUND(I218*H218,2)</f>
        <v>0</v>
      </c>
      <c r="K218" s="220" t="s">
        <v>160</v>
      </c>
      <c r="L218" s="44"/>
      <c r="M218" s="225" t="s">
        <v>1</v>
      </c>
      <c r="N218" s="226" t="s">
        <v>46</v>
      </c>
      <c r="O218" s="91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9" t="s">
        <v>254</v>
      </c>
      <c r="AT218" s="229" t="s">
        <v>156</v>
      </c>
      <c r="AU218" s="229" t="s">
        <v>162</v>
      </c>
      <c r="AY218" s="17" t="s">
        <v>152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7" t="s">
        <v>162</v>
      </c>
      <c r="BK218" s="230">
        <f>ROUND(I218*H218,2)</f>
        <v>0</v>
      </c>
      <c r="BL218" s="17" t="s">
        <v>254</v>
      </c>
      <c r="BM218" s="229" t="s">
        <v>1581</v>
      </c>
    </row>
    <row r="219" s="14" customFormat="1">
      <c r="A219" s="14"/>
      <c r="B219" s="242"/>
      <c r="C219" s="243"/>
      <c r="D219" s="233" t="s">
        <v>164</v>
      </c>
      <c r="E219" s="244" t="s">
        <v>1</v>
      </c>
      <c r="F219" s="245" t="s">
        <v>301</v>
      </c>
      <c r="G219" s="243"/>
      <c r="H219" s="246">
        <v>25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164</v>
      </c>
      <c r="AU219" s="252" t="s">
        <v>162</v>
      </c>
      <c r="AV219" s="14" t="s">
        <v>162</v>
      </c>
      <c r="AW219" s="14" t="s">
        <v>35</v>
      </c>
      <c r="AX219" s="14" t="s">
        <v>80</v>
      </c>
      <c r="AY219" s="252" t="s">
        <v>152</v>
      </c>
    </row>
    <row r="220" s="15" customFormat="1">
      <c r="A220" s="15"/>
      <c r="B220" s="253"/>
      <c r="C220" s="254"/>
      <c r="D220" s="233" t="s">
        <v>164</v>
      </c>
      <c r="E220" s="255" t="s">
        <v>1</v>
      </c>
      <c r="F220" s="256" t="s">
        <v>167</v>
      </c>
      <c r="G220" s="254"/>
      <c r="H220" s="257">
        <v>25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3" t="s">
        <v>164</v>
      </c>
      <c r="AU220" s="263" t="s">
        <v>162</v>
      </c>
      <c r="AV220" s="15" t="s">
        <v>161</v>
      </c>
      <c r="AW220" s="15" t="s">
        <v>35</v>
      </c>
      <c r="AX220" s="15" t="s">
        <v>88</v>
      </c>
      <c r="AY220" s="263" t="s">
        <v>152</v>
      </c>
    </row>
    <row r="221" s="2" customFormat="1" ht="24.15" customHeight="1">
      <c r="A221" s="38"/>
      <c r="B221" s="39"/>
      <c r="C221" s="218" t="s">
        <v>362</v>
      </c>
      <c r="D221" s="218" t="s">
        <v>156</v>
      </c>
      <c r="E221" s="219" t="s">
        <v>1582</v>
      </c>
      <c r="F221" s="220" t="s">
        <v>1583</v>
      </c>
      <c r="G221" s="221" t="s">
        <v>249</v>
      </c>
      <c r="H221" s="222">
        <v>60</v>
      </c>
      <c r="I221" s="223"/>
      <c r="J221" s="224">
        <f>ROUND(I221*H221,2)</f>
        <v>0</v>
      </c>
      <c r="K221" s="220" t="s">
        <v>160</v>
      </c>
      <c r="L221" s="44"/>
      <c r="M221" s="225" t="s">
        <v>1</v>
      </c>
      <c r="N221" s="226" t="s">
        <v>46</v>
      </c>
      <c r="O221" s="91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9" t="s">
        <v>254</v>
      </c>
      <c r="AT221" s="229" t="s">
        <v>156</v>
      </c>
      <c r="AU221" s="229" t="s">
        <v>162</v>
      </c>
      <c r="AY221" s="17" t="s">
        <v>152</v>
      </c>
      <c r="BE221" s="230">
        <f>IF(N221="základní",J221,0)</f>
        <v>0</v>
      </c>
      <c r="BF221" s="230">
        <f>IF(N221="snížená",J221,0)</f>
        <v>0</v>
      </c>
      <c r="BG221" s="230">
        <f>IF(N221="zákl. přenesená",J221,0)</f>
        <v>0</v>
      </c>
      <c r="BH221" s="230">
        <f>IF(N221="sníž. přenesená",J221,0)</f>
        <v>0</v>
      </c>
      <c r="BI221" s="230">
        <f>IF(N221="nulová",J221,0)</f>
        <v>0</v>
      </c>
      <c r="BJ221" s="17" t="s">
        <v>162</v>
      </c>
      <c r="BK221" s="230">
        <f>ROUND(I221*H221,2)</f>
        <v>0</v>
      </c>
      <c r="BL221" s="17" t="s">
        <v>254</v>
      </c>
      <c r="BM221" s="229" t="s">
        <v>1584</v>
      </c>
    </row>
    <row r="222" s="14" customFormat="1">
      <c r="A222" s="14"/>
      <c r="B222" s="242"/>
      <c r="C222" s="243"/>
      <c r="D222" s="233" t="s">
        <v>164</v>
      </c>
      <c r="E222" s="244" t="s">
        <v>1</v>
      </c>
      <c r="F222" s="245" t="s">
        <v>520</v>
      </c>
      <c r="G222" s="243"/>
      <c r="H222" s="246">
        <v>60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164</v>
      </c>
      <c r="AU222" s="252" t="s">
        <v>162</v>
      </c>
      <c r="AV222" s="14" t="s">
        <v>162</v>
      </c>
      <c r="AW222" s="14" t="s">
        <v>35</v>
      </c>
      <c r="AX222" s="14" t="s">
        <v>80</v>
      </c>
      <c r="AY222" s="252" t="s">
        <v>152</v>
      </c>
    </row>
    <row r="223" s="15" customFormat="1">
      <c r="A223" s="15"/>
      <c r="B223" s="253"/>
      <c r="C223" s="254"/>
      <c r="D223" s="233" t="s">
        <v>164</v>
      </c>
      <c r="E223" s="255" t="s">
        <v>1</v>
      </c>
      <c r="F223" s="256" t="s">
        <v>167</v>
      </c>
      <c r="G223" s="254"/>
      <c r="H223" s="257">
        <v>60</v>
      </c>
      <c r="I223" s="258"/>
      <c r="J223" s="254"/>
      <c r="K223" s="254"/>
      <c r="L223" s="259"/>
      <c r="M223" s="260"/>
      <c r="N223" s="261"/>
      <c r="O223" s="261"/>
      <c r="P223" s="261"/>
      <c r="Q223" s="261"/>
      <c r="R223" s="261"/>
      <c r="S223" s="261"/>
      <c r="T223" s="262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3" t="s">
        <v>164</v>
      </c>
      <c r="AU223" s="263" t="s">
        <v>162</v>
      </c>
      <c r="AV223" s="15" t="s">
        <v>161</v>
      </c>
      <c r="AW223" s="15" t="s">
        <v>35</v>
      </c>
      <c r="AX223" s="15" t="s">
        <v>88</v>
      </c>
      <c r="AY223" s="263" t="s">
        <v>152</v>
      </c>
    </row>
    <row r="224" s="2" customFormat="1" ht="24.15" customHeight="1">
      <c r="A224" s="38"/>
      <c r="B224" s="39"/>
      <c r="C224" s="218" t="s">
        <v>367</v>
      </c>
      <c r="D224" s="218" t="s">
        <v>156</v>
      </c>
      <c r="E224" s="219" t="s">
        <v>1585</v>
      </c>
      <c r="F224" s="220" t="s">
        <v>1586</v>
      </c>
      <c r="G224" s="221" t="s">
        <v>249</v>
      </c>
      <c r="H224" s="222">
        <v>58</v>
      </c>
      <c r="I224" s="223"/>
      <c r="J224" s="224">
        <f>ROUND(I224*H224,2)</f>
        <v>0</v>
      </c>
      <c r="K224" s="220" t="s">
        <v>160</v>
      </c>
      <c r="L224" s="44"/>
      <c r="M224" s="225" t="s">
        <v>1</v>
      </c>
      <c r="N224" s="226" t="s">
        <v>46</v>
      </c>
      <c r="O224" s="91"/>
      <c r="P224" s="227">
        <f>O224*H224</f>
        <v>0</v>
      </c>
      <c r="Q224" s="227">
        <v>0</v>
      </c>
      <c r="R224" s="227">
        <f>Q224*H224</f>
        <v>0</v>
      </c>
      <c r="S224" s="227">
        <v>0</v>
      </c>
      <c r="T224" s="22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9" t="s">
        <v>254</v>
      </c>
      <c r="AT224" s="229" t="s">
        <v>156</v>
      </c>
      <c r="AU224" s="229" t="s">
        <v>162</v>
      </c>
      <c r="AY224" s="17" t="s">
        <v>152</v>
      </c>
      <c r="BE224" s="230">
        <f>IF(N224="základní",J224,0)</f>
        <v>0</v>
      </c>
      <c r="BF224" s="230">
        <f>IF(N224="snížená",J224,0)</f>
        <v>0</v>
      </c>
      <c r="BG224" s="230">
        <f>IF(N224="zákl. přenesená",J224,0)</f>
        <v>0</v>
      </c>
      <c r="BH224" s="230">
        <f>IF(N224="sníž. přenesená",J224,0)</f>
        <v>0</v>
      </c>
      <c r="BI224" s="230">
        <f>IF(N224="nulová",J224,0)</f>
        <v>0</v>
      </c>
      <c r="BJ224" s="17" t="s">
        <v>162</v>
      </c>
      <c r="BK224" s="230">
        <f>ROUND(I224*H224,2)</f>
        <v>0</v>
      </c>
      <c r="BL224" s="17" t="s">
        <v>254</v>
      </c>
      <c r="BM224" s="229" t="s">
        <v>1587</v>
      </c>
    </row>
    <row r="225" s="14" customFormat="1">
      <c r="A225" s="14"/>
      <c r="B225" s="242"/>
      <c r="C225" s="243"/>
      <c r="D225" s="233" t="s">
        <v>164</v>
      </c>
      <c r="E225" s="244" t="s">
        <v>1</v>
      </c>
      <c r="F225" s="245" t="s">
        <v>509</v>
      </c>
      <c r="G225" s="243"/>
      <c r="H225" s="246">
        <v>58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164</v>
      </c>
      <c r="AU225" s="252" t="s">
        <v>162</v>
      </c>
      <c r="AV225" s="14" t="s">
        <v>162</v>
      </c>
      <c r="AW225" s="14" t="s">
        <v>35</v>
      </c>
      <c r="AX225" s="14" t="s">
        <v>80</v>
      </c>
      <c r="AY225" s="252" t="s">
        <v>152</v>
      </c>
    </row>
    <row r="226" s="15" customFormat="1">
      <c r="A226" s="15"/>
      <c r="B226" s="253"/>
      <c r="C226" s="254"/>
      <c r="D226" s="233" t="s">
        <v>164</v>
      </c>
      <c r="E226" s="255" t="s">
        <v>1</v>
      </c>
      <c r="F226" s="256" t="s">
        <v>167</v>
      </c>
      <c r="G226" s="254"/>
      <c r="H226" s="257">
        <v>58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3" t="s">
        <v>164</v>
      </c>
      <c r="AU226" s="263" t="s">
        <v>162</v>
      </c>
      <c r="AV226" s="15" t="s">
        <v>161</v>
      </c>
      <c r="AW226" s="15" t="s">
        <v>35</v>
      </c>
      <c r="AX226" s="15" t="s">
        <v>88</v>
      </c>
      <c r="AY226" s="263" t="s">
        <v>152</v>
      </c>
    </row>
    <row r="227" s="2" customFormat="1" ht="24.15" customHeight="1">
      <c r="A227" s="38"/>
      <c r="B227" s="39"/>
      <c r="C227" s="218" t="s">
        <v>374</v>
      </c>
      <c r="D227" s="218" t="s">
        <v>156</v>
      </c>
      <c r="E227" s="219" t="s">
        <v>1588</v>
      </c>
      <c r="F227" s="220" t="s">
        <v>1589</v>
      </c>
      <c r="G227" s="221" t="s">
        <v>249</v>
      </c>
      <c r="H227" s="222">
        <v>8</v>
      </c>
      <c r="I227" s="223"/>
      <c r="J227" s="224">
        <f>ROUND(I227*H227,2)</f>
        <v>0</v>
      </c>
      <c r="K227" s="220" t="s">
        <v>160</v>
      </c>
      <c r="L227" s="44"/>
      <c r="M227" s="225" t="s">
        <v>1</v>
      </c>
      <c r="N227" s="226" t="s">
        <v>46</v>
      </c>
      <c r="O227" s="91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9" t="s">
        <v>254</v>
      </c>
      <c r="AT227" s="229" t="s">
        <v>156</v>
      </c>
      <c r="AU227" s="229" t="s">
        <v>162</v>
      </c>
      <c r="AY227" s="17" t="s">
        <v>152</v>
      </c>
      <c r="BE227" s="230">
        <f>IF(N227="základní",J227,0)</f>
        <v>0</v>
      </c>
      <c r="BF227" s="230">
        <f>IF(N227="snížená",J227,0)</f>
        <v>0</v>
      </c>
      <c r="BG227" s="230">
        <f>IF(N227="zákl. přenesená",J227,0)</f>
        <v>0</v>
      </c>
      <c r="BH227" s="230">
        <f>IF(N227="sníž. přenesená",J227,0)</f>
        <v>0</v>
      </c>
      <c r="BI227" s="230">
        <f>IF(N227="nulová",J227,0)</f>
        <v>0</v>
      </c>
      <c r="BJ227" s="17" t="s">
        <v>162</v>
      </c>
      <c r="BK227" s="230">
        <f>ROUND(I227*H227,2)</f>
        <v>0</v>
      </c>
      <c r="BL227" s="17" t="s">
        <v>254</v>
      </c>
      <c r="BM227" s="229" t="s">
        <v>1590</v>
      </c>
    </row>
    <row r="228" s="2" customFormat="1" ht="14.4" customHeight="1">
      <c r="A228" s="38"/>
      <c r="B228" s="39"/>
      <c r="C228" s="218" t="s">
        <v>382</v>
      </c>
      <c r="D228" s="218" t="s">
        <v>156</v>
      </c>
      <c r="E228" s="219" t="s">
        <v>1591</v>
      </c>
      <c r="F228" s="220" t="s">
        <v>1592</v>
      </c>
      <c r="G228" s="221" t="s">
        <v>249</v>
      </c>
      <c r="H228" s="222">
        <v>8</v>
      </c>
      <c r="I228" s="223"/>
      <c r="J228" s="224">
        <f>ROUND(I228*H228,2)</f>
        <v>0</v>
      </c>
      <c r="K228" s="220" t="s">
        <v>160</v>
      </c>
      <c r="L228" s="44"/>
      <c r="M228" s="225" t="s">
        <v>1</v>
      </c>
      <c r="N228" s="226" t="s">
        <v>46</v>
      </c>
      <c r="O228" s="91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29" t="s">
        <v>254</v>
      </c>
      <c r="AT228" s="229" t="s">
        <v>156</v>
      </c>
      <c r="AU228" s="229" t="s">
        <v>162</v>
      </c>
      <c r="AY228" s="17" t="s">
        <v>152</v>
      </c>
      <c r="BE228" s="230">
        <f>IF(N228="základní",J228,0)</f>
        <v>0</v>
      </c>
      <c r="BF228" s="230">
        <f>IF(N228="snížená",J228,0)</f>
        <v>0</v>
      </c>
      <c r="BG228" s="230">
        <f>IF(N228="zákl. přenesená",J228,0)</f>
        <v>0</v>
      </c>
      <c r="BH228" s="230">
        <f>IF(N228="sníž. přenesená",J228,0)</f>
        <v>0</v>
      </c>
      <c r="BI228" s="230">
        <f>IF(N228="nulová",J228,0)</f>
        <v>0</v>
      </c>
      <c r="BJ228" s="17" t="s">
        <v>162</v>
      </c>
      <c r="BK228" s="230">
        <f>ROUND(I228*H228,2)</f>
        <v>0</v>
      </c>
      <c r="BL228" s="17" t="s">
        <v>254</v>
      </c>
      <c r="BM228" s="229" t="s">
        <v>1593</v>
      </c>
    </row>
    <row r="229" s="2" customFormat="1" ht="24.15" customHeight="1">
      <c r="A229" s="38"/>
      <c r="B229" s="39"/>
      <c r="C229" s="218" t="s">
        <v>389</v>
      </c>
      <c r="D229" s="218" t="s">
        <v>156</v>
      </c>
      <c r="E229" s="219" t="s">
        <v>1594</v>
      </c>
      <c r="F229" s="220" t="s">
        <v>1595</v>
      </c>
      <c r="G229" s="221" t="s">
        <v>249</v>
      </c>
      <c r="H229" s="222">
        <v>5</v>
      </c>
      <c r="I229" s="223"/>
      <c r="J229" s="224">
        <f>ROUND(I229*H229,2)</f>
        <v>0</v>
      </c>
      <c r="K229" s="220" t="s">
        <v>160</v>
      </c>
      <c r="L229" s="44"/>
      <c r="M229" s="225" t="s">
        <v>1</v>
      </c>
      <c r="N229" s="226" t="s">
        <v>46</v>
      </c>
      <c r="O229" s="91"/>
      <c r="P229" s="227">
        <f>O229*H229</f>
        <v>0</v>
      </c>
      <c r="Q229" s="227">
        <v>0</v>
      </c>
      <c r="R229" s="227">
        <f>Q229*H229</f>
        <v>0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254</v>
      </c>
      <c r="AT229" s="229" t="s">
        <v>156</v>
      </c>
      <c r="AU229" s="229" t="s">
        <v>162</v>
      </c>
      <c r="AY229" s="17" t="s">
        <v>152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162</v>
      </c>
      <c r="BK229" s="230">
        <f>ROUND(I229*H229,2)</f>
        <v>0</v>
      </c>
      <c r="BL229" s="17" t="s">
        <v>254</v>
      </c>
      <c r="BM229" s="229" t="s">
        <v>1596</v>
      </c>
    </row>
    <row r="230" s="14" customFormat="1">
      <c r="A230" s="14"/>
      <c r="B230" s="242"/>
      <c r="C230" s="243"/>
      <c r="D230" s="233" t="s">
        <v>164</v>
      </c>
      <c r="E230" s="244" t="s">
        <v>1</v>
      </c>
      <c r="F230" s="245" t="s">
        <v>186</v>
      </c>
      <c r="G230" s="243"/>
      <c r="H230" s="246">
        <v>5</v>
      </c>
      <c r="I230" s="247"/>
      <c r="J230" s="243"/>
      <c r="K230" s="243"/>
      <c r="L230" s="248"/>
      <c r="M230" s="249"/>
      <c r="N230" s="250"/>
      <c r="O230" s="250"/>
      <c r="P230" s="250"/>
      <c r="Q230" s="250"/>
      <c r="R230" s="250"/>
      <c r="S230" s="250"/>
      <c r="T230" s="251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2" t="s">
        <v>164</v>
      </c>
      <c r="AU230" s="252" t="s">
        <v>162</v>
      </c>
      <c r="AV230" s="14" t="s">
        <v>162</v>
      </c>
      <c r="AW230" s="14" t="s">
        <v>35</v>
      </c>
      <c r="AX230" s="14" t="s">
        <v>80</v>
      </c>
      <c r="AY230" s="252" t="s">
        <v>152</v>
      </c>
    </row>
    <row r="231" s="15" customFormat="1">
      <c r="A231" s="15"/>
      <c r="B231" s="253"/>
      <c r="C231" s="254"/>
      <c r="D231" s="233" t="s">
        <v>164</v>
      </c>
      <c r="E231" s="255" t="s">
        <v>1</v>
      </c>
      <c r="F231" s="256" t="s">
        <v>167</v>
      </c>
      <c r="G231" s="254"/>
      <c r="H231" s="257">
        <v>5</v>
      </c>
      <c r="I231" s="258"/>
      <c r="J231" s="254"/>
      <c r="K231" s="254"/>
      <c r="L231" s="259"/>
      <c r="M231" s="260"/>
      <c r="N231" s="261"/>
      <c r="O231" s="261"/>
      <c r="P231" s="261"/>
      <c r="Q231" s="261"/>
      <c r="R231" s="261"/>
      <c r="S231" s="261"/>
      <c r="T231" s="262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3" t="s">
        <v>164</v>
      </c>
      <c r="AU231" s="263" t="s">
        <v>162</v>
      </c>
      <c r="AV231" s="15" t="s">
        <v>161</v>
      </c>
      <c r="AW231" s="15" t="s">
        <v>35</v>
      </c>
      <c r="AX231" s="15" t="s">
        <v>88</v>
      </c>
      <c r="AY231" s="263" t="s">
        <v>152</v>
      </c>
    </row>
    <row r="232" s="2" customFormat="1" ht="24.15" customHeight="1">
      <c r="A232" s="38"/>
      <c r="B232" s="39"/>
      <c r="C232" s="264" t="s">
        <v>402</v>
      </c>
      <c r="D232" s="264" t="s">
        <v>180</v>
      </c>
      <c r="E232" s="265" t="s">
        <v>1597</v>
      </c>
      <c r="F232" s="266" t="s">
        <v>1598</v>
      </c>
      <c r="G232" s="267" t="s">
        <v>249</v>
      </c>
      <c r="H232" s="268">
        <v>1</v>
      </c>
      <c r="I232" s="269"/>
      <c r="J232" s="270">
        <f>ROUND(I232*H232,2)</f>
        <v>0</v>
      </c>
      <c r="K232" s="266" t="s">
        <v>160</v>
      </c>
      <c r="L232" s="271"/>
      <c r="M232" s="272" t="s">
        <v>1</v>
      </c>
      <c r="N232" s="273" t="s">
        <v>46</v>
      </c>
      <c r="O232" s="91"/>
      <c r="P232" s="227">
        <f>O232*H232</f>
        <v>0</v>
      </c>
      <c r="Q232" s="227">
        <v>0.0020699999999999998</v>
      </c>
      <c r="R232" s="227">
        <f>Q232*H232</f>
        <v>0.0020699999999999998</v>
      </c>
      <c r="S232" s="227">
        <v>0</v>
      </c>
      <c r="T232" s="228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29" t="s">
        <v>348</v>
      </c>
      <c r="AT232" s="229" t="s">
        <v>180</v>
      </c>
      <c r="AU232" s="229" t="s">
        <v>162</v>
      </c>
      <c r="AY232" s="17" t="s">
        <v>152</v>
      </c>
      <c r="BE232" s="230">
        <f>IF(N232="základní",J232,0)</f>
        <v>0</v>
      </c>
      <c r="BF232" s="230">
        <f>IF(N232="snížená",J232,0)</f>
        <v>0</v>
      </c>
      <c r="BG232" s="230">
        <f>IF(N232="zákl. přenesená",J232,0)</f>
        <v>0</v>
      </c>
      <c r="BH232" s="230">
        <f>IF(N232="sníž. přenesená",J232,0)</f>
        <v>0</v>
      </c>
      <c r="BI232" s="230">
        <f>IF(N232="nulová",J232,0)</f>
        <v>0</v>
      </c>
      <c r="BJ232" s="17" t="s">
        <v>162</v>
      </c>
      <c r="BK232" s="230">
        <f>ROUND(I232*H232,2)</f>
        <v>0</v>
      </c>
      <c r="BL232" s="17" t="s">
        <v>254</v>
      </c>
      <c r="BM232" s="229" t="s">
        <v>1599</v>
      </c>
    </row>
    <row r="233" s="2" customFormat="1" ht="24.15" customHeight="1">
      <c r="A233" s="38"/>
      <c r="B233" s="39"/>
      <c r="C233" s="264" t="s">
        <v>410</v>
      </c>
      <c r="D233" s="264" t="s">
        <v>180</v>
      </c>
      <c r="E233" s="265" t="s">
        <v>1600</v>
      </c>
      <c r="F233" s="266" t="s">
        <v>1601</v>
      </c>
      <c r="G233" s="267" t="s">
        <v>249</v>
      </c>
      <c r="H233" s="268">
        <v>4</v>
      </c>
      <c r="I233" s="269"/>
      <c r="J233" s="270">
        <f>ROUND(I233*H233,2)</f>
        <v>0</v>
      </c>
      <c r="K233" s="266" t="s">
        <v>160</v>
      </c>
      <c r="L233" s="271"/>
      <c r="M233" s="272" t="s">
        <v>1</v>
      </c>
      <c r="N233" s="273" t="s">
        <v>46</v>
      </c>
      <c r="O233" s="91"/>
      <c r="P233" s="227">
        <f>O233*H233</f>
        <v>0</v>
      </c>
      <c r="Q233" s="227">
        <v>0.0022300000000000002</v>
      </c>
      <c r="R233" s="227">
        <f>Q233*H233</f>
        <v>0.0089200000000000008</v>
      </c>
      <c r="S233" s="227">
        <v>0</v>
      </c>
      <c r="T233" s="22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29" t="s">
        <v>348</v>
      </c>
      <c r="AT233" s="229" t="s">
        <v>180</v>
      </c>
      <c r="AU233" s="229" t="s">
        <v>162</v>
      </c>
      <c r="AY233" s="17" t="s">
        <v>152</v>
      </c>
      <c r="BE233" s="230">
        <f>IF(N233="základní",J233,0)</f>
        <v>0</v>
      </c>
      <c r="BF233" s="230">
        <f>IF(N233="snížená",J233,0)</f>
        <v>0</v>
      </c>
      <c r="BG233" s="230">
        <f>IF(N233="zákl. přenesená",J233,0)</f>
        <v>0</v>
      </c>
      <c r="BH233" s="230">
        <f>IF(N233="sníž. přenesená",J233,0)</f>
        <v>0</v>
      </c>
      <c r="BI233" s="230">
        <f>IF(N233="nulová",J233,0)</f>
        <v>0</v>
      </c>
      <c r="BJ233" s="17" t="s">
        <v>162</v>
      </c>
      <c r="BK233" s="230">
        <f>ROUND(I233*H233,2)</f>
        <v>0</v>
      </c>
      <c r="BL233" s="17" t="s">
        <v>254</v>
      </c>
      <c r="BM233" s="229" t="s">
        <v>1602</v>
      </c>
    </row>
    <row r="234" s="2" customFormat="1" ht="14.4" customHeight="1">
      <c r="A234" s="38"/>
      <c r="B234" s="39"/>
      <c r="C234" s="218" t="s">
        <v>416</v>
      </c>
      <c r="D234" s="218" t="s">
        <v>156</v>
      </c>
      <c r="E234" s="219" t="s">
        <v>1603</v>
      </c>
      <c r="F234" s="220" t="s">
        <v>1604</v>
      </c>
      <c r="G234" s="221" t="s">
        <v>249</v>
      </c>
      <c r="H234" s="222">
        <v>5</v>
      </c>
      <c r="I234" s="223"/>
      <c r="J234" s="224">
        <f>ROUND(I234*H234,2)</f>
        <v>0</v>
      </c>
      <c r="K234" s="220" t="s">
        <v>160</v>
      </c>
      <c r="L234" s="44"/>
      <c r="M234" s="225" t="s">
        <v>1</v>
      </c>
      <c r="N234" s="226" t="s">
        <v>46</v>
      </c>
      <c r="O234" s="91"/>
      <c r="P234" s="227">
        <f>O234*H234</f>
        <v>0</v>
      </c>
      <c r="Q234" s="227">
        <v>0</v>
      </c>
      <c r="R234" s="227">
        <f>Q234*H234</f>
        <v>0</v>
      </c>
      <c r="S234" s="227">
        <v>0</v>
      </c>
      <c r="T234" s="22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29" t="s">
        <v>254</v>
      </c>
      <c r="AT234" s="229" t="s">
        <v>156</v>
      </c>
      <c r="AU234" s="229" t="s">
        <v>162</v>
      </c>
      <c r="AY234" s="17" t="s">
        <v>152</v>
      </c>
      <c r="BE234" s="230">
        <f>IF(N234="základní",J234,0)</f>
        <v>0</v>
      </c>
      <c r="BF234" s="230">
        <f>IF(N234="snížená",J234,0)</f>
        <v>0</v>
      </c>
      <c r="BG234" s="230">
        <f>IF(N234="zákl. přenesená",J234,0)</f>
        <v>0</v>
      </c>
      <c r="BH234" s="230">
        <f>IF(N234="sníž. přenesená",J234,0)</f>
        <v>0</v>
      </c>
      <c r="BI234" s="230">
        <f>IF(N234="nulová",J234,0)</f>
        <v>0</v>
      </c>
      <c r="BJ234" s="17" t="s">
        <v>162</v>
      </c>
      <c r="BK234" s="230">
        <f>ROUND(I234*H234,2)</f>
        <v>0</v>
      </c>
      <c r="BL234" s="17" t="s">
        <v>254</v>
      </c>
      <c r="BM234" s="229" t="s">
        <v>1605</v>
      </c>
    </row>
    <row r="235" s="14" customFormat="1">
      <c r="A235" s="14"/>
      <c r="B235" s="242"/>
      <c r="C235" s="243"/>
      <c r="D235" s="233" t="s">
        <v>164</v>
      </c>
      <c r="E235" s="244" t="s">
        <v>1</v>
      </c>
      <c r="F235" s="245" t="s">
        <v>186</v>
      </c>
      <c r="G235" s="243"/>
      <c r="H235" s="246">
        <v>5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164</v>
      </c>
      <c r="AU235" s="252" t="s">
        <v>162</v>
      </c>
      <c r="AV235" s="14" t="s">
        <v>162</v>
      </c>
      <c r="AW235" s="14" t="s">
        <v>35</v>
      </c>
      <c r="AX235" s="14" t="s">
        <v>80</v>
      </c>
      <c r="AY235" s="252" t="s">
        <v>152</v>
      </c>
    </row>
    <row r="236" s="15" customFormat="1">
      <c r="A236" s="15"/>
      <c r="B236" s="253"/>
      <c r="C236" s="254"/>
      <c r="D236" s="233" t="s">
        <v>164</v>
      </c>
      <c r="E236" s="255" t="s">
        <v>1</v>
      </c>
      <c r="F236" s="256" t="s">
        <v>167</v>
      </c>
      <c r="G236" s="254"/>
      <c r="H236" s="257">
        <v>5</v>
      </c>
      <c r="I236" s="258"/>
      <c r="J236" s="254"/>
      <c r="K236" s="254"/>
      <c r="L236" s="259"/>
      <c r="M236" s="260"/>
      <c r="N236" s="261"/>
      <c r="O236" s="261"/>
      <c r="P236" s="261"/>
      <c r="Q236" s="261"/>
      <c r="R236" s="261"/>
      <c r="S236" s="261"/>
      <c r="T236" s="262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3" t="s">
        <v>164</v>
      </c>
      <c r="AU236" s="263" t="s">
        <v>162</v>
      </c>
      <c r="AV236" s="15" t="s">
        <v>161</v>
      </c>
      <c r="AW236" s="15" t="s">
        <v>35</v>
      </c>
      <c r="AX236" s="15" t="s">
        <v>88</v>
      </c>
      <c r="AY236" s="263" t="s">
        <v>152</v>
      </c>
    </row>
    <row r="237" s="2" customFormat="1" ht="24.15" customHeight="1">
      <c r="A237" s="38"/>
      <c r="B237" s="39"/>
      <c r="C237" s="264" t="s">
        <v>420</v>
      </c>
      <c r="D237" s="264" t="s">
        <v>180</v>
      </c>
      <c r="E237" s="265" t="s">
        <v>1606</v>
      </c>
      <c r="F237" s="266" t="s">
        <v>1607</v>
      </c>
      <c r="G237" s="267" t="s">
        <v>249</v>
      </c>
      <c r="H237" s="268">
        <v>5</v>
      </c>
      <c r="I237" s="269"/>
      <c r="J237" s="270">
        <f>ROUND(I237*H237,2)</f>
        <v>0</v>
      </c>
      <c r="K237" s="266" t="s">
        <v>160</v>
      </c>
      <c r="L237" s="271"/>
      <c r="M237" s="272" t="s">
        <v>1</v>
      </c>
      <c r="N237" s="273" t="s">
        <v>46</v>
      </c>
      <c r="O237" s="91"/>
      <c r="P237" s="227">
        <f>O237*H237</f>
        <v>0</v>
      </c>
      <c r="Q237" s="227">
        <v>0</v>
      </c>
      <c r="R237" s="227">
        <f>Q237*H237</f>
        <v>0</v>
      </c>
      <c r="S237" s="227">
        <v>0</v>
      </c>
      <c r="T237" s="22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9" t="s">
        <v>348</v>
      </c>
      <c r="AT237" s="229" t="s">
        <v>180</v>
      </c>
      <c r="AU237" s="229" t="s">
        <v>162</v>
      </c>
      <c r="AY237" s="17" t="s">
        <v>152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7" t="s">
        <v>162</v>
      </c>
      <c r="BK237" s="230">
        <f>ROUND(I237*H237,2)</f>
        <v>0</v>
      </c>
      <c r="BL237" s="17" t="s">
        <v>254</v>
      </c>
      <c r="BM237" s="229" t="s">
        <v>1608</v>
      </c>
    </row>
    <row r="238" s="14" customFormat="1">
      <c r="A238" s="14"/>
      <c r="B238" s="242"/>
      <c r="C238" s="243"/>
      <c r="D238" s="233" t="s">
        <v>164</v>
      </c>
      <c r="E238" s="244" t="s">
        <v>1</v>
      </c>
      <c r="F238" s="245" t="s">
        <v>186</v>
      </c>
      <c r="G238" s="243"/>
      <c r="H238" s="246">
        <v>5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2" t="s">
        <v>164</v>
      </c>
      <c r="AU238" s="252" t="s">
        <v>162</v>
      </c>
      <c r="AV238" s="14" t="s">
        <v>162</v>
      </c>
      <c r="AW238" s="14" t="s">
        <v>35</v>
      </c>
      <c r="AX238" s="14" t="s">
        <v>80</v>
      </c>
      <c r="AY238" s="252" t="s">
        <v>152</v>
      </c>
    </row>
    <row r="239" s="15" customFormat="1">
      <c r="A239" s="15"/>
      <c r="B239" s="253"/>
      <c r="C239" s="254"/>
      <c r="D239" s="233" t="s">
        <v>164</v>
      </c>
      <c r="E239" s="255" t="s">
        <v>1</v>
      </c>
      <c r="F239" s="256" t="s">
        <v>167</v>
      </c>
      <c r="G239" s="254"/>
      <c r="H239" s="257">
        <v>5</v>
      </c>
      <c r="I239" s="258"/>
      <c r="J239" s="254"/>
      <c r="K239" s="254"/>
      <c r="L239" s="259"/>
      <c r="M239" s="260"/>
      <c r="N239" s="261"/>
      <c r="O239" s="261"/>
      <c r="P239" s="261"/>
      <c r="Q239" s="261"/>
      <c r="R239" s="261"/>
      <c r="S239" s="261"/>
      <c r="T239" s="262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3" t="s">
        <v>164</v>
      </c>
      <c r="AU239" s="263" t="s">
        <v>162</v>
      </c>
      <c r="AV239" s="15" t="s">
        <v>161</v>
      </c>
      <c r="AW239" s="15" t="s">
        <v>35</v>
      </c>
      <c r="AX239" s="15" t="s">
        <v>88</v>
      </c>
      <c r="AY239" s="263" t="s">
        <v>152</v>
      </c>
    </row>
    <row r="240" s="2" customFormat="1" ht="24.15" customHeight="1">
      <c r="A240" s="38"/>
      <c r="B240" s="39"/>
      <c r="C240" s="218" t="s">
        <v>424</v>
      </c>
      <c r="D240" s="218" t="s">
        <v>156</v>
      </c>
      <c r="E240" s="219" t="s">
        <v>1609</v>
      </c>
      <c r="F240" s="220" t="s">
        <v>1610</v>
      </c>
      <c r="G240" s="221" t="s">
        <v>249</v>
      </c>
      <c r="H240" s="222">
        <v>5</v>
      </c>
      <c r="I240" s="223"/>
      <c r="J240" s="224">
        <f>ROUND(I240*H240,2)</f>
        <v>0</v>
      </c>
      <c r="K240" s="220" t="s">
        <v>160</v>
      </c>
      <c r="L240" s="44"/>
      <c r="M240" s="225" t="s">
        <v>1</v>
      </c>
      <c r="N240" s="226" t="s">
        <v>46</v>
      </c>
      <c r="O240" s="91"/>
      <c r="P240" s="227">
        <f>O240*H240</f>
        <v>0</v>
      </c>
      <c r="Q240" s="227">
        <v>0</v>
      </c>
      <c r="R240" s="227">
        <f>Q240*H240</f>
        <v>0</v>
      </c>
      <c r="S240" s="227">
        <v>0</v>
      </c>
      <c r="T240" s="228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9" t="s">
        <v>254</v>
      </c>
      <c r="AT240" s="229" t="s">
        <v>156</v>
      </c>
      <c r="AU240" s="229" t="s">
        <v>162</v>
      </c>
      <c r="AY240" s="17" t="s">
        <v>152</v>
      </c>
      <c r="BE240" s="230">
        <f>IF(N240="základní",J240,0)</f>
        <v>0</v>
      </c>
      <c r="BF240" s="230">
        <f>IF(N240="snížená",J240,0)</f>
        <v>0</v>
      </c>
      <c r="BG240" s="230">
        <f>IF(N240="zákl. přenesená",J240,0)</f>
        <v>0</v>
      </c>
      <c r="BH240" s="230">
        <f>IF(N240="sníž. přenesená",J240,0)</f>
        <v>0</v>
      </c>
      <c r="BI240" s="230">
        <f>IF(N240="nulová",J240,0)</f>
        <v>0</v>
      </c>
      <c r="BJ240" s="17" t="s">
        <v>162</v>
      </c>
      <c r="BK240" s="230">
        <f>ROUND(I240*H240,2)</f>
        <v>0</v>
      </c>
      <c r="BL240" s="17" t="s">
        <v>254</v>
      </c>
      <c r="BM240" s="229" t="s">
        <v>1611</v>
      </c>
    </row>
    <row r="241" s="14" customFormat="1">
      <c r="A241" s="14"/>
      <c r="B241" s="242"/>
      <c r="C241" s="243"/>
      <c r="D241" s="233" t="s">
        <v>164</v>
      </c>
      <c r="E241" s="244" t="s">
        <v>1</v>
      </c>
      <c r="F241" s="245" t="s">
        <v>186</v>
      </c>
      <c r="G241" s="243"/>
      <c r="H241" s="246">
        <v>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164</v>
      </c>
      <c r="AU241" s="252" t="s">
        <v>162</v>
      </c>
      <c r="AV241" s="14" t="s">
        <v>162</v>
      </c>
      <c r="AW241" s="14" t="s">
        <v>35</v>
      </c>
      <c r="AX241" s="14" t="s">
        <v>80</v>
      </c>
      <c r="AY241" s="252" t="s">
        <v>152</v>
      </c>
    </row>
    <row r="242" s="15" customFormat="1">
      <c r="A242" s="15"/>
      <c r="B242" s="253"/>
      <c r="C242" s="254"/>
      <c r="D242" s="233" t="s">
        <v>164</v>
      </c>
      <c r="E242" s="255" t="s">
        <v>1</v>
      </c>
      <c r="F242" s="256" t="s">
        <v>167</v>
      </c>
      <c r="G242" s="254"/>
      <c r="H242" s="257">
        <v>5</v>
      </c>
      <c r="I242" s="258"/>
      <c r="J242" s="254"/>
      <c r="K242" s="254"/>
      <c r="L242" s="259"/>
      <c r="M242" s="260"/>
      <c r="N242" s="261"/>
      <c r="O242" s="261"/>
      <c r="P242" s="261"/>
      <c r="Q242" s="261"/>
      <c r="R242" s="261"/>
      <c r="S242" s="261"/>
      <c r="T242" s="262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3" t="s">
        <v>164</v>
      </c>
      <c r="AU242" s="263" t="s">
        <v>162</v>
      </c>
      <c r="AV242" s="15" t="s">
        <v>161</v>
      </c>
      <c r="AW242" s="15" t="s">
        <v>35</v>
      </c>
      <c r="AX242" s="15" t="s">
        <v>88</v>
      </c>
      <c r="AY242" s="263" t="s">
        <v>152</v>
      </c>
    </row>
    <row r="243" s="2" customFormat="1" ht="24.15" customHeight="1">
      <c r="A243" s="38"/>
      <c r="B243" s="39"/>
      <c r="C243" s="218" t="s">
        <v>429</v>
      </c>
      <c r="D243" s="218" t="s">
        <v>156</v>
      </c>
      <c r="E243" s="219" t="s">
        <v>1612</v>
      </c>
      <c r="F243" s="220" t="s">
        <v>1613</v>
      </c>
      <c r="G243" s="221" t="s">
        <v>249</v>
      </c>
      <c r="H243" s="222">
        <v>15</v>
      </c>
      <c r="I243" s="223"/>
      <c r="J243" s="224">
        <f>ROUND(I243*H243,2)</f>
        <v>0</v>
      </c>
      <c r="K243" s="220" t="s">
        <v>160</v>
      </c>
      <c r="L243" s="44"/>
      <c r="M243" s="225" t="s">
        <v>1</v>
      </c>
      <c r="N243" s="226" t="s">
        <v>46</v>
      </c>
      <c r="O243" s="91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9" t="s">
        <v>254</v>
      </c>
      <c r="AT243" s="229" t="s">
        <v>156</v>
      </c>
      <c r="AU243" s="229" t="s">
        <v>162</v>
      </c>
      <c r="AY243" s="17" t="s">
        <v>152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7" t="s">
        <v>162</v>
      </c>
      <c r="BK243" s="230">
        <f>ROUND(I243*H243,2)</f>
        <v>0</v>
      </c>
      <c r="BL243" s="17" t="s">
        <v>254</v>
      </c>
      <c r="BM243" s="229" t="s">
        <v>1614</v>
      </c>
    </row>
    <row r="244" s="14" customFormat="1">
      <c r="A244" s="14"/>
      <c r="B244" s="242"/>
      <c r="C244" s="243"/>
      <c r="D244" s="233" t="s">
        <v>164</v>
      </c>
      <c r="E244" s="244" t="s">
        <v>1</v>
      </c>
      <c r="F244" s="245" t="s">
        <v>8</v>
      </c>
      <c r="G244" s="243"/>
      <c r="H244" s="246">
        <v>15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2" t="s">
        <v>164</v>
      </c>
      <c r="AU244" s="252" t="s">
        <v>162</v>
      </c>
      <c r="AV244" s="14" t="s">
        <v>162</v>
      </c>
      <c r="AW244" s="14" t="s">
        <v>35</v>
      </c>
      <c r="AX244" s="14" t="s">
        <v>80</v>
      </c>
      <c r="AY244" s="252" t="s">
        <v>152</v>
      </c>
    </row>
    <row r="245" s="15" customFormat="1">
      <c r="A245" s="15"/>
      <c r="B245" s="253"/>
      <c r="C245" s="254"/>
      <c r="D245" s="233" t="s">
        <v>164</v>
      </c>
      <c r="E245" s="255" t="s">
        <v>1</v>
      </c>
      <c r="F245" s="256" t="s">
        <v>167</v>
      </c>
      <c r="G245" s="254"/>
      <c r="H245" s="257">
        <v>15</v>
      </c>
      <c r="I245" s="258"/>
      <c r="J245" s="254"/>
      <c r="K245" s="254"/>
      <c r="L245" s="259"/>
      <c r="M245" s="260"/>
      <c r="N245" s="261"/>
      <c r="O245" s="261"/>
      <c r="P245" s="261"/>
      <c r="Q245" s="261"/>
      <c r="R245" s="261"/>
      <c r="S245" s="261"/>
      <c r="T245" s="262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3" t="s">
        <v>164</v>
      </c>
      <c r="AU245" s="263" t="s">
        <v>162</v>
      </c>
      <c r="AV245" s="15" t="s">
        <v>161</v>
      </c>
      <c r="AW245" s="15" t="s">
        <v>35</v>
      </c>
      <c r="AX245" s="15" t="s">
        <v>88</v>
      </c>
      <c r="AY245" s="263" t="s">
        <v>152</v>
      </c>
    </row>
    <row r="246" s="2" customFormat="1" ht="14.4" customHeight="1">
      <c r="A246" s="38"/>
      <c r="B246" s="39"/>
      <c r="C246" s="264" t="s">
        <v>435</v>
      </c>
      <c r="D246" s="264" t="s">
        <v>180</v>
      </c>
      <c r="E246" s="265" t="s">
        <v>1615</v>
      </c>
      <c r="F246" s="266" t="s">
        <v>1616</v>
      </c>
      <c r="G246" s="267" t="s">
        <v>249</v>
      </c>
      <c r="H246" s="268">
        <v>15</v>
      </c>
      <c r="I246" s="269"/>
      <c r="J246" s="270">
        <f>ROUND(I246*H246,2)</f>
        <v>0</v>
      </c>
      <c r="K246" s="266" t="s">
        <v>160</v>
      </c>
      <c r="L246" s="271"/>
      <c r="M246" s="272" t="s">
        <v>1</v>
      </c>
      <c r="N246" s="273" t="s">
        <v>46</v>
      </c>
      <c r="O246" s="91"/>
      <c r="P246" s="227">
        <f>O246*H246</f>
        <v>0</v>
      </c>
      <c r="Q246" s="227">
        <v>5.0000000000000002E-05</v>
      </c>
      <c r="R246" s="227">
        <f>Q246*H246</f>
        <v>0.00075000000000000002</v>
      </c>
      <c r="S246" s="227">
        <v>0</v>
      </c>
      <c r="T246" s="22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9" t="s">
        <v>348</v>
      </c>
      <c r="AT246" s="229" t="s">
        <v>180</v>
      </c>
      <c r="AU246" s="229" t="s">
        <v>162</v>
      </c>
      <c r="AY246" s="17" t="s">
        <v>152</v>
      </c>
      <c r="BE246" s="230">
        <f>IF(N246="základní",J246,0)</f>
        <v>0</v>
      </c>
      <c r="BF246" s="230">
        <f>IF(N246="snížená",J246,0)</f>
        <v>0</v>
      </c>
      <c r="BG246" s="230">
        <f>IF(N246="zákl. přenesená",J246,0)</f>
        <v>0</v>
      </c>
      <c r="BH246" s="230">
        <f>IF(N246="sníž. přenesená",J246,0)</f>
        <v>0</v>
      </c>
      <c r="BI246" s="230">
        <f>IF(N246="nulová",J246,0)</f>
        <v>0</v>
      </c>
      <c r="BJ246" s="17" t="s">
        <v>162</v>
      </c>
      <c r="BK246" s="230">
        <f>ROUND(I246*H246,2)</f>
        <v>0</v>
      </c>
      <c r="BL246" s="17" t="s">
        <v>254</v>
      </c>
      <c r="BM246" s="229" t="s">
        <v>1617</v>
      </c>
    </row>
    <row r="247" s="14" customFormat="1">
      <c r="A247" s="14"/>
      <c r="B247" s="242"/>
      <c r="C247" s="243"/>
      <c r="D247" s="233" t="s">
        <v>164</v>
      </c>
      <c r="E247" s="244" t="s">
        <v>1</v>
      </c>
      <c r="F247" s="245" t="s">
        <v>8</v>
      </c>
      <c r="G247" s="243"/>
      <c r="H247" s="246">
        <v>15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164</v>
      </c>
      <c r="AU247" s="252" t="s">
        <v>162</v>
      </c>
      <c r="AV247" s="14" t="s">
        <v>162</v>
      </c>
      <c r="AW247" s="14" t="s">
        <v>35</v>
      </c>
      <c r="AX247" s="14" t="s">
        <v>80</v>
      </c>
      <c r="AY247" s="252" t="s">
        <v>152</v>
      </c>
    </row>
    <row r="248" s="15" customFormat="1">
      <c r="A248" s="15"/>
      <c r="B248" s="253"/>
      <c r="C248" s="254"/>
      <c r="D248" s="233" t="s">
        <v>164</v>
      </c>
      <c r="E248" s="255" t="s">
        <v>1</v>
      </c>
      <c r="F248" s="256" t="s">
        <v>167</v>
      </c>
      <c r="G248" s="254"/>
      <c r="H248" s="257">
        <v>15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3" t="s">
        <v>164</v>
      </c>
      <c r="AU248" s="263" t="s">
        <v>162</v>
      </c>
      <c r="AV248" s="15" t="s">
        <v>161</v>
      </c>
      <c r="AW248" s="15" t="s">
        <v>35</v>
      </c>
      <c r="AX248" s="15" t="s">
        <v>88</v>
      </c>
      <c r="AY248" s="263" t="s">
        <v>152</v>
      </c>
    </row>
    <row r="249" s="2" customFormat="1" ht="24.15" customHeight="1">
      <c r="A249" s="38"/>
      <c r="B249" s="39"/>
      <c r="C249" s="218" t="s">
        <v>444</v>
      </c>
      <c r="D249" s="218" t="s">
        <v>156</v>
      </c>
      <c r="E249" s="219" t="s">
        <v>1618</v>
      </c>
      <c r="F249" s="220" t="s">
        <v>1619</v>
      </c>
      <c r="G249" s="221" t="s">
        <v>249</v>
      </c>
      <c r="H249" s="222">
        <v>9</v>
      </c>
      <c r="I249" s="223"/>
      <c r="J249" s="224">
        <f>ROUND(I249*H249,2)</f>
        <v>0</v>
      </c>
      <c r="K249" s="220" t="s">
        <v>160</v>
      </c>
      <c r="L249" s="44"/>
      <c r="M249" s="225" t="s">
        <v>1</v>
      </c>
      <c r="N249" s="226" t="s">
        <v>46</v>
      </c>
      <c r="O249" s="91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9" t="s">
        <v>254</v>
      </c>
      <c r="AT249" s="229" t="s">
        <v>156</v>
      </c>
      <c r="AU249" s="229" t="s">
        <v>162</v>
      </c>
      <c r="AY249" s="17" t="s">
        <v>152</v>
      </c>
      <c r="BE249" s="230">
        <f>IF(N249="základní",J249,0)</f>
        <v>0</v>
      </c>
      <c r="BF249" s="230">
        <f>IF(N249="snížená",J249,0)</f>
        <v>0</v>
      </c>
      <c r="BG249" s="230">
        <f>IF(N249="zákl. přenesená",J249,0)</f>
        <v>0</v>
      </c>
      <c r="BH249" s="230">
        <f>IF(N249="sníž. přenesená",J249,0)</f>
        <v>0</v>
      </c>
      <c r="BI249" s="230">
        <f>IF(N249="nulová",J249,0)</f>
        <v>0</v>
      </c>
      <c r="BJ249" s="17" t="s">
        <v>162</v>
      </c>
      <c r="BK249" s="230">
        <f>ROUND(I249*H249,2)</f>
        <v>0</v>
      </c>
      <c r="BL249" s="17" t="s">
        <v>254</v>
      </c>
      <c r="BM249" s="229" t="s">
        <v>1620</v>
      </c>
    </row>
    <row r="250" s="2" customFormat="1" ht="24.15" customHeight="1">
      <c r="A250" s="38"/>
      <c r="B250" s="39"/>
      <c r="C250" s="264" t="s">
        <v>449</v>
      </c>
      <c r="D250" s="264" t="s">
        <v>180</v>
      </c>
      <c r="E250" s="265" t="s">
        <v>1621</v>
      </c>
      <c r="F250" s="266" t="s">
        <v>1622</v>
      </c>
      <c r="G250" s="267" t="s">
        <v>249</v>
      </c>
      <c r="H250" s="268">
        <v>9</v>
      </c>
      <c r="I250" s="269"/>
      <c r="J250" s="270">
        <f>ROUND(I250*H250,2)</f>
        <v>0</v>
      </c>
      <c r="K250" s="266" t="s">
        <v>160</v>
      </c>
      <c r="L250" s="271"/>
      <c r="M250" s="272" t="s">
        <v>1</v>
      </c>
      <c r="N250" s="273" t="s">
        <v>46</v>
      </c>
      <c r="O250" s="91"/>
      <c r="P250" s="227">
        <f>O250*H250</f>
        <v>0</v>
      </c>
      <c r="Q250" s="227">
        <v>0.00024000000000000001</v>
      </c>
      <c r="R250" s="227">
        <f>Q250*H250</f>
        <v>0.00216</v>
      </c>
      <c r="S250" s="227">
        <v>0</v>
      </c>
      <c r="T250" s="22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9" t="s">
        <v>348</v>
      </c>
      <c r="AT250" s="229" t="s">
        <v>180</v>
      </c>
      <c r="AU250" s="229" t="s">
        <v>162</v>
      </c>
      <c r="AY250" s="17" t="s">
        <v>152</v>
      </c>
      <c r="BE250" s="230">
        <f>IF(N250="základní",J250,0)</f>
        <v>0</v>
      </c>
      <c r="BF250" s="230">
        <f>IF(N250="snížená",J250,0)</f>
        <v>0</v>
      </c>
      <c r="BG250" s="230">
        <f>IF(N250="zákl. přenesená",J250,0)</f>
        <v>0</v>
      </c>
      <c r="BH250" s="230">
        <f>IF(N250="sníž. přenesená",J250,0)</f>
        <v>0</v>
      </c>
      <c r="BI250" s="230">
        <f>IF(N250="nulová",J250,0)</f>
        <v>0</v>
      </c>
      <c r="BJ250" s="17" t="s">
        <v>162</v>
      </c>
      <c r="BK250" s="230">
        <f>ROUND(I250*H250,2)</f>
        <v>0</v>
      </c>
      <c r="BL250" s="17" t="s">
        <v>254</v>
      </c>
      <c r="BM250" s="229" t="s">
        <v>1623</v>
      </c>
    </row>
    <row r="251" s="2" customFormat="1" ht="14.4" customHeight="1">
      <c r="A251" s="38"/>
      <c r="B251" s="39"/>
      <c r="C251" s="218" t="s">
        <v>455</v>
      </c>
      <c r="D251" s="218" t="s">
        <v>156</v>
      </c>
      <c r="E251" s="219" t="s">
        <v>1624</v>
      </c>
      <c r="F251" s="220" t="s">
        <v>1625</v>
      </c>
      <c r="G251" s="221" t="s">
        <v>249</v>
      </c>
      <c r="H251" s="222">
        <v>4</v>
      </c>
      <c r="I251" s="223"/>
      <c r="J251" s="224">
        <f>ROUND(I251*H251,2)</f>
        <v>0</v>
      </c>
      <c r="K251" s="220" t="s">
        <v>160</v>
      </c>
      <c r="L251" s="44"/>
      <c r="M251" s="225" t="s">
        <v>1</v>
      </c>
      <c r="N251" s="226" t="s">
        <v>46</v>
      </c>
      <c r="O251" s="91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9" t="s">
        <v>254</v>
      </c>
      <c r="AT251" s="229" t="s">
        <v>156</v>
      </c>
      <c r="AU251" s="229" t="s">
        <v>162</v>
      </c>
      <c r="AY251" s="17" t="s">
        <v>152</v>
      </c>
      <c r="BE251" s="230">
        <f>IF(N251="základní",J251,0)</f>
        <v>0</v>
      </c>
      <c r="BF251" s="230">
        <f>IF(N251="snížená",J251,0)</f>
        <v>0</v>
      </c>
      <c r="BG251" s="230">
        <f>IF(N251="zákl. přenesená",J251,0)</f>
        <v>0</v>
      </c>
      <c r="BH251" s="230">
        <f>IF(N251="sníž. přenesená",J251,0)</f>
        <v>0</v>
      </c>
      <c r="BI251" s="230">
        <f>IF(N251="nulová",J251,0)</f>
        <v>0</v>
      </c>
      <c r="BJ251" s="17" t="s">
        <v>162</v>
      </c>
      <c r="BK251" s="230">
        <f>ROUND(I251*H251,2)</f>
        <v>0</v>
      </c>
      <c r="BL251" s="17" t="s">
        <v>254</v>
      </c>
      <c r="BM251" s="229" t="s">
        <v>1626</v>
      </c>
    </row>
    <row r="252" s="14" customFormat="1">
      <c r="A252" s="14"/>
      <c r="B252" s="242"/>
      <c r="C252" s="243"/>
      <c r="D252" s="233" t="s">
        <v>164</v>
      </c>
      <c r="E252" s="244" t="s">
        <v>1</v>
      </c>
      <c r="F252" s="245" t="s">
        <v>161</v>
      </c>
      <c r="G252" s="243"/>
      <c r="H252" s="246">
        <v>4</v>
      </c>
      <c r="I252" s="247"/>
      <c r="J252" s="243"/>
      <c r="K252" s="243"/>
      <c r="L252" s="248"/>
      <c r="M252" s="249"/>
      <c r="N252" s="250"/>
      <c r="O252" s="250"/>
      <c r="P252" s="250"/>
      <c r="Q252" s="250"/>
      <c r="R252" s="250"/>
      <c r="S252" s="250"/>
      <c r="T252" s="25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2" t="s">
        <v>164</v>
      </c>
      <c r="AU252" s="252" t="s">
        <v>162</v>
      </c>
      <c r="AV252" s="14" t="s">
        <v>162</v>
      </c>
      <c r="AW252" s="14" t="s">
        <v>35</v>
      </c>
      <c r="AX252" s="14" t="s">
        <v>80</v>
      </c>
      <c r="AY252" s="252" t="s">
        <v>152</v>
      </c>
    </row>
    <row r="253" s="15" customFormat="1">
      <c r="A253" s="15"/>
      <c r="B253" s="253"/>
      <c r="C253" s="254"/>
      <c r="D253" s="233" t="s">
        <v>164</v>
      </c>
      <c r="E253" s="255" t="s">
        <v>1</v>
      </c>
      <c r="F253" s="256" t="s">
        <v>167</v>
      </c>
      <c r="G253" s="254"/>
      <c r="H253" s="257">
        <v>4</v>
      </c>
      <c r="I253" s="258"/>
      <c r="J253" s="254"/>
      <c r="K253" s="254"/>
      <c r="L253" s="259"/>
      <c r="M253" s="260"/>
      <c r="N253" s="261"/>
      <c r="O253" s="261"/>
      <c r="P253" s="261"/>
      <c r="Q253" s="261"/>
      <c r="R253" s="261"/>
      <c r="S253" s="261"/>
      <c r="T253" s="26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63" t="s">
        <v>164</v>
      </c>
      <c r="AU253" s="263" t="s">
        <v>162</v>
      </c>
      <c r="AV253" s="15" t="s">
        <v>161</v>
      </c>
      <c r="AW253" s="15" t="s">
        <v>35</v>
      </c>
      <c r="AX253" s="15" t="s">
        <v>88</v>
      </c>
      <c r="AY253" s="263" t="s">
        <v>152</v>
      </c>
    </row>
    <row r="254" s="2" customFormat="1" ht="14.4" customHeight="1">
      <c r="A254" s="38"/>
      <c r="B254" s="39"/>
      <c r="C254" s="264" t="s">
        <v>461</v>
      </c>
      <c r="D254" s="264" t="s">
        <v>180</v>
      </c>
      <c r="E254" s="265" t="s">
        <v>1627</v>
      </c>
      <c r="F254" s="266" t="s">
        <v>1628</v>
      </c>
      <c r="G254" s="267" t="s">
        <v>249</v>
      </c>
      <c r="H254" s="268">
        <v>4</v>
      </c>
      <c r="I254" s="269"/>
      <c r="J254" s="270">
        <f>ROUND(I254*H254,2)</f>
        <v>0</v>
      </c>
      <c r="K254" s="266" t="s">
        <v>160</v>
      </c>
      <c r="L254" s="271"/>
      <c r="M254" s="272" t="s">
        <v>1</v>
      </c>
      <c r="N254" s="273" t="s">
        <v>46</v>
      </c>
      <c r="O254" s="91"/>
      <c r="P254" s="227">
        <f>O254*H254</f>
        <v>0</v>
      </c>
      <c r="Q254" s="227">
        <v>5.0000000000000002E-05</v>
      </c>
      <c r="R254" s="227">
        <f>Q254*H254</f>
        <v>0.00020000000000000001</v>
      </c>
      <c r="S254" s="227">
        <v>0</v>
      </c>
      <c r="T254" s="22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9" t="s">
        <v>348</v>
      </c>
      <c r="AT254" s="229" t="s">
        <v>180</v>
      </c>
      <c r="AU254" s="229" t="s">
        <v>162</v>
      </c>
      <c r="AY254" s="17" t="s">
        <v>152</v>
      </c>
      <c r="BE254" s="230">
        <f>IF(N254="základní",J254,0)</f>
        <v>0</v>
      </c>
      <c r="BF254" s="230">
        <f>IF(N254="snížená",J254,0)</f>
        <v>0</v>
      </c>
      <c r="BG254" s="230">
        <f>IF(N254="zákl. přenesená",J254,0)</f>
        <v>0</v>
      </c>
      <c r="BH254" s="230">
        <f>IF(N254="sníž. přenesená",J254,0)</f>
        <v>0</v>
      </c>
      <c r="BI254" s="230">
        <f>IF(N254="nulová",J254,0)</f>
        <v>0</v>
      </c>
      <c r="BJ254" s="17" t="s">
        <v>162</v>
      </c>
      <c r="BK254" s="230">
        <f>ROUND(I254*H254,2)</f>
        <v>0</v>
      </c>
      <c r="BL254" s="17" t="s">
        <v>254</v>
      </c>
      <c r="BM254" s="229" t="s">
        <v>1629</v>
      </c>
    </row>
    <row r="255" s="14" customFormat="1">
      <c r="A255" s="14"/>
      <c r="B255" s="242"/>
      <c r="C255" s="243"/>
      <c r="D255" s="233" t="s">
        <v>164</v>
      </c>
      <c r="E255" s="244" t="s">
        <v>1</v>
      </c>
      <c r="F255" s="245" t="s">
        <v>161</v>
      </c>
      <c r="G255" s="243"/>
      <c r="H255" s="246">
        <v>4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164</v>
      </c>
      <c r="AU255" s="252" t="s">
        <v>162</v>
      </c>
      <c r="AV255" s="14" t="s">
        <v>162</v>
      </c>
      <c r="AW255" s="14" t="s">
        <v>35</v>
      </c>
      <c r="AX255" s="14" t="s">
        <v>80</v>
      </c>
      <c r="AY255" s="252" t="s">
        <v>152</v>
      </c>
    </row>
    <row r="256" s="15" customFormat="1">
      <c r="A256" s="15"/>
      <c r="B256" s="253"/>
      <c r="C256" s="254"/>
      <c r="D256" s="233" t="s">
        <v>164</v>
      </c>
      <c r="E256" s="255" t="s">
        <v>1</v>
      </c>
      <c r="F256" s="256" t="s">
        <v>167</v>
      </c>
      <c r="G256" s="254"/>
      <c r="H256" s="257">
        <v>4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3" t="s">
        <v>164</v>
      </c>
      <c r="AU256" s="263" t="s">
        <v>162</v>
      </c>
      <c r="AV256" s="15" t="s">
        <v>161</v>
      </c>
      <c r="AW256" s="15" t="s">
        <v>35</v>
      </c>
      <c r="AX256" s="15" t="s">
        <v>88</v>
      </c>
      <c r="AY256" s="263" t="s">
        <v>152</v>
      </c>
    </row>
    <row r="257" s="2" customFormat="1" ht="14.4" customHeight="1">
      <c r="A257" s="38"/>
      <c r="B257" s="39"/>
      <c r="C257" s="218" t="s">
        <v>471</v>
      </c>
      <c r="D257" s="218" t="s">
        <v>156</v>
      </c>
      <c r="E257" s="219" t="s">
        <v>1630</v>
      </c>
      <c r="F257" s="220" t="s">
        <v>1631</v>
      </c>
      <c r="G257" s="221" t="s">
        <v>249</v>
      </c>
      <c r="H257" s="222">
        <v>16</v>
      </c>
      <c r="I257" s="223"/>
      <c r="J257" s="224">
        <f>ROUND(I257*H257,2)</f>
        <v>0</v>
      </c>
      <c r="K257" s="220" t="s">
        <v>160</v>
      </c>
      <c r="L257" s="44"/>
      <c r="M257" s="225" t="s">
        <v>1</v>
      </c>
      <c r="N257" s="226" t="s">
        <v>46</v>
      </c>
      <c r="O257" s="91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9" t="s">
        <v>254</v>
      </c>
      <c r="AT257" s="229" t="s">
        <v>156</v>
      </c>
      <c r="AU257" s="229" t="s">
        <v>162</v>
      </c>
      <c r="AY257" s="17" t="s">
        <v>152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7" t="s">
        <v>162</v>
      </c>
      <c r="BK257" s="230">
        <f>ROUND(I257*H257,2)</f>
        <v>0</v>
      </c>
      <c r="BL257" s="17" t="s">
        <v>254</v>
      </c>
      <c r="BM257" s="229" t="s">
        <v>1632</v>
      </c>
    </row>
    <row r="258" s="14" customFormat="1">
      <c r="A258" s="14"/>
      <c r="B258" s="242"/>
      <c r="C258" s="243"/>
      <c r="D258" s="233" t="s">
        <v>164</v>
      </c>
      <c r="E258" s="244" t="s">
        <v>1</v>
      </c>
      <c r="F258" s="245" t="s">
        <v>254</v>
      </c>
      <c r="G258" s="243"/>
      <c r="H258" s="246">
        <v>16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2" t="s">
        <v>164</v>
      </c>
      <c r="AU258" s="252" t="s">
        <v>162</v>
      </c>
      <c r="AV258" s="14" t="s">
        <v>162</v>
      </c>
      <c r="AW258" s="14" t="s">
        <v>35</v>
      </c>
      <c r="AX258" s="14" t="s">
        <v>80</v>
      </c>
      <c r="AY258" s="252" t="s">
        <v>152</v>
      </c>
    </row>
    <row r="259" s="15" customFormat="1">
      <c r="A259" s="15"/>
      <c r="B259" s="253"/>
      <c r="C259" s="254"/>
      <c r="D259" s="233" t="s">
        <v>164</v>
      </c>
      <c r="E259" s="255" t="s">
        <v>1</v>
      </c>
      <c r="F259" s="256" t="s">
        <v>167</v>
      </c>
      <c r="G259" s="254"/>
      <c r="H259" s="257">
        <v>16</v>
      </c>
      <c r="I259" s="258"/>
      <c r="J259" s="254"/>
      <c r="K259" s="254"/>
      <c r="L259" s="259"/>
      <c r="M259" s="260"/>
      <c r="N259" s="261"/>
      <c r="O259" s="261"/>
      <c r="P259" s="261"/>
      <c r="Q259" s="261"/>
      <c r="R259" s="261"/>
      <c r="S259" s="261"/>
      <c r="T259" s="26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3" t="s">
        <v>164</v>
      </c>
      <c r="AU259" s="263" t="s">
        <v>162</v>
      </c>
      <c r="AV259" s="15" t="s">
        <v>161</v>
      </c>
      <c r="AW259" s="15" t="s">
        <v>35</v>
      </c>
      <c r="AX259" s="15" t="s">
        <v>88</v>
      </c>
      <c r="AY259" s="263" t="s">
        <v>152</v>
      </c>
    </row>
    <row r="260" s="2" customFormat="1" ht="14.4" customHeight="1">
      <c r="A260" s="38"/>
      <c r="B260" s="39"/>
      <c r="C260" s="264" t="s">
        <v>477</v>
      </c>
      <c r="D260" s="264" t="s">
        <v>180</v>
      </c>
      <c r="E260" s="265" t="s">
        <v>1633</v>
      </c>
      <c r="F260" s="266" t="s">
        <v>1634</v>
      </c>
      <c r="G260" s="267" t="s">
        <v>249</v>
      </c>
      <c r="H260" s="268">
        <v>16</v>
      </c>
      <c r="I260" s="269"/>
      <c r="J260" s="270">
        <f>ROUND(I260*H260,2)</f>
        <v>0</v>
      </c>
      <c r="K260" s="266" t="s">
        <v>1</v>
      </c>
      <c r="L260" s="271"/>
      <c r="M260" s="272" t="s">
        <v>1</v>
      </c>
      <c r="N260" s="273" t="s">
        <v>46</v>
      </c>
      <c r="O260" s="91"/>
      <c r="P260" s="227">
        <f>O260*H260</f>
        <v>0</v>
      </c>
      <c r="Q260" s="227">
        <v>5.0000000000000002E-05</v>
      </c>
      <c r="R260" s="227">
        <f>Q260*H260</f>
        <v>0.00080000000000000004</v>
      </c>
      <c r="S260" s="227">
        <v>0</v>
      </c>
      <c r="T260" s="22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9" t="s">
        <v>348</v>
      </c>
      <c r="AT260" s="229" t="s">
        <v>180</v>
      </c>
      <c r="AU260" s="229" t="s">
        <v>162</v>
      </c>
      <c r="AY260" s="17" t="s">
        <v>152</v>
      </c>
      <c r="BE260" s="230">
        <f>IF(N260="základní",J260,0)</f>
        <v>0</v>
      </c>
      <c r="BF260" s="230">
        <f>IF(N260="snížená",J260,0)</f>
        <v>0</v>
      </c>
      <c r="BG260" s="230">
        <f>IF(N260="zákl. přenesená",J260,0)</f>
        <v>0</v>
      </c>
      <c r="BH260" s="230">
        <f>IF(N260="sníž. přenesená",J260,0)</f>
        <v>0</v>
      </c>
      <c r="BI260" s="230">
        <f>IF(N260="nulová",J260,0)</f>
        <v>0</v>
      </c>
      <c r="BJ260" s="17" t="s">
        <v>162</v>
      </c>
      <c r="BK260" s="230">
        <f>ROUND(I260*H260,2)</f>
        <v>0</v>
      </c>
      <c r="BL260" s="17" t="s">
        <v>254</v>
      </c>
      <c r="BM260" s="229" t="s">
        <v>1635</v>
      </c>
    </row>
    <row r="261" s="14" customFormat="1">
      <c r="A261" s="14"/>
      <c r="B261" s="242"/>
      <c r="C261" s="243"/>
      <c r="D261" s="233" t="s">
        <v>164</v>
      </c>
      <c r="E261" s="244" t="s">
        <v>1</v>
      </c>
      <c r="F261" s="245" t="s">
        <v>254</v>
      </c>
      <c r="G261" s="243"/>
      <c r="H261" s="246">
        <v>16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164</v>
      </c>
      <c r="AU261" s="252" t="s">
        <v>162</v>
      </c>
      <c r="AV261" s="14" t="s">
        <v>162</v>
      </c>
      <c r="AW261" s="14" t="s">
        <v>35</v>
      </c>
      <c r="AX261" s="14" t="s">
        <v>80</v>
      </c>
      <c r="AY261" s="252" t="s">
        <v>152</v>
      </c>
    </row>
    <row r="262" s="15" customFormat="1">
      <c r="A262" s="15"/>
      <c r="B262" s="253"/>
      <c r="C262" s="254"/>
      <c r="D262" s="233" t="s">
        <v>164</v>
      </c>
      <c r="E262" s="255" t="s">
        <v>1</v>
      </c>
      <c r="F262" s="256" t="s">
        <v>167</v>
      </c>
      <c r="G262" s="254"/>
      <c r="H262" s="257">
        <v>16</v>
      </c>
      <c r="I262" s="258"/>
      <c r="J262" s="254"/>
      <c r="K262" s="254"/>
      <c r="L262" s="259"/>
      <c r="M262" s="260"/>
      <c r="N262" s="261"/>
      <c r="O262" s="261"/>
      <c r="P262" s="261"/>
      <c r="Q262" s="261"/>
      <c r="R262" s="261"/>
      <c r="S262" s="261"/>
      <c r="T262" s="262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3" t="s">
        <v>164</v>
      </c>
      <c r="AU262" s="263" t="s">
        <v>162</v>
      </c>
      <c r="AV262" s="15" t="s">
        <v>161</v>
      </c>
      <c r="AW262" s="15" t="s">
        <v>35</v>
      </c>
      <c r="AX262" s="15" t="s">
        <v>88</v>
      </c>
      <c r="AY262" s="263" t="s">
        <v>152</v>
      </c>
    </row>
    <row r="263" s="2" customFormat="1" ht="14.4" customHeight="1">
      <c r="A263" s="38"/>
      <c r="B263" s="39"/>
      <c r="C263" s="218" t="s">
        <v>482</v>
      </c>
      <c r="D263" s="218" t="s">
        <v>156</v>
      </c>
      <c r="E263" s="219" t="s">
        <v>1636</v>
      </c>
      <c r="F263" s="220" t="s">
        <v>1637</v>
      </c>
      <c r="G263" s="221" t="s">
        <v>249</v>
      </c>
      <c r="H263" s="222">
        <v>6</v>
      </c>
      <c r="I263" s="223"/>
      <c r="J263" s="224">
        <f>ROUND(I263*H263,2)</f>
        <v>0</v>
      </c>
      <c r="K263" s="220" t="s">
        <v>160</v>
      </c>
      <c r="L263" s="44"/>
      <c r="M263" s="225" t="s">
        <v>1</v>
      </c>
      <c r="N263" s="226" t="s">
        <v>46</v>
      </c>
      <c r="O263" s="91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9" t="s">
        <v>254</v>
      </c>
      <c r="AT263" s="229" t="s">
        <v>156</v>
      </c>
      <c r="AU263" s="229" t="s">
        <v>162</v>
      </c>
      <c r="AY263" s="17" t="s">
        <v>152</v>
      </c>
      <c r="BE263" s="230">
        <f>IF(N263="základní",J263,0)</f>
        <v>0</v>
      </c>
      <c r="BF263" s="230">
        <f>IF(N263="snížená",J263,0)</f>
        <v>0</v>
      </c>
      <c r="BG263" s="230">
        <f>IF(N263="zákl. přenesená",J263,0)</f>
        <v>0</v>
      </c>
      <c r="BH263" s="230">
        <f>IF(N263="sníž. přenesená",J263,0)</f>
        <v>0</v>
      </c>
      <c r="BI263" s="230">
        <f>IF(N263="nulová",J263,0)</f>
        <v>0</v>
      </c>
      <c r="BJ263" s="17" t="s">
        <v>162</v>
      </c>
      <c r="BK263" s="230">
        <f>ROUND(I263*H263,2)</f>
        <v>0</v>
      </c>
      <c r="BL263" s="17" t="s">
        <v>254</v>
      </c>
      <c r="BM263" s="229" t="s">
        <v>1638</v>
      </c>
    </row>
    <row r="264" s="14" customFormat="1">
      <c r="A264" s="14"/>
      <c r="B264" s="242"/>
      <c r="C264" s="243"/>
      <c r="D264" s="233" t="s">
        <v>164</v>
      </c>
      <c r="E264" s="244" t="s">
        <v>1</v>
      </c>
      <c r="F264" s="245" t="s">
        <v>200</v>
      </c>
      <c r="G264" s="243"/>
      <c r="H264" s="246">
        <v>6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164</v>
      </c>
      <c r="AU264" s="252" t="s">
        <v>162</v>
      </c>
      <c r="AV264" s="14" t="s">
        <v>162</v>
      </c>
      <c r="AW264" s="14" t="s">
        <v>35</v>
      </c>
      <c r="AX264" s="14" t="s">
        <v>80</v>
      </c>
      <c r="AY264" s="252" t="s">
        <v>152</v>
      </c>
    </row>
    <row r="265" s="15" customFormat="1">
      <c r="A265" s="15"/>
      <c r="B265" s="253"/>
      <c r="C265" s="254"/>
      <c r="D265" s="233" t="s">
        <v>164</v>
      </c>
      <c r="E265" s="255" t="s">
        <v>1</v>
      </c>
      <c r="F265" s="256" t="s">
        <v>167</v>
      </c>
      <c r="G265" s="254"/>
      <c r="H265" s="257">
        <v>6</v>
      </c>
      <c r="I265" s="258"/>
      <c r="J265" s="254"/>
      <c r="K265" s="254"/>
      <c r="L265" s="259"/>
      <c r="M265" s="260"/>
      <c r="N265" s="261"/>
      <c r="O265" s="261"/>
      <c r="P265" s="261"/>
      <c r="Q265" s="261"/>
      <c r="R265" s="261"/>
      <c r="S265" s="261"/>
      <c r="T265" s="262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3" t="s">
        <v>164</v>
      </c>
      <c r="AU265" s="263" t="s">
        <v>162</v>
      </c>
      <c r="AV265" s="15" t="s">
        <v>161</v>
      </c>
      <c r="AW265" s="15" t="s">
        <v>35</v>
      </c>
      <c r="AX265" s="15" t="s">
        <v>88</v>
      </c>
      <c r="AY265" s="263" t="s">
        <v>152</v>
      </c>
    </row>
    <row r="266" s="2" customFormat="1" ht="14.4" customHeight="1">
      <c r="A266" s="38"/>
      <c r="B266" s="39"/>
      <c r="C266" s="264" t="s">
        <v>486</v>
      </c>
      <c r="D266" s="264" t="s">
        <v>180</v>
      </c>
      <c r="E266" s="265" t="s">
        <v>1639</v>
      </c>
      <c r="F266" s="266" t="s">
        <v>1640</v>
      </c>
      <c r="G266" s="267" t="s">
        <v>249</v>
      </c>
      <c r="H266" s="268">
        <v>6</v>
      </c>
      <c r="I266" s="269"/>
      <c r="J266" s="270">
        <f>ROUND(I266*H266,2)</f>
        <v>0</v>
      </c>
      <c r="K266" s="266" t="s">
        <v>160</v>
      </c>
      <c r="L266" s="271"/>
      <c r="M266" s="272" t="s">
        <v>1</v>
      </c>
      <c r="N266" s="273" t="s">
        <v>46</v>
      </c>
      <c r="O266" s="91"/>
      <c r="P266" s="227">
        <f>O266*H266</f>
        <v>0</v>
      </c>
      <c r="Q266" s="227">
        <v>5.0000000000000002E-05</v>
      </c>
      <c r="R266" s="227">
        <f>Q266*H266</f>
        <v>0.00030000000000000003</v>
      </c>
      <c r="S266" s="227">
        <v>0</v>
      </c>
      <c r="T266" s="22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29" t="s">
        <v>348</v>
      </c>
      <c r="AT266" s="229" t="s">
        <v>180</v>
      </c>
      <c r="AU266" s="229" t="s">
        <v>162</v>
      </c>
      <c r="AY266" s="17" t="s">
        <v>152</v>
      </c>
      <c r="BE266" s="230">
        <f>IF(N266="základní",J266,0)</f>
        <v>0</v>
      </c>
      <c r="BF266" s="230">
        <f>IF(N266="snížená",J266,0)</f>
        <v>0</v>
      </c>
      <c r="BG266" s="230">
        <f>IF(N266="zákl. přenesená",J266,0)</f>
        <v>0</v>
      </c>
      <c r="BH266" s="230">
        <f>IF(N266="sníž. přenesená",J266,0)</f>
        <v>0</v>
      </c>
      <c r="BI266" s="230">
        <f>IF(N266="nulová",J266,0)</f>
        <v>0</v>
      </c>
      <c r="BJ266" s="17" t="s">
        <v>162</v>
      </c>
      <c r="BK266" s="230">
        <f>ROUND(I266*H266,2)</f>
        <v>0</v>
      </c>
      <c r="BL266" s="17" t="s">
        <v>254</v>
      </c>
      <c r="BM266" s="229" t="s">
        <v>1641</v>
      </c>
    </row>
    <row r="267" s="14" customFormat="1">
      <c r="A267" s="14"/>
      <c r="B267" s="242"/>
      <c r="C267" s="243"/>
      <c r="D267" s="233" t="s">
        <v>164</v>
      </c>
      <c r="E267" s="244" t="s">
        <v>1</v>
      </c>
      <c r="F267" s="245" t="s">
        <v>200</v>
      </c>
      <c r="G267" s="243"/>
      <c r="H267" s="246">
        <v>6</v>
      </c>
      <c r="I267" s="247"/>
      <c r="J267" s="243"/>
      <c r="K267" s="243"/>
      <c r="L267" s="248"/>
      <c r="M267" s="249"/>
      <c r="N267" s="250"/>
      <c r="O267" s="250"/>
      <c r="P267" s="250"/>
      <c r="Q267" s="250"/>
      <c r="R267" s="250"/>
      <c r="S267" s="250"/>
      <c r="T267" s="251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2" t="s">
        <v>164</v>
      </c>
      <c r="AU267" s="252" t="s">
        <v>162</v>
      </c>
      <c r="AV267" s="14" t="s">
        <v>162</v>
      </c>
      <c r="AW267" s="14" t="s">
        <v>35</v>
      </c>
      <c r="AX267" s="14" t="s">
        <v>80</v>
      </c>
      <c r="AY267" s="252" t="s">
        <v>152</v>
      </c>
    </row>
    <row r="268" s="15" customFormat="1">
      <c r="A268" s="15"/>
      <c r="B268" s="253"/>
      <c r="C268" s="254"/>
      <c r="D268" s="233" t="s">
        <v>164</v>
      </c>
      <c r="E268" s="255" t="s">
        <v>1</v>
      </c>
      <c r="F268" s="256" t="s">
        <v>167</v>
      </c>
      <c r="G268" s="254"/>
      <c r="H268" s="257">
        <v>6</v>
      </c>
      <c r="I268" s="258"/>
      <c r="J268" s="254"/>
      <c r="K268" s="254"/>
      <c r="L268" s="259"/>
      <c r="M268" s="260"/>
      <c r="N268" s="261"/>
      <c r="O268" s="261"/>
      <c r="P268" s="261"/>
      <c r="Q268" s="261"/>
      <c r="R268" s="261"/>
      <c r="S268" s="261"/>
      <c r="T268" s="262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3" t="s">
        <v>164</v>
      </c>
      <c r="AU268" s="263" t="s">
        <v>162</v>
      </c>
      <c r="AV268" s="15" t="s">
        <v>161</v>
      </c>
      <c r="AW268" s="15" t="s">
        <v>35</v>
      </c>
      <c r="AX268" s="15" t="s">
        <v>88</v>
      </c>
      <c r="AY268" s="263" t="s">
        <v>152</v>
      </c>
    </row>
    <row r="269" s="2" customFormat="1" ht="24.15" customHeight="1">
      <c r="A269" s="38"/>
      <c r="B269" s="39"/>
      <c r="C269" s="218" t="s">
        <v>491</v>
      </c>
      <c r="D269" s="218" t="s">
        <v>156</v>
      </c>
      <c r="E269" s="219" t="s">
        <v>1642</v>
      </c>
      <c r="F269" s="220" t="s">
        <v>1643</v>
      </c>
      <c r="G269" s="221" t="s">
        <v>249</v>
      </c>
      <c r="H269" s="222">
        <v>68</v>
      </c>
      <c r="I269" s="223"/>
      <c r="J269" s="224">
        <f>ROUND(I269*H269,2)</f>
        <v>0</v>
      </c>
      <c r="K269" s="220" t="s">
        <v>160</v>
      </c>
      <c r="L269" s="44"/>
      <c r="M269" s="225" t="s">
        <v>1</v>
      </c>
      <c r="N269" s="226" t="s">
        <v>46</v>
      </c>
      <c r="O269" s="91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9" t="s">
        <v>254</v>
      </c>
      <c r="AT269" s="229" t="s">
        <v>156</v>
      </c>
      <c r="AU269" s="229" t="s">
        <v>162</v>
      </c>
      <c r="AY269" s="17" t="s">
        <v>152</v>
      </c>
      <c r="BE269" s="230">
        <f>IF(N269="základní",J269,0)</f>
        <v>0</v>
      </c>
      <c r="BF269" s="230">
        <f>IF(N269="snížená",J269,0)</f>
        <v>0</v>
      </c>
      <c r="BG269" s="230">
        <f>IF(N269="zákl. přenesená",J269,0)</f>
        <v>0</v>
      </c>
      <c r="BH269" s="230">
        <f>IF(N269="sníž. přenesená",J269,0)</f>
        <v>0</v>
      </c>
      <c r="BI269" s="230">
        <f>IF(N269="nulová",J269,0)</f>
        <v>0</v>
      </c>
      <c r="BJ269" s="17" t="s">
        <v>162</v>
      </c>
      <c r="BK269" s="230">
        <f>ROUND(I269*H269,2)</f>
        <v>0</v>
      </c>
      <c r="BL269" s="17" t="s">
        <v>254</v>
      </c>
      <c r="BM269" s="229" t="s">
        <v>1644</v>
      </c>
    </row>
    <row r="270" s="14" customFormat="1">
      <c r="A270" s="14"/>
      <c r="B270" s="242"/>
      <c r="C270" s="243"/>
      <c r="D270" s="233" t="s">
        <v>164</v>
      </c>
      <c r="E270" s="244" t="s">
        <v>1</v>
      </c>
      <c r="F270" s="245" t="s">
        <v>599</v>
      </c>
      <c r="G270" s="243"/>
      <c r="H270" s="246">
        <v>68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164</v>
      </c>
      <c r="AU270" s="252" t="s">
        <v>162</v>
      </c>
      <c r="AV270" s="14" t="s">
        <v>162</v>
      </c>
      <c r="AW270" s="14" t="s">
        <v>35</v>
      </c>
      <c r="AX270" s="14" t="s">
        <v>80</v>
      </c>
      <c r="AY270" s="252" t="s">
        <v>152</v>
      </c>
    </row>
    <row r="271" s="15" customFormat="1">
      <c r="A271" s="15"/>
      <c r="B271" s="253"/>
      <c r="C271" s="254"/>
      <c r="D271" s="233" t="s">
        <v>164</v>
      </c>
      <c r="E271" s="255" t="s">
        <v>1</v>
      </c>
      <c r="F271" s="256" t="s">
        <v>167</v>
      </c>
      <c r="G271" s="254"/>
      <c r="H271" s="257">
        <v>68</v>
      </c>
      <c r="I271" s="258"/>
      <c r="J271" s="254"/>
      <c r="K271" s="254"/>
      <c r="L271" s="259"/>
      <c r="M271" s="260"/>
      <c r="N271" s="261"/>
      <c r="O271" s="261"/>
      <c r="P271" s="261"/>
      <c r="Q271" s="261"/>
      <c r="R271" s="261"/>
      <c r="S271" s="261"/>
      <c r="T271" s="262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3" t="s">
        <v>164</v>
      </c>
      <c r="AU271" s="263" t="s">
        <v>162</v>
      </c>
      <c r="AV271" s="15" t="s">
        <v>161</v>
      </c>
      <c r="AW271" s="15" t="s">
        <v>35</v>
      </c>
      <c r="AX271" s="15" t="s">
        <v>88</v>
      </c>
      <c r="AY271" s="263" t="s">
        <v>152</v>
      </c>
    </row>
    <row r="272" s="2" customFormat="1" ht="14.4" customHeight="1">
      <c r="A272" s="38"/>
      <c r="B272" s="39"/>
      <c r="C272" s="264" t="s">
        <v>495</v>
      </c>
      <c r="D272" s="264" t="s">
        <v>180</v>
      </c>
      <c r="E272" s="265" t="s">
        <v>1645</v>
      </c>
      <c r="F272" s="266" t="s">
        <v>1646</v>
      </c>
      <c r="G272" s="267" t="s">
        <v>249</v>
      </c>
      <c r="H272" s="268">
        <v>5</v>
      </c>
      <c r="I272" s="269"/>
      <c r="J272" s="270">
        <f>ROUND(I272*H272,2)</f>
        <v>0</v>
      </c>
      <c r="K272" s="266" t="s">
        <v>160</v>
      </c>
      <c r="L272" s="271"/>
      <c r="M272" s="272" t="s">
        <v>1</v>
      </c>
      <c r="N272" s="273" t="s">
        <v>46</v>
      </c>
      <c r="O272" s="91"/>
      <c r="P272" s="227">
        <f>O272*H272</f>
        <v>0</v>
      </c>
      <c r="Q272" s="227">
        <v>6.0000000000000002E-05</v>
      </c>
      <c r="R272" s="227">
        <f>Q272*H272</f>
        <v>0.00030000000000000003</v>
      </c>
      <c r="S272" s="227">
        <v>0</v>
      </c>
      <c r="T272" s="228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9" t="s">
        <v>348</v>
      </c>
      <c r="AT272" s="229" t="s">
        <v>180</v>
      </c>
      <c r="AU272" s="229" t="s">
        <v>162</v>
      </c>
      <c r="AY272" s="17" t="s">
        <v>152</v>
      </c>
      <c r="BE272" s="230">
        <f>IF(N272="základní",J272,0)</f>
        <v>0</v>
      </c>
      <c r="BF272" s="230">
        <f>IF(N272="snížená",J272,0)</f>
        <v>0</v>
      </c>
      <c r="BG272" s="230">
        <f>IF(N272="zákl. přenesená",J272,0)</f>
        <v>0</v>
      </c>
      <c r="BH272" s="230">
        <f>IF(N272="sníž. přenesená",J272,0)</f>
        <v>0</v>
      </c>
      <c r="BI272" s="230">
        <f>IF(N272="nulová",J272,0)</f>
        <v>0</v>
      </c>
      <c r="BJ272" s="17" t="s">
        <v>162</v>
      </c>
      <c r="BK272" s="230">
        <f>ROUND(I272*H272,2)</f>
        <v>0</v>
      </c>
      <c r="BL272" s="17" t="s">
        <v>254</v>
      </c>
      <c r="BM272" s="229" t="s">
        <v>1647</v>
      </c>
    </row>
    <row r="273" s="14" customFormat="1">
      <c r="A273" s="14"/>
      <c r="B273" s="242"/>
      <c r="C273" s="243"/>
      <c r="D273" s="233" t="s">
        <v>164</v>
      </c>
      <c r="E273" s="244" t="s">
        <v>1</v>
      </c>
      <c r="F273" s="245" t="s">
        <v>186</v>
      </c>
      <c r="G273" s="243"/>
      <c r="H273" s="246">
        <v>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164</v>
      </c>
      <c r="AU273" s="252" t="s">
        <v>162</v>
      </c>
      <c r="AV273" s="14" t="s">
        <v>162</v>
      </c>
      <c r="AW273" s="14" t="s">
        <v>35</v>
      </c>
      <c r="AX273" s="14" t="s">
        <v>80</v>
      </c>
      <c r="AY273" s="252" t="s">
        <v>152</v>
      </c>
    </row>
    <row r="274" s="15" customFormat="1">
      <c r="A274" s="15"/>
      <c r="B274" s="253"/>
      <c r="C274" s="254"/>
      <c r="D274" s="233" t="s">
        <v>164</v>
      </c>
      <c r="E274" s="255" t="s">
        <v>1</v>
      </c>
      <c r="F274" s="256" t="s">
        <v>167</v>
      </c>
      <c r="G274" s="254"/>
      <c r="H274" s="257">
        <v>5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3" t="s">
        <v>164</v>
      </c>
      <c r="AU274" s="263" t="s">
        <v>162</v>
      </c>
      <c r="AV274" s="15" t="s">
        <v>161</v>
      </c>
      <c r="AW274" s="15" t="s">
        <v>35</v>
      </c>
      <c r="AX274" s="15" t="s">
        <v>88</v>
      </c>
      <c r="AY274" s="263" t="s">
        <v>152</v>
      </c>
    </row>
    <row r="275" s="2" customFormat="1" ht="24.15" customHeight="1">
      <c r="A275" s="38"/>
      <c r="B275" s="39"/>
      <c r="C275" s="264" t="s">
        <v>502</v>
      </c>
      <c r="D275" s="264" t="s">
        <v>180</v>
      </c>
      <c r="E275" s="265" t="s">
        <v>1648</v>
      </c>
      <c r="F275" s="266" t="s">
        <v>1649</v>
      </c>
      <c r="G275" s="267" t="s">
        <v>249</v>
      </c>
      <c r="H275" s="268">
        <v>63</v>
      </c>
      <c r="I275" s="269"/>
      <c r="J275" s="270">
        <f>ROUND(I275*H275,2)</f>
        <v>0</v>
      </c>
      <c r="K275" s="266" t="s">
        <v>160</v>
      </c>
      <c r="L275" s="271"/>
      <c r="M275" s="272" t="s">
        <v>1</v>
      </c>
      <c r="N275" s="273" t="s">
        <v>46</v>
      </c>
      <c r="O275" s="91"/>
      <c r="P275" s="227">
        <f>O275*H275</f>
        <v>0</v>
      </c>
      <c r="Q275" s="227">
        <v>0.00027</v>
      </c>
      <c r="R275" s="227">
        <f>Q275*H275</f>
        <v>0.017010000000000001</v>
      </c>
      <c r="S275" s="227">
        <v>0</v>
      </c>
      <c r="T275" s="228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9" t="s">
        <v>348</v>
      </c>
      <c r="AT275" s="229" t="s">
        <v>180</v>
      </c>
      <c r="AU275" s="229" t="s">
        <v>162</v>
      </c>
      <c r="AY275" s="17" t="s">
        <v>152</v>
      </c>
      <c r="BE275" s="230">
        <f>IF(N275="základní",J275,0)</f>
        <v>0</v>
      </c>
      <c r="BF275" s="230">
        <f>IF(N275="snížená",J275,0)</f>
        <v>0</v>
      </c>
      <c r="BG275" s="230">
        <f>IF(N275="zákl. přenesená",J275,0)</f>
        <v>0</v>
      </c>
      <c r="BH275" s="230">
        <f>IF(N275="sníž. přenesená",J275,0)</f>
        <v>0</v>
      </c>
      <c r="BI275" s="230">
        <f>IF(N275="nulová",J275,0)</f>
        <v>0</v>
      </c>
      <c r="BJ275" s="17" t="s">
        <v>162</v>
      </c>
      <c r="BK275" s="230">
        <f>ROUND(I275*H275,2)</f>
        <v>0</v>
      </c>
      <c r="BL275" s="17" t="s">
        <v>254</v>
      </c>
      <c r="BM275" s="229" t="s">
        <v>1650</v>
      </c>
    </row>
    <row r="276" s="14" customFormat="1">
      <c r="A276" s="14"/>
      <c r="B276" s="242"/>
      <c r="C276" s="243"/>
      <c r="D276" s="233" t="s">
        <v>164</v>
      </c>
      <c r="E276" s="244" t="s">
        <v>1</v>
      </c>
      <c r="F276" s="245" t="s">
        <v>543</v>
      </c>
      <c r="G276" s="243"/>
      <c r="H276" s="246">
        <v>63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2" t="s">
        <v>164</v>
      </c>
      <c r="AU276" s="252" t="s">
        <v>162</v>
      </c>
      <c r="AV276" s="14" t="s">
        <v>162</v>
      </c>
      <c r="AW276" s="14" t="s">
        <v>35</v>
      </c>
      <c r="AX276" s="14" t="s">
        <v>80</v>
      </c>
      <c r="AY276" s="252" t="s">
        <v>152</v>
      </c>
    </row>
    <row r="277" s="15" customFormat="1">
      <c r="A277" s="15"/>
      <c r="B277" s="253"/>
      <c r="C277" s="254"/>
      <c r="D277" s="233" t="s">
        <v>164</v>
      </c>
      <c r="E277" s="255" t="s">
        <v>1</v>
      </c>
      <c r="F277" s="256" t="s">
        <v>167</v>
      </c>
      <c r="G277" s="254"/>
      <c r="H277" s="257">
        <v>63</v>
      </c>
      <c r="I277" s="258"/>
      <c r="J277" s="254"/>
      <c r="K277" s="254"/>
      <c r="L277" s="259"/>
      <c r="M277" s="260"/>
      <c r="N277" s="261"/>
      <c r="O277" s="261"/>
      <c r="P277" s="261"/>
      <c r="Q277" s="261"/>
      <c r="R277" s="261"/>
      <c r="S277" s="261"/>
      <c r="T277" s="262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3" t="s">
        <v>164</v>
      </c>
      <c r="AU277" s="263" t="s">
        <v>162</v>
      </c>
      <c r="AV277" s="15" t="s">
        <v>161</v>
      </c>
      <c r="AW277" s="15" t="s">
        <v>35</v>
      </c>
      <c r="AX277" s="15" t="s">
        <v>88</v>
      </c>
      <c r="AY277" s="263" t="s">
        <v>152</v>
      </c>
    </row>
    <row r="278" s="2" customFormat="1" ht="24.15" customHeight="1">
      <c r="A278" s="38"/>
      <c r="B278" s="39"/>
      <c r="C278" s="218" t="s">
        <v>509</v>
      </c>
      <c r="D278" s="218" t="s">
        <v>156</v>
      </c>
      <c r="E278" s="219" t="s">
        <v>1651</v>
      </c>
      <c r="F278" s="220" t="s">
        <v>1652</v>
      </c>
      <c r="G278" s="221" t="s">
        <v>249</v>
      </c>
      <c r="H278" s="222">
        <v>8</v>
      </c>
      <c r="I278" s="223"/>
      <c r="J278" s="224">
        <f>ROUND(I278*H278,2)</f>
        <v>0</v>
      </c>
      <c r="K278" s="220" t="s">
        <v>160</v>
      </c>
      <c r="L278" s="44"/>
      <c r="M278" s="225" t="s">
        <v>1</v>
      </c>
      <c r="N278" s="226" t="s">
        <v>46</v>
      </c>
      <c r="O278" s="91"/>
      <c r="P278" s="227">
        <f>O278*H278</f>
        <v>0</v>
      </c>
      <c r="Q278" s="227">
        <v>0</v>
      </c>
      <c r="R278" s="227">
        <f>Q278*H278</f>
        <v>0</v>
      </c>
      <c r="S278" s="227">
        <v>0</v>
      </c>
      <c r="T278" s="22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9" t="s">
        <v>254</v>
      </c>
      <c r="AT278" s="229" t="s">
        <v>156</v>
      </c>
      <c r="AU278" s="229" t="s">
        <v>162</v>
      </c>
      <c r="AY278" s="17" t="s">
        <v>152</v>
      </c>
      <c r="BE278" s="230">
        <f>IF(N278="základní",J278,0)</f>
        <v>0</v>
      </c>
      <c r="BF278" s="230">
        <f>IF(N278="snížená",J278,0)</f>
        <v>0</v>
      </c>
      <c r="BG278" s="230">
        <f>IF(N278="zákl. přenesená",J278,0)</f>
        <v>0</v>
      </c>
      <c r="BH278" s="230">
        <f>IF(N278="sníž. přenesená",J278,0)</f>
        <v>0</v>
      </c>
      <c r="BI278" s="230">
        <f>IF(N278="nulová",J278,0)</f>
        <v>0</v>
      </c>
      <c r="BJ278" s="17" t="s">
        <v>162</v>
      </c>
      <c r="BK278" s="230">
        <f>ROUND(I278*H278,2)</f>
        <v>0</v>
      </c>
      <c r="BL278" s="17" t="s">
        <v>254</v>
      </c>
      <c r="BM278" s="229" t="s">
        <v>1653</v>
      </c>
    </row>
    <row r="279" s="14" customFormat="1">
      <c r="A279" s="14"/>
      <c r="B279" s="242"/>
      <c r="C279" s="243"/>
      <c r="D279" s="233" t="s">
        <v>164</v>
      </c>
      <c r="E279" s="244" t="s">
        <v>1</v>
      </c>
      <c r="F279" s="245" t="s">
        <v>183</v>
      </c>
      <c r="G279" s="243"/>
      <c r="H279" s="246">
        <v>8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164</v>
      </c>
      <c r="AU279" s="252" t="s">
        <v>162</v>
      </c>
      <c r="AV279" s="14" t="s">
        <v>162</v>
      </c>
      <c r="AW279" s="14" t="s">
        <v>35</v>
      </c>
      <c r="AX279" s="14" t="s">
        <v>80</v>
      </c>
      <c r="AY279" s="252" t="s">
        <v>152</v>
      </c>
    </row>
    <row r="280" s="15" customFormat="1">
      <c r="A280" s="15"/>
      <c r="B280" s="253"/>
      <c r="C280" s="254"/>
      <c r="D280" s="233" t="s">
        <v>164</v>
      </c>
      <c r="E280" s="255" t="s">
        <v>1</v>
      </c>
      <c r="F280" s="256" t="s">
        <v>167</v>
      </c>
      <c r="G280" s="254"/>
      <c r="H280" s="257">
        <v>8</v>
      </c>
      <c r="I280" s="258"/>
      <c r="J280" s="254"/>
      <c r="K280" s="254"/>
      <c r="L280" s="259"/>
      <c r="M280" s="260"/>
      <c r="N280" s="261"/>
      <c r="O280" s="261"/>
      <c r="P280" s="261"/>
      <c r="Q280" s="261"/>
      <c r="R280" s="261"/>
      <c r="S280" s="261"/>
      <c r="T280" s="262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3" t="s">
        <v>164</v>
      </c>
      <c r="AU280" s="263" t="s">
        <v>162</v>
      </c>
      <c r="AV280" s="15" t="s">
        <v>161</v>
      </c>
      <c r="AW280" s="15" t="s">
        <v>35</v>
      </c>
      <c r="AX280" s="15" t="s">
        <v>88</v>
      </c>
      <c r="AY280" s="263" t="s">
        <v>152</v>
      </c>
    </row>
    <row r="281" s="2" customFormat="1" ht="37.8" customHeight="1">
      <c r="A281" s="38"/>
      <c r="B281" s="39"/>
      <c r="C281" s="264" t="s">
        <v>515</v>
      </c>
      <c r="D281" s="264" t="s">
        <v>180</v>
      </c>
      <c r="E281" s="265" t="s">
        <v>1654</v>
      </c>
      <c r="F281" s="266" t="s">
        <v>1655</v>
      </c>
      <c r="G281" s="267" t="s">
        <v>249</v>
      </c>
      <c r="H281" s="268">
        <v>8</v>
      </c>
      <c r="I281" s="269"/>
      <c r="J281" s="270">
        <f>ROUND(I281*H281,2)</f>
        <v>0</v>
      </c>
      <c r="K281" s="266" t="s">
        <v>160</v>
      </c>
      <c r="L281" s="271"/>
      <c r="M281" s="272" t="s">
        <v>1</v>
      </c>
      <c r="N281" s="273" t="s">
        <v>46</v>
      </c>
      <c r="O281" s="91"/>
      <c r="P281" s="227">
        <f>O281*H281</f>
        <v>0</v>
      </c>
      <c r="Q281" s="227">
        <v>0.00025000000000000001</v>
      </c>
      <c r="R281" s="227">
        <f>Q281*H281</f>
        <v>0.002</v>
      </c>
      <c r="S281" s="227">
        <v>0</v>
      </c>
      <c r="T281" s="22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9" t="s">
        <v>348</v>
      </c>
      <c r="AT281" s="229" t="s">
        <v>180</v>
      </c>
      <c r="AU281" s="229" t="s">
        <v>162</v>
      </c>
      <c r="AY281" s="17" t="s">
        <v>152</v>
      </c>
      <c r="BE281" s="230">
        <f>IF(N281="základní",J281,0)</f>
        <v>0</v>
      </c>
      <c r="BF281" s="230">
        <f>IF(N281="snížená",J281,0)</f>
        <v>0</v>
      </c>
      <c r="BG281" s="230">
        <f>IF(N281="zákl. přenesená",J281,0)</f>
        <v>0</v>
      </c>
      <c r="BH281" s="230">
        <f>IF(N281="sníž. přenesená",J281,0)</f>
        <v>0</v>
      </c>
      <c r="BI281" s="230">
        <f>IF(N281="nulová",J281,0)</f>
        <v>0</v>
      </c>
      <c r="BJ281" s="17" t="s">
        <v>162</v>
      </c>
      <c r="BK281" s="230">
        <f>ROUND(I281*H281,2)</f>
        <v>0</v>
      </c>
      <c r="BL281" s="17" t="s">
        <v>254</v>
      </c>
      <c r="BM281" s="229" t="s">
        <v>1656</v>
      </c>
    </row>
    <row r="282" s="14" customFormat="1">
      <c r="A282" s="14"/>
      <c r="B282" s="242"/>
      <c r="C282" s="243"/>
      <c r="D282" s="233" t="s">
        <v>164</v>
      </c>
      <c r="E282" s="244" t="s">
        <v>1</v>
      </c>
      <c r="F282" s="245" t="s">
        <v>183</v>
      </c>
      <c r="G282" s="243"/>
      <c r="H282" s="246">
        <v>8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164</v>
      </c>
      <c r="AU282" s="252" t="s">
        <v>162</v>
      </c>
      <c r="AV282" s="14" t="s">
        <v>162</v>
      </c>
      <c r="AW282" s="14" t="s">
        <v>35</v>
      </c>
      <c r="AX282" s="14" t="s">
        <v>80</v>
      </c>
      <c r="AY282" s="252" t="s">
        <v>152</v>
      </c>
    </row>
    <row r="283" s="15" customFormat="1">
      <c r="A283" s="15"/>
      <c r="B283" s="253"/>
      <c r="C283" s="254"/>
      <c r="D283" s="233" t="s">
        <v>164</v>
      </c>
      <c r="E283" s="255" t="s">
        <v>1</v>
      </c>
      <c r="F283" s="256" t="s">
        <v>167</v>
      </c>
      <c r="G283" s="254"/>
      <c r="H283" s="257">
        <v>8</v>
      </c>
      <c r="I283" s="258"/>
      <c r="J283" s="254"/>
      <c r="K283" s="254"/>
      <c r="L283" s="259"/>
      <c r="M283" s="260"/>
      <c r="N283" s="261"/>
      <c r="O283" s="261"/>
      <c r="P283" s="261"/>
      <c r="Q283" s="261"/>
      <c r="R283" s="261"/>
      <c r="S283" s="261"/>
      <c r="T283" s="262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3" t="s">
        <v>164</v>
      </c>
      <c r="AU283" s="263" t="s">
        <v>162</v>
      </c>
      <c r="AV283" s="15" t="s">
        <v>161</v>
      </c>
      <c r="AW283" s="15" t="s">
        <v>35</v>
      </c>
      <c r="AX283" s="15" t="s">
        <v>88</v>
      </c>
      <c r="AY283" s="263" t="s">
        <v>152</v>
      </c>
    </row>
    <row r="284" s="2" customFormat="1" ht="14.4" customHeight="1">
      <c r="A284" s="38"/>
      <c r="B284" s="39"/>
      <c r="C284" s="218" t="s">
        <v>520</v>
      </c>
      <c r="D284" s="218" t="s">
        <v>156</v>
      </c>
      <c r="E284" s="219" t="s">
        <v>1657</v>
      </c>
      <c r="F284" s="220" t="s">
        <v>1658</v>
      </c>
      <c r="G284" s="221" t="s">
        <v>249</v>
      </c>
      <c r="H284" s="222">
        <v>52</v>
      </c>
      <c r="I284" s="223"/>
      <c r="J284" s="224">
        <f>ROUND(I284*H284,2)</f>
        <v>0</v>
      </c>
      <c r="K284" s="220" t="s">
        <v>160</v>
      </c>
      <c r="L284" s="44"/>
      <c r="M284" s="225" t="s">
        <v>1</v>
      </c>
      <c r="N284" s="226" t="s">
        <v>46</v>
      </c>
      <c r="O284" s="91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29" t="s">
        <v>254</v>
      </c>
      <c r="AT284" s="229" t="s">
        <v>156</v>
      </c>
      <c r="AU284" s="229" t="s">
        <v>162</v>
      </c>
      <c r="AY284" s="17" t="s">
        <v>152</v>
      </c>
      <c r="BE284" s="230">
        <f>IF(N284="základní",J284,0)</f>
        <v>0</v>
      </c>
      <c r="BF284" s="230">
        <f>IF(N284="snížená",J284,0)</f>
        <v>0</v>
      </c>
      <c r="BG284" s="230">
        <f>IF(N284="zákl. přenesená",J284,0)</f>
        <v>0</v>
      </c>
      <c r="BH284" s="230">
        <f>IF(N284="sníž. přenesená",J284,0)</f>
        <v>0</v>
      </c>
      <c r="BI284" s="230">
        <f>IF(N284="nulová",J284,0)</f>
        <v>0</v>
      </c>
      <c r="BJ284" s="17" t="s">
        <v>162</v>
      </c>
      <c r="BK284" s="230">
        <f>ROUND(I284*H284,2)</f>
        <v>0</v>
      </c>
      <c r="BL284" s="17" t="s">
        <v>254</v>
      </c>
      <c r="BM284" s="229" t="s">
        <v>1659</v>
      </c>
    </row>
    <row r="285" s="14" customFormat="1">
      <c r="A285" s="14"/>
      <c r="B285" s="242"/>
      <c r="C285" s="243"/>
      <c r="D285" s="233" t="s">
        <v>164</v>
      </c>
      <c r="E285" s="244" t="s">
        <v>1</v>
      </c>
      <c r="F285" s="245" t="s">
        <v>477</v>
      </c>
      <c r="G285" s="243"/>
      <c r="H285" s="246">
        <v>52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164</v>
      </c>
      <c r="AU285" s="252" t="s">
        <v>162</v>
      </c>
      <c r="AV285" s="14" t="s">
        <v>162</v>
      </c>
      <c r="AW285" s="14" t="s">
        <v>35</v>
      </c>
      <c r="AX285" s="14" t="s">
        <v>80</v>
      </c>
      <c r="AY285" s="252" t="s">
        <v>152</v>
      </c>
    </row>
    <row r="286" s="15" customFormat="1">
      <c r="A286" s="15"/>
      <c r="B286" s="253"/>
      <c r="C286" s="254"/>
      <c r="D286" s="233" t="s">
        <v>164</v>
      </c>
      <c r="E286" s="255" t="s">
        <v>1</v>
      </c>
      <c r="F286" s="256" t="s">
        <v>167</v>
      </c>
      <c r="G286" s="254"/>
      <c r="H286" s="257">
        <v>52</v>
      </c>
      <c r="I286" s="258"/>
      <c r="J286" s="254"/>
      <c r="K286" s="254"/>
      <c r="L286" s="259"/>
      <c r="M286" s="260"/>
      <c r="N286" s="261"/>
      <c r="O286" s="261"/>
      <c r="P286" s="261"/>
      <c r="Q286" s="261"/>
      <c r="R286" s="261"/>
      <c r="S286" s="261"/>
      <c r="T286" s="26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3" t="s">
        <v>164</v>
      </c>
      <c r="AU286" s="263" t="s">
        <v>162</v>
      </c>
      <c r="AV286" s="15" t="s">
        <v>161</v>
      </c>
      <c r="AW286" s="15" t="s">
        <v>35</v>
      </c>
      <c r="AX286" s="15" t="s">
        <v>88</v>
      </c>
      <c r="AY286" s="263" t="s">
        <v>152</v>
      </c>
    </row>
    <row r="287" s="2" customFormat="1" ht="14.4" customHeight="1">
      <c r="A287" s="38"/>
      <c r="B287" s="39"/>
      <c r="C287" s="264" t="s">
        <v>528</v>
      </c>
      <c r="D287" s="264" t="s">
        <v>180</v>
      </c>
      <c r="E287" s="265" t="s">
        <v>1660</v>
      </c>
      <c r="F287" s="266" t="s">
        <v>1661</v>
      </c>
      <c r="G287" s="267" t="s">
        <v>249</v>
      </c>
      <c r="H287" s="268">
        <v>33</v>
      </c>
      <c r="I287" s="269"/>
      <c r="J287" s="270">
        <f>ROUND(I287*H287,2)</f>
        <v>0</v>
      </c>
      <c r="K287" s="266" t="s">
        <v>160</v>
      </c>
      <c r="L287" s="271"/>
      <c r="M287" s="272" t="s">
        <v>1</v>
      </c>
      <c r="N287" s="273" t="s">
        <v>46</v>
      </c>
      <c r="O287" s="91"/>
      <c r="P287" s="227">
        <f>O287*H287</f>
        <v>0</v>
      </c>
      <c r="Q287" s="227">
        <v>0.00040000000000000002</v>
      </c>
      <c r="R287" s="227">
        <f>Q287*H287</f>
        <v>0.0132</v>
      </c>
      <c r="S287" s="227">
        <v>0</v>
      </c>
      <c r="T287" s="22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29" t="s">
        <v>348</v>
      </c>
      <c r="AT287" s="229" t="s">
        <v>180</v>
      </c>
      <c r="AU287" s="229" t="s">
        <v>162</v>
      </c>
      <c r="AY287" s="17" t="s">
        <v>152</v>
      </c>
      <c r="BE287" s="230">
        <f>IF(N287="základní",J287,0)</f>
        <v>0</v>
      </c>
      <c r="BF287" s="230">
        <f>IF(N287="snížená",J287,0)</f>
        <v>0</v>
      </c>
      <c r="BG287" s="230">
        <f>IF(N287="zákl. přenesená",J287,0)</f>
        <v>0</v>
      </c>
      <c r="BH287" s="230">
        <f>IF(N287="sníž. přenesená",J287,0)</f>
        <v>0</v>
      </c>
      <c r="BI287" s="230">
        <f>IF(N287="nulová",J287,0)</f>
        <v>0</v>
      </c>
      <c r="BJ287" s="17" t="s">
        <v>162</v>
      </c>
      <c r="BK287" s="230">
        <f>ROUND(I287*H287,2)</f>
        <v>0</v>
      </c>
      <c r="BL287" s="17" t="s">
        <v>254</v>
      </c>
      <c r="BM287" s="229" t="s">
        <v>1662</v>
      </c>
    </row>
    <row r="288" s="14" customFormat="1">
      <c r="A288" s="14"/>
      <c r="B288" s="242"/>
      <c r="C288" s="243"/>
      <c r="D288" s="233" t="s">
        <v>164</v>
      </c>
      <c r="E288" s="244" t="s">
        <v>1</v>
      </c>
      <c r="F288" s="245" t="s">
        <v>352</v>
      </c>
      <c r="G288" s="243"/>
      <c r="H288" s="246">
        <v>33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2" t="s">
        <v>164</v>
      </c>
      <c r="AU288" s="252" t="s">
        <v>162</v>
      </c>
      <c r="AV288" s="14" t="s">
        <v>162</v>
      </c>
      <c r="AW288" s="14" t="s">
        <v>35</v>
      </c>
      <c r="AX288" s="14" t="s">
        <v>80</v>
      </c>
      <c r="AY288" s="252" t="s">
        <v>152</v>
      </c>
    </row>
    <row r="289" s="15" customFormat="1">
      <c r="A289" s="15"/>
      <c r="B289" s="253"/>
      <c r="C289" s="254"/>
      <c r="D289" s="233" t="s">
        <v>164</v>
      </c>
      <c r="E289" s="255" t="s">
        <v>1</v>
      </c>
      <c r="F289" s="256" t="s">
        <v>167</v>
      </c>
      <c r="G289" s="254"/>
      <c r="H289" s="257">
        <v>33</v>
      </c>
      <c r="I289" s="258"/>
      <c r="J289" s="254"/>
      <c r="K289" s="254"/>
      <c r="L289" s="259"/>
      <c r="M289" s="260"/>
      <c r="N289" s="261"/>
      <c r="O289" s="261"/>
      <c r="P289" s="261"/>
      <c r="Q289" s="261"/>
      <c r="R289" s="261"/>
      <c r="S289" s="261"/>
      <c r="T289" s="262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3" t="s">
        <v>164</v>
      </c>
      <c r="AU289" s="263" t="s">
        <v>162</v>
      </c>
      <c r="AV289" s="15" t="s">
        <v>161</v>
      </c>
      <c r="AW289" s="15" t="s">
        <v>35</v>
      </c>
      <c r="AX289" s="15" t="s">
        <v>88</v>
      </c>
      <c r="AY289" s="263" t="s">
        <v>152</v>
      </c>
    </row>
    <row r="290" s="2" customFormat="1" ht="14.4" customHeight="1">
      <c r="A290" s="38"/>
      <c r="B290" s="39"/>
      <c r="C290" s="264" t="s">
        <v>537</v>
      </c>
      <c r="D290" s="264" t="s">
        <v>180</v>
      </c>
      <c r="E290" s="265" t="s">
        <v>1663</v>
      </c>
      <c r="F290" s="266" t="s">
        <v>1664</v>
      </c>
      <c r="G290" s="267" t="s">
        <v>249</v>
      </c>
      <c r="H290" s="268">
        <v>19</v>
      </c>
      <c r="I290" s="269"/>
      <c r="J290" s="270">
        <f>ROUND(I290*H290,2)</f>
        <v>0</v>
      </c>
      <c r="K290" s="266" t="s">
        <v>160</v>
      </c>
      <c r="L290" s="271"/>
      <c r="M290" s="272" t="s">
        <v>1</v>
      </c>
      <c r="N290" s="273" t="s">
        <v>46</v>
      </c>
      <c r="O290" s="91"/>
      <c r="P290" s="227">
        <f>O290*H290</f>
        <v>0</v>
      </c>
      <c r="Q290" s="227">
        <v>0.00040000000000000002</v>
      </c>
      <c r="R290" s="227">
        <f>Q290*H290</f>
        <v>0.0076</v>
      </c>
      <c r="S290" s="227">
        <v>0</v>
      </c>
      <c r="T290" s="22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9" t="s">
        <v>348</v>
      </c>
      <c r="AT290" s="229" t="s">
        <v>180</v>
      </c>
      <c r="AU290" s="229" t="s">
        <v>162</v>
      </c>
      <c r="AY290" s="17" t="s">
        <v>152</v>
      </c>
      <c r="BE290" s="230">
        <f>IF(N290="základní",J290,0)</f>
        <v>0</v>
      </c>
      <c r="BF290" s="230">
        <f>IF(N290="snížená",J290,0)</f>
        <v>0</v>
      </c>
      <c r="BG290" s="230">
        <f>IF(N290="zákl. přenesená",J290,0)</f>
        <v>0</v>
      </c>
      <c r="BH290" s="230">
        <f>IF(N290="sníž. přenesená",J290,0)</f>
        <v>0</v>
      </c>
      <c r="BI290" s="230">
        <f>IF(N290="nulová",J290,0)</f>
        <v>0</v>
      </c>
      <c r="BJ290" s="17" t="s">
        <v>162</v>
      </c>
      <c r="BK290" s="230">
        <f>ROUND(I290*H290,2)</f>
        <v>0</v>
      </c>
      <c r="BL290" s="17" t="s">
        <v>254</v>
      </c>
      <c r="BM290" s="229" t="s">
        <v>1665</v>
      </c>
    </row>
    <row r="291" s="14" customFormat="1">
      <c r="A291" s="14"/>
      <c r="B291" s="242"/>
      <c r="C291" s="243"/>
      <c r="D291" s="233" t="s">
        <v>164</v>
      </c>
      <c r="E291" s="244" t="s">
        <v>1</v>
      </c>
      <c r="F291" s="245" t="s">
        <v>269</v>
      </c>
      <c r="G291" s="243"/>
      <c r="H291" s="246">
        <v>19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2" t="s">
        <v>164</v>
      </c>
      <c r="AU291" s="252" t="s">
        <v>162</v>
      </c>
      <c r="AV291" s="14" t="s">
        <v>162</v>
      </c>
      <c r="AW291" s="14" t="s">
        <v>35</v>
      </c>
      <c r="AX291" s="14" t="s">
        <v>80</v>
      </c>
      <c r="AY291" s="252" t="s">
        <v>152</v>
      </c>
    </row>
    <row r="292" s="15" customFormat="1">
      <c r="A292" s="15"/>
      <c r="B292" s="253"/>
      <c r="C292" s="254"/>
      <c r="D292" s="233" t="s">
        <v>164</v>
      </c>
      <c r="E292" s="255" t="s">
        <v>1</v>
      </c>
      <c r="F292" s="256" t="s">
        <v>167</v>
      </c>
      <c r="G292" s="254"/>
      <c r="H292" s="257">
        <v>19</v>
      </c>
      <c r="I292" s="258"/>
      <c r="J292" s="254"/>
      <c r="K292" s="254"/>
      <c r="L292" s="259"/>
      <c r="M292" s="260"/>
      <c r="N292" s="261"/>
      <c r="O292" s="261"/>
      <c r="P292" s="261"/>
      <c r="Q292" s="261"/>
      <c r="R292" s="261"/>
      <c r="S292" s="261"/>
      <c r="T292" s="262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3" t="s">
        <v>164</v>
      </c>
      <c r="AU292" s="263" t="s">
        <v>162</v>
      </c>
      <c r="AV292" s="15" t="s">
        <v>161</v>
      </c>
      <c r="AW292" s="15" t="s">
        <v>35</v>
      </c>
      <c r="AX292" s="15" t="s">
        <v>88</v>
      </c>
      <c r="AY292" s="263" t="s">
        <v>152</v>
      </c>
    </row>
    <row r="293" s="2" customFormat="1" ht="14.4" customHeight="1">
      <c r="A293" s="38"/>
      <c r="B293" s="39"/>
      <c r="C293" s="218" t="s">
        <v>543</v>
      </c>
      <c r="D293" s="218" t="s">
        <v>156</v>
      </c>
      <c r="E293" s="219" t="s">
        <v>1666</v>
      </c>
      <c r="F293" s="220" t="s">
        <v>1667</v>
      </c>
      <c r="G293" s="221" t="s">
        <v>249</v>
      </c>
      <c r="H293" s="222">
        <v>5</v>
      </c>
      <c r="I293" s="223"/>
      <c r="J293" s="224">
        <f>ROUND(I293*H293,2)</f>
        <v>0</v>
      </c>
      <c r="K293" s="220" t="s">
        <v>160</v>
      </c>
      <c r="L293" s="44"/>
      <c r="M293" s="225" t="s">
        <v>1</v>
      </c>
      <c r="N293" s="226" t="s">
        <v>46</v>
      </c>
      <c r="O293" s="91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29" t="s">
        <v>254</v>
      </c>
      <c r="AT293" s="229" t="s">
        <v>156</v>
      </c>
      <c r="AU293" s="229" t="s">
        <v>162</v>
      </c>
      <c r="AY293" s="17" t="s">
        <v>152</v>
      </c>
      <c r="BE293" s="230">
        <f>IF(N293="základní",J293,0)</f>
        <v>0</v>
      </c>
      <c r="BF293" s="230">
        <f>IF(N293="snížená",J293,0)</f>
        <v>0</v>
      </c>
      <c r="BG293" s="230">
        <f>IF(N293="zákl. přenesená",J293,0)</f>
        <v>0</v>
      </c>
      <c r="BH293" s="230">
        <f>IF(N293="sníž. přenesená",J293,0)</f>
        <v>0</v>
      </c>
      <c r="BI293" s="230">
        <f>IF(N293="nulová",J293,0)</f>
        <v>0</v>
      </c>
      <c r="BJ293" s="17" t="s">
        <v>162</v>
      </c>
      <c r="BK293" s="230">
        <f>ROUND(I293*H293,2)</f>
        <v>0</v>
      </c>
      <c r="BL293" s="17" t="s">
        <v>254</v>
      </c>
      <c r="BM293" s="229" t="s">
        <v>1668</v>
      </c>
    </row>
    <row r="294" s="14" customFormat="1">
      <c r="A294" s="14"/>
      <c r="B294" s="242"/>
      <c r="C294" s="243"/>
      <c r="D294" s="233" t="s">
        <v>164</v>
      </c>
      <c r="E294" s="244" t="s">
        <v>1</v>
      </c>
      <c r="F294" s="245" t="s">
        <v>186</v>
      </c>
      <c r="G294" s="243"/>
      <c r="H294" s="246">
        <v>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164</v>
      </c>
      <c r="AU294" s="252" t="s">
        <v>162</v>
      </c>
      <c r="AV294" s="14" t="s">
        <v>162</v>
      </c>
      <c r="AW294" s="14" t="s">
        <v>35</v>
      </c>
      <c r="AX294" s="14" t="s">
        <v>80</v>
      </c>
      <c r="AY294" s="252" t="s">
        <v>152</v>
      </c>
    </row>
    <row r="295" s="15" customFormat="1">
      <c r="A295" s="15"/>
      <c r="B295" s="253"/>
      <c r="C295" s="254"/>
      <c r="D295" s="233" t="s">
        <v>164</v>
      </c>
      <c r="E295" s="255" t="s">
        <v>1</v>
      </c>
      <c r="F295" s="256" t="s">
        <v>167</v>
      </c>
      <c r="G295" s="254"/>
      <c r="H295" s="257">
        <v>5</v>
      </c>
      <c r="I295" s="258"/>
      <c r="J295" s="254"/>
      <c r="K295" s="254"/>
      <c r="L295" s="259"/>
      <c r="M295" s="260"/>
      <c r="N295" s="261"/>
      <c r="O295" s="261"/>
      <c r="P295" s="261"/>
      <c r="Q295" s="261"/>
      <c r="R295" s="261"/>
      <c r="S295" s="261"/>
      <c r="T295" s="262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3" t="s">
        <v>164</v>
      </c>
      <c r="AU295" s="263" t="s">
        <v>162</v>
      </c>
      <c r="AV295" s="15" t="s">
        <v>161</v>
      </c>
      <c r="AW295" s="15" t="s">
        <v>35</v>
      </c>
      <c r="AX295" s="15" t="s">
        <v>88</v>
      </c>
      <c r="AY295" s="263" t="s">
        <v>152</v>
      </c>
    </row>
    <row r="296" s="2" customFormat="1" ht="14.4" customHeight="1">
      <c r="A296" s="38"/>
      <c r="B296" s="39"/>
      <c r="C296" s="264" t="s">
        <v>553</v>
      </c>
      <c r="D296" s="264" t="s">
        <v>180</v>
      </c>
      <c r="E296" s="265" t="s">
        <v>1669</v>
      </c>
      <c r="F296" s="266" t="s">
        <v>1670</v>
      </c>
      <c r="G296" s="267" t="s">
        <v>249</v>
      </c>
      <c r="H296" s="268">
        <v>5</v>
      </c>
      <c r="I296" s="269"/>
      <c r="J296" s="270">
        <f>ROUND(I296*H296,2)</f>
        <v>0</v>
      </c>
      <c r="K296" s="266" t="s">
        <v>160</v>
      </c>
      <c r="L296" s="271"/>
      <c r="M296" s="272" t="s">
        <v>1</v>
      </c>
      <c r="N296" s="273" t="s">
        <v>46</v>
      </c>
      <c r="O296" s="91"/>
      <c r="P296" s="227">
        <f>O296*H296</f>
        <v>0</v>
      </c>
      <c r="Q296" s="227">
        <v>0.00040000000000000002</v>
      </c>
      <c r="R296" s="227">
        <f>Q296*H296</f>
        <v>0.002</v>
      </c>
      <c r="S296" s="227">
        <v>0</v>
      </c>
      <c r="T296" s="228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29" t="s">
        <v>348</v>
      </c>
      <c r="AT296" s="229" t="s">
        <v>180</v>
      </c>
      <c r="AU296" s="229" t="s">
        <v>162</v>
      </c>
      <c r="AY296" s="17" t="s">
        <v>152</v>
      </c>
      <c r="BE296" s="230">
        <f>IF(N296="základní",J296,0)</f>
        <v>0</v>
      </c>
      <c r="BF296" s="230">
        <f>IF(N296="snížená",J296,0)</f>
        <v>0</v>
      </c>
      <c r="BG296" s="230">
        <f>IF(N296="zákl. přenesená",J296,0)</f>
        <v>0</v>
      </c>
      <c r="BH296" s="230">
        <f>IF(N296="sníž. přenesená",J296,0)</f>
        <v>0</v>
      </c>
      <c r="BI296" s="230">
        <f>IF(N296="nulová",J296,0)</f>
        <v>0</v>
      </c>
      <c r="BJ296" s="17" t="s">
        <v>162</v>
      </c>
      <c r="BK296" s="230">
        <f>ROUND(I296*H296,2)</f>
        <v>0</v>
      </c>
      <c r="BL296" s="17" t="s">
        <v>254</v>
      </c>
      <c r="BM296" s="229" t="s">
        <v>1671</v>
      </c>
    </row>
    <row r="297" s="14" customFormat="1">
      <c r="A297" s="14"/>
      <c r="B297" s="242"/>
      <c r="C297" s="243"/>
      <c r="D297" s="233" t="s">
        <v>164</v>
      </c>
      <c r="E297" s="244" t="s">
        <v>1</v>
      </c>
      <c r="F297" s="245" t="s">
        <v>186</v>
      </c>
      <c r="G297" s="243"/>
      <c r="H297" s="246">
        <v>5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164</v>
      </c>
      <c r="AU297" s="252" t="s">
        <v>162</v>
      </c>
      <c r="AV297" s="14" t="s">
        <v>162</v>
      </c>
      <c r="AW297" s="14" t="s">
        <v>35</v>
      </c>
      <c r="AX297" s="14" t="s">
        <v>80</v>
      </c>
      <c r="AY297" s="252" t="s">
        <v>152</v>
      </c>
    </row>
    <row r="298" s="15" customFormat="1">
      <c r="A298" s="15"/>
      <c r="B298" s="253"/>
      <c r="C298" s="254"/>
      <c r="D298" s="233" t="s">
        <v>164</v>
      </c>
      <c r="E298" s="255" t="s">
        <v>1</v>
      </c>
      <c r="F298" s="256" t="s">
        <v>167</v>
      </c>
      <c r="G298" s="254"/>
      <c r="H298" s="257">
        <v>5</v>
      </c>
      <c r="I298" s="258"/>
      <c r="J298" s="254"/>
      <c r="K298" s="254"/>
      <c r="L298" s="259"/>
      <c r="M298" s="260"/>
      <c r="N298" s="261"/>
      <c r="O298" s="261"/>
      <c r="P298" s="261"/>
      <c r="Q298" s="261"/>
      <c r="R298" s="261"/>
      <c r="S298" s="261"/>
      <c r="T298" s="262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3" t="s">
        <v>164</v>
      </c>
      <c r="AU298" s="263" t="s">
        <v>162</v>
      </c>
      <c r="AV298" s="15" t="s">
        <v>161</v>
      </c>
      <c r="AW298" s="15" t="s">
        <v>35</v>
      </c>
      <c r="AX298" s="15" t="s">
        <v>88</v>
      </c>
      <c r="AY298" s="263" t="s">
        <v>152</v>
      </c>
    </row>
    <row r="299" s="2" customFormat="1" ht="24.15" customHeight="1">
      <c r="A299" s="38"/>
      <c r="B299" s="39"/>
      <c r="C299" s="218" t="s">
        <v>563</v>
      </c>
      <c r="D299" s="218" t="s">
        <v>156</v>
      </c>
      <c r="E299" s="219" t="s">
        <v>1672</v>
      </c>
      <c r="F299" s="220" t="s">
        <v>1673</v>
      </c>
      <c r="G299" s="221" t="s">
        <v>249</v>
      </c>
      <c r="H299" s="222">
        <v>4</v>
      </c>
      <c r="I299" s="223"/>
      <c r="J299" s="224">
        <f>ROUND(I299*H299,2)</f>
        <v>0</v>
      </c>
      <c r="K299" s="220" t="s">
        <v>160</v>
      </c>
      <c r="L299" s="44"/>
      <c r="M299" s="225" t="s">
        <v>1</v>
      </c>
      <c r="N299" s="226" t="s">
        <v>46</v>
      </c>
      <c r="O299" s="91"/>
      <c r="P299" s="227">
        <f>O299*H299</f>
        <v>0</v>
      </c>
      <c r="Q299" s="227">
        <v>0</v>
      </c>
      <c r="R299" s="227">
        <f>Q299*H299</f>
        <v>0</v>
      </c>
      <c r="S299" s="227">
        <v>0</v>
      </c>
      <c r="T299" s="22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29" t="s">
        <v>254</v>
      </c>
      <c r="AT299" s="229" t="s">
        <v>156</v>
      </c>
      <c r="AU299" s="229" t="s">
        <v>162</v>
      </c>
      <c r="AY299" s="17" t="s">
        <v>152</v>
      </c>
      <c r="BE299" s="230">
        <f>IF(N299="základní",J299,0)</f>
        <v>0</v>
      </c>
      <c r="BF299" s="230">
        <f>IF(N299="snížená",J299,0)</f>
        <v>0</v>
      </c>
      <c r="BG299" s="230">
        <f>IF(N299="zákl. přenesená",J299,0)</f>
        <v>0</v>
      </c>
      <c r="BH299" s="230">
        <f>IF(N299="sníž. přenesená",J299,0)</f>
        <v>0</v>
      </c>
      <c r="BI299" s="230">
        <f>IF(N299="nulová",J299,0)</f>
        <v>0</v>
      </c>
      <c r="BJ299" s="17" t="s">
        <v>162</v>
      </c>
      <c r="BK299" s="230">
        <f>ROUND(I299*H299,2)</f>
        <v>0</v>
      </c>
      <c r="BL299" s="17" t="s">
        <v>254</v>
      </c>
      <c r="BM299" s="229" t="s">
        <v>1674</v>
      </c>
    </row>
    <row r="300" s="2" customFormat="1" ht="24.15" customHeight="1">
      <c r="A300" s="38"/>
      <c r="B300" s="39"/>
      <c r="C300" s="264" t="s">
        <v>581</v>
      </c>
      <c r="D300" s="264" t="s">
        <v>180</v>
      </c>
      <c r="E300" s="265" t="s">
        <v>1675</v>
      </c>
      <c r="F300" s="266" t="s">
        <v>1676</v>
      </c>
      <c r="G300" s="267" t="s">
        <v>249</v>
      </c>
      <c r="H300" s="268">
        <v>4</v>
      </c>
      <c r="I300" s="269"/>
      <c r="J300" s="270">
        <f>ROUND(I300*H300,2)</f>
        <v>0</v>
      </c>
      <c r="K300" s="266" t="s">
        <v>160</v>
      </c>
      <c r="L300" s="271"/>
      <c r="M300" s="272" t="s">
        <v>1</v>
      </c>
      <c r="N300" s="273" t="s">
        <v>46</v>
      </c>
      <c r="O300" s="91"/>
      <c r="P300" s="227">
        <f>O300*H300</f>
        <v>0</v>
      </c>
      <c r="Q300" s="227">
        <v>0.00046999999999999999</v>
      </c>
      <c r="R300" s="227">
        <f>Q300*H300</f>
        <v>0.0018799999999999999</v>
      </c>
      <c r="S300" s="227">
        <v>0</v>
      </c>
      <c r="T300" s="228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9" t="s">
        <v>348</v>
      </c>
      <c r="AT300" s="229" t="s">
        <v>180</v>
      </c>
      <c r="AU300" s="229" t="s">
        <v>162</v>
      </c>
      <c r="AY300" s="17" t="s">
        <v>152</v>
      </c>
      <c r="BE300" s="230">
        <f>IF(N300="základní",J300,0)</f>
        <v>0</v>
      </c>
      <c r="BF300" s="230">
        <f>IF(N300="snížená",J300,0)</f>
        <v>0</v>
      </c>
      <c r="BG300" s="230">
        <f>IF(N300="zákl. přenesená",J300,0)</f>
        <v>0</v>
      </c>
      <c r="BH300" s="230">
        <f>IF(N300="sníž. přenesená",J300,0)</f>
        <v>0</v>
      </c>
      <c r="BI300" s="230">
        <f>IF(N300="nulová",J300,0)</f>
        <v>0</v>
      </c>
      <c r="BJ300" s="17" t="s">
        <v>162</v>
      </c>
      <c r="BK300" s="230">
        <f>ROUND(I300*H300,2)</f>
        <v>0</v>
      </c>
      <c r="BL300" s="17" t="s">
        <v>254</v>
      </c>
      <c r="BM300" s="229" t="s">
        <v>1677</v>
      </c>
    </row>
    <row r="301" s="14" customFormat="1">
      <c r="A301" s="14"/>
      <c r="B301" s="242"/>
      <c r="C301" s="243"/>
      <c r="D301" s="233" t="s">
        <v>164</v>
      </c>
      <c r="E301" s="244" t="s">
        <v>1</v>
      </c>
      <c r="F301" s="245" t="s">
        <v>161</v>
      </c>
      <c r="G301" s="243"/>
      <c r="H301" s="246">
        <v>4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164</v>
      </c>
      <c r="AU301" s="252" t="s">
        <v>162</v>
      </c>
      <c r="AV301" s="14" t="s">
        <v>162</v>
      </c>
      <c r="AW301" s="14" t="s">
        <v>35</v>
      </c>
      <c r="AX301" s="14" t="s">
        <v>80</v>
      </c>
      <c r="AY301" s="252" t="s">
        <v>152</v>
      </c>
    </row>
    <row r="302" s="15" customFormat="1">
      <c r="A302" s="15"/>
      <c r="B302" s="253"/>
      <c r="C302" s="254"/>
      <c r="D302" s="233" t="s">
        <v>164</v>
      </c>
      <c r="E302" s="255" t="s">
        <v>1</v>
      </c>
      <c r="F302" s="256" t="s">
        <v>167</v>
      </c>
      <c r="G302" s="254"/>
      <c r="H302" s="257">
        <v>4</v>
      </c>
      <c r="I302" s="258"/>
      <c r="J302" s="254"/>
      <c r="K302" s="254"/>
      <c r="L302" s="259"/>
      <c r="M302" s="260"/>
      <c r="N302" s="261"/>
      <c r="O302" s="261"/>
      <c r="P302" s="261"/>
      <c r="Q302" s="261"/>
      <c r="R302" s="261"/>
      <c r="S302" s="261"/>
      <c r="T302" s="262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3" t="s">
        <v>164</v>
      </c>
      <c r="AU302" s="263" t="s">
        <v>162</v>
      </c>
      <c r="AV302" s="15" t="s">
        <v>161</v>
      </c>
      <c r="AW302" s="15" t="s">
        <v>35</v>
      </c>
      <c r="AX302" s="15" t="s">
        <v>88</v>
      </c>
      <c r="AY302" s="263" t="s">
        <v>152</v>
      </c>
    </row>
    <row r="303" s="2" customFormat="1" ht="24.15" customHeight="1">
      <c r="A303" s="38"/>
      <c r="B303" s="39"/>
      <c r="C303" s="218" t="s">
        <v>587</v>
      </c>
      <c r="D303" s="218" t="s">
        <v>156</v>
      </c>
      <c r="E303" s="219" t="s">
        <v>1678</v>
      </c>
      <c r="F303" s="220" t="s">
        <v>1679</v>
      </c>
      <c r="G303" s="221" t="s">
        <v>249</v>
      </c>
      <c r="H303" s="222">
        <v>36</v>
      </c>
      <c r="I303" s="223"/>
      <c r="J303" s="224">
        <f>ROUND(I303*H303,2)</f>
        <v>0</v>
      </c>
      <c r="K303" s="220" t="s">
        <v>160</v>
      </c>
      <c r="L303" s="44"/>
      <c r="M303" s="225" t="s">
        <v>1</v>
      </c>
      <c r="N303" s="226" t="s">
        <v>46</v>
      </c>
      <c r="O303" s="91"/>
      <c r="P303" s="227">
        <f>O303*H303</f>
        <v>0</v>
      </c>
      <c r="Q303" s="227">
        <v>0</v>
      </c>
      <c r="R303" s="227">
        <f>Q303*H303</f>
        <v>0</v>
      </c>
      <c r="S303" s="227">
        <v>0</v>
      </c>
      <c r="T303" s="22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9" t="s">
        <v>254</v>
      </c>
      <c r="AT303" s="229" t="s">
        <v>156</v>
      </c>
      <c r="AU303" s="229" t="s">
        <v>162</v>
      </c>
      <c r="AY303" s="17" t="s">
        <v>152</v>
      </c>
      <c r="BE303" s="230">
        <f>IF(N303="základní",J303,0)</f>
        <v>0</v>
      </c>
      <c r="BF303" s="230">
        <f>IF(N303="snížená",J303,0)</f>
        <v>0</v>
      </c>
      <c r="BG303" s="230">
        <f>IF(N303="zákl. přenesená",J303,0)</f>
        <v>0</v>
      </c>
      <c r="BH303" s="230">
        <f>IF(N303="sníž. přenesená",J303,0)</f>
        <v>0</v>
      </c>
      <c r="BI303" s="230">
        <f>IF(N303="nulová",J303,0)</f>
        <v>0</v>
      </c>
      <c r="BJ303" s="17" t="s">
        <v>162</v>
      </c>
      <c r="BK303" s="230">
        <f>ROUND(I303*H303,2)</f>
        <v>0</v>
      </c>
      <c r="BL303" s="17" t="s">
        <v>254</v>
      </c>
      <c r="BM303" s="229" t="s">
        <v>1680</v>
      </c>
    </row>
    <row r="304" s="14" customFormat="1">
      <c r="A304" s="14"/>
      <c r="B304" s="242"/>
      <c r="C304" s="243"/>
      <c r="D304" s="233" t="s">
        <v>164</v>
      </c>
      <c r="E304" s="244" t="s">
        <v>1</v>
      </c>
      <c r="F304" s="245" t="s">
        <v>367</v>
      </c>
      <c r="G304" s="243"/>
      <c r="H304" s="246">
        <v>36</v>
      </c>
      <c r="I304" s="247"/>
      <c r="J304" s="243"/>
      <c r="K304" s="243"/>
      <c r="L304" s="248"/>
      <c r="M304" s="249"/>
      <c r="N304" s="250"/>
      <c r="O304" s="250"/>
      <c r="P304" s="250"/>
      <c r="Q304" s="250"/>
      <c r="R304" s="250"/>
      <c r="S304" s="250"/>
      <c r="T304" s="251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2" t="s">
        <v>164</v>
      </c>
      <c r="AU304" s="252" t="s">
        <v>162</v>
      </c>
      <c r="AV304" s="14" t="s">
        <v>162</v>
      </c>
      <c r="AW304" s="14" t="s">
        <v>35</v>
      </c>
      <c r="AX304" s="14" t="s">
        <v>80</v>
      </c>
      <c r="AY304" s="252" t="s">
        <v>152</v>
      </c>
    </row>
    <row r="305" s="15" customFormat="1">
      <c r="A305" s="15"/>
      <c r="B305" s="253"/>
      <c r="C305" s="254"/>
      <c r="D305" s="233" t="s">
        <v>164</v>
      </c>
      <c r="E305" s="255" t="s">
        <v>1</v>
      </c>
      <c r="F305" s="256" t="s">
        <v>167</v>
      </c>
      <c r="G305" s="254"/>
      <c r="H305" s="257">
        <v>36</v>
      </c>
      <c r="I305" s="258"/>
      <c r="J305" s="254"/>
      <c r="K305" s="254"/>
      <c r="L305" s="259"/>
      <c r="M305" s="260"/>
      <c r="N305" s="261"/>
      <c r="O305" s="261"/>
      <c r="P305" s="261"/>
      <c r="Q305" s="261"/>
      <c r="R305" s="261"/>
      <c r="S305" s="261"/>
      <c r="T305" s="262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3" t="s">
        <v>164</v>
      </c>
      <c r="AU305" s="263" t="s">
        <v>162</v>
      </c>
      <c r="AV305" s="15" t="s">
        <v>161</v>
      </c>
      <c r="AW305" s="15" t="s">
        <v>35</v>
      </c>
      <c r="AX305" s="15" t="s">
        <v>88</v>
      </c>
      <c r="AY305" s="263" t="s">
        <v>152</v>
      </c>
    </row>
    <row r="306" s="2" customFormat="1" ht="14.4" customHeight="1">
      <c r="A306" s="38"/>
      <c r="B306" s="39"/>
      <c r="C306" s="264" t="s">
        <v>599</v>
      </c>
      <c r="D306" s="264" t="s">
        <v>180</v>
      </c>
      <c r="E306" s="265" t="s">
        <v>1681</v>
      </c>
      <c r="F306" s="266" t="s">
        <v>1682</v>
      </c>
      <c r="G306" s="267" t="s">
        <v>249</v>
      </c>
      <c r="H306" s="268">
        <v>36</v>
      </c>
      <c r="I306" s="269"/>
      <c r="J306" s="270">
        <f>ROUND(I306*H306,2)</f>
        <v>0</v>
      </c>
      <c r="K306" s="266" t="s">
        <v>160</v>
      </c>
      <c r="L306" s="271"/>
      <c r="M306" s="272" t="s">
        <v>1</v>
      </c>
      <c r="N306" s="273" t="s">
        <v>46</v>
      </c>
      <c r="O306" s="91"/>
      <c r="P306" s="227">
        <f>O306*H306</f>
        <v>0</v>
      </c>
      <c r="Q306" s="227">
        <v>0.00080000000000000004</v>
      </c>
      <c r="R306" s="227">
        <f>Q306*H306</f>
        <v>0.028800000000000003</v>
      </c>
      <c r="S306" s="227">
        <v>0</v>
      </c>
      <c r="T306" s="228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29" t="s">
        <v>348</v>
      </c>
      <c r="AT306" s="229" t="s">
        <v>180</v>
      </c>
      <c r="AU306" s="229" t="s">
        <v>162</v>
      </c>
      <c r="AY306" s="17" t="s">
        <v>152</v>
      </c>
      <c r="BE306" s="230">
        <f>IF(N306="základní",J306,0)</f>
        <v>0</v>
      </c>
      <c r="BF306" s="230">
        <f>IF(N306="snížená",J306,0)</f>
        <v>0</v>
      </c>
      <c r="BG306" s="230">
        <f>IF(N306="zákl. přenesená",J306,0)</f>
        <v>0</v>
      </c>
      <c r="BH306" s="230">
        <f>IF(N306="sníž. přenesená",J306,0)</f>
        <v>0</v>
      </c>
      <c r="BI306" s="230">
        <f>IF(N306="nulová",J306,0)</f>
        <v>0</v>
      </c>
      <c r="BJ306" s="17" t="s">
        <v>162</v>
      </c>
      <c r="BK306" s="230">
        <f>ROUND(I306*H306,2)</f>
        <v>0</v>
      </c>
      <c r="BL306" s="17" t="s">
        <v>254</v>
      </c>
      <c r="BM306" s="229" t="s">
        <v>1683</v>
      </c>
    </row>
    <row r="307" s="14" customFormat="1">
      <c r="A307" s="14"/>
      <c r="B307" s="242"/>
      <c r="C307" s="243"/>
      <c r="D307" s="233" t="s">
        <v>164</v>
      </c>
      <c r="E307" s="244" t="s">
        <v>1</v>
      </c>
      <c r="F307" s="245" t="s">
        <v>367</v>
      </c>
      <c r="G307" s="243"/>
      <c r="H307" s="246">
        <v>36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164</v>
      </c>
      <c r="AU307" s="252" t="s">
        <v>162</v>
      </c>
      <c r="AV307" s="14" t="s">
        <v>162</v>
      </c>
      <c r="AW307" s="14" t="s">
        <v>35</v>
      </c>
      <c r="AX307" s="14" t="s">
        <v>80</v>
      </c>
      <c r="AY307" s="252" t="s">
        <v>152</v>
      </c>
    </row>
    <row r="308" s="15" customFormat="1">
      <c r="A308" s="15"/>
      <c r="B308" s="253"/>
      <c r="C308" s="254"/>
      <c r="D308" s="233" t="s">
        <v>164</v>
      </c>
      <c r="E308" s="255" t="s">
        <v>1</v>
      </c>
      <c r="F308" s="256" t="s">
        <v>167</v>
      </c>
      <c r="G308" s="254"/>
      <c r="H308" s="257">
        <v>36</v>
      </c>
      <c r="I308" s="258"/>
      <c r="J308" s="254"/>
      <c r="K308" s="254"/>
      <c r="L308" s="259"/>
      <c r="M308" s="260"/>
      <c r="N308" s="261"/>
      <c r="O308" s="261"/>
      <c r="P308" s="261"/>
      <c r="Q308" s="261"/>
      <c r="R308" s="261"/>
      <c r="S308" s="261"/>
      <c r="T308" s="262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3" t="s">
        <v>164</v>
      </c>
      <c r="AU308" s="263" t="s">
        <v>162</v>
      </c>
      <c r="AV308" s="15" t="s">
        <v>161</v>
      </c>
      <c r="AW308" s="15" t="s">
        <v>35</v>
      </c>
      <c r="AX308" s="15" t="s">
        <v>88</v>
      </c>
      <c r="AY308" s="263" t="s">
        <v>152</v>
      </c>
    </row>
    <row r="309" s="2" customFormat="1" ht="24.15" customHeight="1">
      <c r="A309" s="38"/>
      <c r="B309" s="39"/>
      <c r="C309" s="218" t="s">
        <v>607</v>
      </c>
      <c r="D309" s="218" t="s">
        <v>156</v>
      </c>
      <c r="E309" s="219" t="s">
        <v>1684</v>
      </c>
      <c r="F309" s="220" t="s">
        <v>1685</v>
      </c>
      <c r="G309" s="221" t="s">
        <v>249</v>
      </c>
      <c r="H309" s="222">
        <v>5</v>
      </c>
      <c r="I309" s="223"/>
      <c r="J309" s="224">
        <f>ROUND(I309*H309,2)</f>
        <v>0</v>
      </c>
      <c r="K309" s="220" t="s">
        <v>160</v>
      </c>
      <c r="L309" s="44"/>
      <c r="M309" s="225" t="s">
        <v>1</v>
      </c>
      <c r="N309" s="226" t="s">
        <v>46</v>
      </c>
      <c r="O309" s="91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29" t="s">
        <v>254</v>
      </c>
      <c r="AT309" s="229" t="s">
        <v>156</v>
      </c>
      <c r="AU309" s="229" t="s">
        <v>162</v>
      </c>
      <c r="AY309" s="17" t="s">
        <v>152</v>
      </c>
      <c r="BE309" s="230">
        <f>IF(N309="základní",J309,0)</f>
        <v>0</v>
      </c>
      <c r="BF309" s="230">
        <f>IF(N309="snížená",J309,0)</f>
        <v>0</v>
      </c>
      <c r="BG309" s="230">
        <f>IF(N309="zákl. přenesená",J309,0)</f>
        <v>0</v>
      </c>
      <c r="BH309" s="230">
        <f>IF(N309="sníž. přenesená",J309,0)</f>
        <v>0</v>
      </c>
      <c r="BI309" s="230">
        <f>IF(N309="nulová",J309,0)</f>
        <v>0</v>
      </c>
      <c r="BJ309" s="17" t="s">
        <v>162</v>
      </c>
      <c r="BK309" s="230">
        <f>ROUND(I309*H309,2)</f>
        <v>0</v>
      </c>
      <c r="BL309" s="17" t="s">
        <v>254</v>
      </c>
      <c r="BM309" s="229" t="s">
        <v>1686</v>
      </c>
    </row>
    <row r="310" s="2" customFormat="1" ht="14.4" customHeight="1">
      <c r="A310" s="38"/>
      <c r="B310" s="39"/>
      <c r="C310" s="264" t="s">
        <v>612</v>
      </c>
      <c r="D310" s="264" t="s">
        <v>180</v>
      </c>
      <c r="E310" s="265" t="s">
        <v>1687</v>
      </c>
      <c r="F310" s="266" t="s">
        <v>1688</v>
      </c>
      <c r="G310" s="267" t="s">
        <v>249</v>
      </c>
      <c r="H310" s="268">
        <v>5</v>
      </c>
      <c r="I310" s="269"/>
      <c r="J310" s="270">
        <f>ROUND(I310*H310,2)</f>
        <v>0</v>
      </c>
      <c r="K310" s="266" t="s">
        <v>160</v>
      </c>
      <c r="L310" s="271"/>
      <c r="M310" s="272" t="s">
        <v>1</v>
      </c>
      <c r="N310" s="273" t="s">
        <v>46</v>
      </c>
      <c r="O310" s="91"/>
      <c r="P310" s="227">
        <f>O310*H310</f>
        <v>0</v>
      </c>
      <c r="Q310" s="227">
        <v>0.0055999999999999999</v>
      </c>
      <c r="R310" s="227">
        <f>Q310*H310</f>
        <v>0.028000000000000001</v>
      </c>
      <c r="S310" s="227">
        <v>0</v>
      </c>
      <c r="T310" s="228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9" t="s">
        <v>348</v>
      </c>
      <c r="AT310" s="229" t="s">
        <v>180</v>
      </c>
      <c r="AU310" s="229" t="s">
        <v>162</v>
      </c>
      <c r="AY310" s="17" t="s">
        <v>152</v>
      </c>
      <c r="BE310" s="230">
        <f>IF(N310="základní",J310,0)</f>
        <v>0</v>
      </c>
      <c r="BF310" s="230">
        <f>IF(N310="snížená",J310,0)</f>
        <v>0</v>
      </c>
      <c r="BG310" s="230">
        <f>IF(N310="zákl. přenesená",J310,0)</f>
        <v>0</v>
      </c>
      <c r="BH310" s="230">
        <f>IF(N310="sníž. přenesená",J310,0)</f>
        <v>0</v>
      </c>
      <c r="BI310" s="230">
        <f>IF(N310="nulová",J310,0)</f>
        <v>0</v>
      </c>
      <c r="BJ310" s="17" t="s">
        <v>162</v>
      </c>
      <c r="BK310" s="230">
        <f>ROUND(I310*H310,2)</f>
        <v>0</v>
      </c>
      <c r="BL310" s="17" t="s">
        <v>254</v>
      </c>
      <c r="BM310" s="229" t="s">
        <v>1689</v>
      </c>
    </row>
    <row r="311" s="14" customFormat="1">
      <c r="A311" s="14"/>
      <c r="B311" s="242"/>
      <c r="C311" s="243"/>
      <c r="D311" s="233" t="s">
        <v>164</v>
      </c>
      <c r="E311" s="244" t="s">
        <v>1</v>
      </c>
      <c r="F311" s="245" t="s">
        <v>186</v>
      </c>
      <c r="G311" s="243"/>
      <c r="H311" s="246">
        <v>5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164</v>
      </c>
      <c r="AU311" s="252" t="s">
        <v>162</v>
      </c>
      <c r="AV311" s="14" t="s">
        <v>162</v>
      </c>
      <c r="AW311" s="14" t="s">
        <v>35</v>
      </c>
      <c r="AX311" s="14" t="s">
        <v>88</v>
      </c>
      <c r="AY311" s="252" t="s">
        <v>152</v>
      </c>
    </row>
    <row r="312" s="2" customFormat="1" ht="24.15" customHeight="1">
      <c r="A312" s="38"/>
      <c r="B312" s="39"/>
      <c r="C312" s="218" t="s">
        <v>616</v>
      </c>
      <c r="D312" s="218" t="s">
        <v>156</v>
      </c>
      <c r="E312" s="219" t="s">
        <v>1690</v>
      </c>
      <c r="F312" s="220" t="s">
        <v>1691</v>
      </c>
      <c r="G312" s="221" t="s">
        <v>249</v>
      </c>
      <c r="H312" s="222">
        <v>8</v>
      </c>
      <c r="I312" s="223"/>
      <c r="J312" s="224">
        <f>ROUND(I312*H312,2)</f>
        <v>0</v>
      </c>
      <c r="K312" s="220" t="s">
        <v>160</v>
      </c>
      <c r="L312" s="44"/>
      <c r="M312" s="225" t="s">
        <v>1</v>
      </c>
      <c r="N312" s="226" t="s">
        <v>46</v>
      </c>
      <c r="O312" s="91"/>
      <c r="P312" s="227">
        <f>O312*H312</f>
        <v>0</v>
      </c>
      <c r="Q312" s="227">
        <v>0</v>
      </c>
      <c r="R312" s="227">
        <f>Q312*H312</f>
        <v>0</v>
      </c>
      <c r="S312" s="227">
        <v>0</v>
      </c>
      <c r="T312" s="228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9" t="s">
        <v>254</v>
      </c>
      <c r="AT312" s="229" t="s">
        <v>156</v>
      </c>
      <c r="AU312" s="229" t="s">
        <v>162</v>
      </c>
      <c r="AY312" s="17" t="s">
        <v>152</v>
      </c>
      <c r="BE312" s="230">
        <f>IF(N312="základní",J312,0)</f>
        <v>0</v>
      </c>
      <c r="BF312" s="230">
        <f>IF(N312="snížená",J312,0)</f>
        <v>0</v>
      </c>
      <c r="BG312" s="230">
        <f>IF(N312="zákl. přenesená",J312,0)</f>
        <v>0</v>
      </c>
      <c r="BH312" s="230">
        <f>IF(N312="sníž. přenesená",J312,0)</f>
        <v>0</v>
      </c>
      <c r="BI312" s="230">
        <f>IF(N312="nulová",J312,0)</f>
        <v>0</v>
      </c>
      <c r="BJ312" s="17" t="s">
        <v>162</v>
      </c>
      <c r="BK312" s="230">
        <f>ROUND(I312*H312,2)</f>
        <v>0</v>
      </c>
      <c r="BL312" s="17" t="s">
        <v>254</v>
      </c>
      <c r="BM312" s="229" t="s">
        <v>1692</v>
      </c>
    </row>
    <row r="313" s="14" customFormat="1">
      <c r="A313" s="14"/>
      <c r="B313" s="242"/>
      <c r="C313" s="243"/>
      <c r="D313" s="233" t="s">
        <v>164</v>
      </c>
      <c r="E313" s="244" t="s">
        <v>1</v>
      </c>
      <c r="F313" s="245" t="s">
        <v>183</v>
      </c>
      <c r="G313" s="243"/>
      <c r="H313" s="246">
        <v>8</v>
      </c>
      <c r="I313" s="247"/>
      <c r="J313" s="243"/>
      <c r="K313" s="243"/>
      <c r="L313" s="248"/>
      <c r="M313" s="249"/>
      <c r="N313" s="250"/>
      <c r="O313" s="250"/>
      <c r="P313" s="250"/>
      <c r="Q313" s="250"/>
      <c r="R313" s="250"/>
      <c r="S313" s="250"/>
      <c r="T313" s="251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2" t="s">
        <v>164</v>
      </c>
      <c r="AU313" s="252" t="s">
        <v>162</v>
      </c>
      <c r="AV313" s="14" t="s">
        <v>162</v>
      </c>
      <c r="AW313" s="14" t="s">
        <v>35</v>
      </c>
      <c r="AX313" s="14" t="s">
        <v>80</v>
      </c>
      <c r="AY313" s="252" t="s">
        <v>152</v>
      </c>
    </row>
    <row r="314" s="15" customFormat="1">
      <c r="A314" s="15"/>
      <c r="B314" s="253"/>
      <c r="C314" s="254"/>
      <c r="D314" s="233" t="s">
        <v>164</v>
      </c>
      <c r="E314" s="255" t="s">
        <v>1</v>
      </c>
      <c r="F314" s="256" t="s">
        <v>167</v>
      </c>
      <c r="G314" s="254"/>
      <c r="H314" s="257">
        <v>8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3" t="s">
        <v>164</v>
      </c>
      <c r="AU314" s="263" t="s">
        <v>162</v>
      </c>
      <c r="AV314" s="15" t="s">
        <v>161</v>
      </c>
      <c r="AW314" s="15" t="s">
        <v>35</v>
      </c>
      <c r="AX314" s="15" t="s">
        <v>88</v>
      </c>
      <c r="AY314" s="263" t="s">
        <v>152</v>
      </c>
    </row>
    <row r="315" s="2" customFormat="1" ht="24.15" customHeight="1">
      <c r="A315" s="38"/>
      <c r="B315" s="39"/>
      <c r="C315" s="264" t="s">
        <v>620</v>
      </c>
      <c r="D315" s="264" t="s">
        <v>180</v>
      </c>
      <c r="E315" s="265" t="s">
        <v>1693</v>
      </c>
      <c r="F315" s="266" t="s">
        <v>1694</v>
      </c>
      <c r="G315" s="267" t="s">
        <v>249</v>
      </c>
      <c r="H315" s="268">
        <v>8</v>
      </c>
      <c r="I315" s="269"/>
      <c r="J315" s="270">
        <f>ROUND(I315*H315,2)</f>
        <v>0</v>
      </c>
      <c r="K315" s="266" t="s">
        <v>160</v>
      </c>
      <c r="L315" s="271"/>
      <c r="M315" s="272" t="s">
        <v>1</v>
      </c>
      <c r="N315" s="273" t="s">
        <v>46</v>
      </c>
      <c r="O315" s="91"/>
      <c r="P315" s="227">
        <f>O315*H315</f>
        <v>0</v>
      </c>
      <c r="Q315" s="227">
        <v>0.0033</v>
      </c>
      <c r="R315" s="227">
        <f>Q315*H315</f>
        <v>0.0264</v>
      </c>
      <c r="S315" s="227">
        <v>0</v>
      </c>
      <c r="T315" s="228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9" t="s">
        <v>348</v>
      </c>
      <c r="AT315" s="229" t="s">
        <v>180</v>
      </c>
      <c r="AU315" s="229" t="s">
        <v>162</v>
      </c>
      <c r="AY315" s="17" t="s">
        <v>152</v>
      </c>
      <c r="BE315" s="230">
        <f>IF(N315="základní",J315,0)</f>
        <v>0</v>
      </c>
      <c r="BF315" s="230">
        <f>IF(N315="snížená",J315,0)</f>
        <v>0</v>
      </c>
      <c r="BG315" s="230">
        <f>IF(N315="zákl. přenesená",J315,0)</f>
        <v>0</v>
      </c>
      <c r="BH315" s="230">
        <f>IF(N315="sníž. přenesená",J315,0)</f>
        <v>0</v>
      </c>
      <c r="BI315" s="230">
        <f>IF(N315="nulová",J315,0)</f>
        <v>0</v>
      </c>
      <c r="BJ315" s="17" t="s">
        <v>162</v>
      </c>
      <c r="BK315" s="230">
        <f>ROUND(I315*H315,2)</f>
        <v>0</v>
      </c>
      <c r="BL315" s="17" t="s">
        <v>254</v>
      </c>
      <c r="BM315" s="229" t="s">
        <v>1695</v>
      </c>
    </row>
    <row r="316" s="14" customFormat="1">
      <c r="A316" s="14"/>
      <c r="B316" s="242"/>
      <c r="C316" s="243"/>
      <c r="D316" s="233" t="s">
        <v>164</v>
      </c>
      <c r="E316" s="244" t="s">
        <v>1</v>
      </c>
      <c r="F316" s="245" t="s">
        <v>183</v>
      </c>
      <c r="G316" s="243"/>
      <c r="H316" s="246">
        <v>8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2" t="s">
        <v>164</v>
      </c>
      <c r="AU316" s="252" t="s">
        <v>162</v>
      </c>
      <c r="AV316" s="14" t="s">
        <v>162</v>
      </c>
      <c r="AW316" s="14" t="s">
        <v>35</v>
      </c>
      <c r="AX316" s="14" t="s">
        <v>80</v>
      </c>
      <c r="AY316" s="252" t="s">
        <v>152</v>
      </c>
    </row>
    <row r="317" s="15" customFormat="1">
      <c r="A317" s="15"/>
      <c r="B317" s="253"/>
      <c r="C317" s="254"/>
      <c r="D317" s="233" t="s">
        <v>164</v>
      </c>
      <c r="E317" s="255" t="s">
        <v>1</v>
      </c>
      <c r="F317" s="256" t="s">
        <v>167</v>
      </c>
      <c r="G317" s="254"/>
      <c r="H317" s="257">
        <v>8</v>
      </c>
      <c r="I317" s="258"/>
      <c r="J317" s="254"/>
      <c r="K317" s="254"/>
      <c r="L317" s="259"/>
      <c r="M317" s="260"/>
      <c r="N317" s="261"/>
      <c r="O317" s="261"/>
      <c r="P317" s="261"/>
      <c r="Q317" s="261"/>
      <c r="R317" s="261"/>
      <c r="S317" s="261"/>
      <c r="T317" s="262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3" t="s">
        <v>164</v>
      </c>
      <c r="AU317" s="263" t="s">
        <v>162</v>
      </c>
      <c r="AV317" s="15" t="s">
        <v>161</v>
      </c>
      <c r="AW317" s="15" t="s">
        <v>35</v>
      </c>
      <c r="AX317" s="15" t="s">
        <v>88</v>
      </c>
      <c r="AY317" s="263" t="s">
        <v>152</v>
      </c>
    </row>
    <row r="318" s="2" customFormat="1" ht="14.4" customHeight="1">
      <c r="A318" s="38"/>
      <c r="B318" s="39"/>
      <c r="C318" s="264" t="s">
        <v>626</v>
      </c>
      <c r="D318" s="264" t="s">
        <v>180</v>
      </c>
      <c r="E318" s="265" t="s">
        <v>1696</v>
      </c>
      <c r="F318" s="266" t="s">
        <v>1697</v>
      </c>
      <c r="G318" s="267" t="s">
        <v>249</v>
      </c>
      <c r="H318" s="268">
        <v>49</v>
      </c>
      <c r="I318" s="269"/>
      <c r="J318" s="270">
        <f>ROUND(I318*H318,2)</f>
        <v>0</v>
      </c>
      <c r="K318" s="266" t="s">
        <v>1</v>
      </c>
      <c r="L318" s="271"/>
      <c r="M318" s="272" t="s">
        <v>1</v>
      </c>
      <c r="N318" s="273" t="s">
        <v>46</v>
      </c>
      <c r="O318" s="91"/>
      <c r="P318" s="227">
        <f>O318*H318</f>
        <v>0</v>
      </c>
      <c r="Q318" s="227">
        <v>0.0033</v>
      </c>
      <c r="R318" s="227">
        <f>Q318*H318</f>
        <v>0.16170000000000001</v>
      </c>
      <c r="S318" s="227">
        <v>0</v>
      </c>
      <c r="T318" s="228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29" t="s">
        <v>348</v>
      </c>
      <c r="AT318" s="229" t="s">
        <v>180</v>
      </c>
      <c r="AU318" s="229" t="s">
        <v>162</v>
      </c>
      <c r="AY318" s="17" t="s">
        <v>152</v>
      </c>
      <c r="BE318" s="230">
        <f>IF(N318="základní",J318,0)</f>
        <v>0</v>
      </c>
      <c r="BF318" s="230">
        <f>IF(N318="snížená",J318,0)</f>
        <v>0</v>
      </c>
      <c r="BG318" s="230">
        <f>IF(N318="zákl. přenesená",J318,0)</f>
        <v>0</v>
      </c>
      <c r="BH318" s="230">
        <f>IF(N318="sníž. přenesená",J318,0)</f>
        <v>0</v>
      </c>
      <c r="BI318" s="230">
        <f>IF(N318="nulová",J318,0)</f>
        <v>0</v>
      </c>
      <c r="BJ318" s="17" t="s">
        <v>162</v>
      </c>
      <c r="BK318" s="230">
        <f>ROUND(I318*H318,2)</f>
        <v>0</v>
      </c>
      <c r="BL318" s="17" t="s">
        <v>254</v>
      </c>
      <c r="BM318" s="229" t="s">
        <v>1698</v>
      </c>
    </row>
    <row r="319" s="14" customFormat="1">
      <c r="A319" s="14"/>
      <c r="B319" s="242"/>
      <c r="C319" s="243"/>
      <c r="D319" s="233" t="s">
        <v>164</v>
      </c>
      <c r="E319" s="244" t="s">
        <v>1</v>
      </c>
      <c r="F319" s="245" t="s">
        <v>455</v>
      </c>
      <c r="G319" s="243"/>
      <c r="H319" s="246">
        <v>49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164</v>
      </c>
      <c r="AU319" s="252" t="s">
        <v>162</v>
      </c>
      <c r="AV319" s="14" t="s">
        <v>162</v>
      </c>
      <c r="AW319" s="14" t="s">
        <v>35</v>
      </c>
      <c r="AX319" s="14" t="s">
        <v>80</v>
      </c>
      <c r="AY319" s="252" t="s">
        <v>152</v>
      </c>
    </row>
    <row r="320" s="15" customFormat="1">
      <c r="A320" s="15"/>
      <c r="B320" s="253"/>
      <c r="C320" s="254"/>
      <c r="D320" s="233" t="s">
        <v>164</v>
      </c>
      <c r="E320" s="255" t="s">
        <v>1</v>
      </c>
      <c r="F320" s="256" t="s">
        <v>167</v>
      </c>
      <c r="G320" s="254"/>
      <c r="H320" s="257">
        <v>49</v>
      </c>
      <c r="I320" s="258"/>
      <c r="J320" s="254"/>
      <c r="K320" s="254"/>
      <c r="L320" s="259"/>
      <c r="M320" s="260"/>
      <c r="N320" s="261"/>
      <c r="O320" s="261"/>
      <c r="P320" s="261"/>
      <c r="Q320" s="261"/>
      <c r="R320" s="261"/>
      <c r="S320" s="261"/>
      <c r="T320" s="26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3" t="s">
        <v>164</v>
      </c>
      <c r="AU320" s="263" t="s">
        <v>162</v>
      </c>
      <c r="AV320" s="15" t="s">
        <v>161</v>
      </c>
      <c r="AW320" s="15" t="s">
        <v>35</v>
      </c>
      <c r="AX320" s="15" t="s">
        <v>88</v>
      </c>
      <c r="AY320" s="263" t="s">
        <v>152</v>
      </c>
    </row>
    <row r="321" s="2" customFormat="1" ht="14.4" customHeight="1">
      <c r="A321" s="38"/>
      <c r="B321" s="39"/>
      <c r="C321" s="264" t="s">
        <v>631</v>
      </c>
      <c r="D321" s="264" t="s">
        <v>180</v>
      </c>
      <c r="E321" s="265" t="s">
        <v>1699</v>
      </c>
      <c r="F321" s="266" t="s">
        <v>1700</v>
      </c>
      <c r="G321" s="267" t="s">
        <v>249</v>
      </c>
      <c r="H321" s="268">
        <v>49</v>
      </c>
      <c r="I321" s="269"/>
      <c r="J321" s="270">
        <f>ROUND(I321*H321,2)</f>
        <v>0</v>
      </c>
      <c r="K321" s="266" t="s">
        <v>1</v>
      </c>
      <c r="L321" s="271"/>
      <c r="M321" s="272" t="s">
        <v>1</v>
      </c>
      <c r="N321" s="273" t="s">
        <v>46</v>
      </c>
      <c r="O321" s="91"/>
      <c r="P321" s="227">
        <f>O321*H321</f>
        <v>0</v>
      </c>
      <c r="Q321" s="227">
        <v>0.0033</v>
      </c>
      <c r="R321" s="227">
        <f>Q321*H321</f>
        <v>0.16170000000000001</v>
      </c>
      <c r="S321" s="227">
        <v>0</v>
      </c>
      <c r="T321" s="228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29" t="s">
        <v>348</v>
      </c>
      <c r="AT321" s="229" t="s">
        <v>180</v>
      </c>
      <c r="AU321" s="229" t="s">
        <v>162</v>
      </c>
      <c r="AY321" s="17" t="s">
        <v>152</v>
      </c>
      <c r="BE321" s="230">
        <f>IF(N321="základní",J321,0)</f>
        <v>0</v>
      </c>
      <c r="BF321" s="230">
        <f>IF(N321="snížená",J321,0)</f>
        <v>0</v>
      </c>
      <c r="BG321" s="230">
        <f>IF(N321="zákl. přenesená",J321,0)</f>
        <v>0</v>
      </c>
      <c r="BH321" s="230">
        <f>IF(N321="sníž. přenesená",J321,0)</f>
        <v>0</v>
      </c>
      <c r="BI321" s="230">
        <f>IF(N321="nulová",J321,0)</f>
        <v>0</v>
      </c>
      <c r="BJ321" s="17" t="s">
        <v>162</v>
      </c>
      <c r="BK321" s="230">
        <f>ROUND(I321*H321,2)</f>
        <v>0</v>
      </c>
      <c r="BL321" s="17" t="s">
        <v>254</v>
      </c>
      <c r="BM321" s="229" t="s">
        <v>1701</v>
      </c>
    </row>
    <row r="322" s="14" customFormat="1">
      <c r="A322" s="14"/>
      <c r="B322" s="242"/>
      <c r="C322" s="243"/>
      <c r="D322" s="233" t="s">
        <v>164</v>
      </c>
      <c r="E322" s="244" t="s">
        <v>1</v>
      </c>
      <c r="F322" s="245" t="s">
        <v>455</v>
      </c>
      <c r="G322" s="243"/>
      <c r="H322" s="246">
        <v>49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2" t="s">
        <v>164</v>
      </c>
      <c r="AU322" s="252" t="s">
        <v>162</v>
      </c>
      <c r="AV322" s="14" t="s">
        <v>162</v>
      </c>
      <c r="AW322" s="14" t="s">
        <v>35</v>
      </c>
      <c r="AX322" s="14" t="s">
        <v>80</v>
      </c>
      <c r="AY322" s="252" t="s">
        <v>152</v>
      </c>
    </row>
    <row r="323" s="15" customFormat="1">
      <c r="A323" s="15"/>
      <c r="B323" s="253"/>
      <c r="C323" s="254"/>
      <c r="D323" s="233" t="s">
        <v>164</v>
      </c>
      <c r="E323" s="255" t="s">
        <v>1</v>
      </c>
      <c r="F323" s="256" t="s">
        <v>167</v>
      </c>
      <c r="G323" s="254"/>
      <c r="H323" s="257">
        <v>49</v>
      </c>
      <c r="I323" s="258"/>
      <c r="J323" s="254"/>
      <c r="K323" s="254"/>
      <c r="L323" s="259"/>
      <c r="M323" s="260"/>
      <c r="N323" s="261"/>
      <c r="O323" s="261"/>
      <c r="P323" s="261"/>
      <c r="Q323" s="261"/>
      <c r="R323" s="261"/>
      <c r="S323" s="261"/>
      <c r="T323" s="262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3" t="s">
        <v>164</v>
      </c>
      <c r="AU323" s="263" t="s">
        <v>162</v>
      </c>
      <c r="AV323" s="15" t="s">
        <v>161</v>
      </c>
      <c r="AW323" s="15" t="s">
        <v>35</v>
      </c>
      <c r="AX323" s="15" t="s">
        <v>88</v>
      </c>
      <c r="AY323" s="263" t="s">
        <v>152</v>
      </c>
    </row>
    <row r="324" s="2" customFormat="1" ht="24.15" customHeight="1">
      <c r="A324" s="38"/>
      <c r="B324" s="39"/>
      <c r="C324" s="218" t="s">
        <v>635</v>
      </c>
      <c r="D324" s="218" t="s">
        <v>156</v>
      </c>
      <c r="E324" s="219" t="s">
        <v>1702</v>
      </c>
      <c r="F324" s="220" t="s">
        <v>1703</v>
      </c>
      <c r="G324" s="221" t="s">
        <v>249</v>
      </c>
      <c r="H324" s="222">
        <v>4</v>
      </c>
      <c r="I324" s="223"/>
      <c r="J324" s="224">
        <f>ROUND(I324*H324,2)</f>
        <v>0</v>
      </c>
      <c r="K324" s="220" t="s">
        <v>160</v>
      </c>
      <c r="L324" s="44"/>
      <c r="M324" s="225" t="s">
        <v>1</v>
      </c>
      <c r="N324" s="226" t="s">
        <v>46</v>
      </c>
      <c r="O324" s="91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29" t="s">
        <v>254</v>
      </c>
      <c r="AT324" s="229" t="s">
        <v>156</v>
      </c>
      <c r="AU324" s="229" t="s">
        <v>162</v>
      </c>
      <c r="AY324" s="17" t="s">
        <v>152</v>
      </c>
      <c r="BE324" s="230">
        <f>IF(N324="základní",J324,0)</f>
        <v>0</v>
      </c>
      <c r="BF324" s="230">
        <f>IF(N324="snížená",J324,0)</f>
        <v>0</v>
      </c>
      <c r="BG324" s="230">
        <f>IF(N324="zákl. přenesená",J324,0)</f>
        <v>0</v>
      </c>
      <c r="BH324" s="230">
        <f>IF(N324="sníž. přenesená",J324,0)</f>
        <v>0</v>
      </c>
      <c r="BI324" s="230">
        <f>IF(N324="nulová",J324,0)</f>
        <v>0</v>
      </c>
      <c r="BJ324" s="17" t="s">
        <v>162</v>
      </c>
      <c r="BK324" s="230">
        <f>ROUND(I324*H324,2)</f>
        <v>0</v>
      </c>
      <c r="BL324" s="17" t="s">
        <v>254</v>
      </c>
      <c r="BM324" s="229" t="s">
        <v>1704</v>
      </c>
    </row>
    <row r="325" s="14" customFormat="1">
      <c r="A325" s="14"/>
      <c r="B325" s="242"/>
      <c r="C325" s="243"/>
      <c r="D325" s="233" t="s">
        <v>164</v>
      </c>
      <c r="E325" s="244" t="s">
        <v>1</v>
      </c>
      <c r="F325" s="245" t="s">
        <v>161</v>
      </c>
      <c r="G325" s="243"/>
      <c r="H325" s="246">
        <v>4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2" t="s">
        <v>164</v>
      </c>
      <c r="AU325" s="252" t="s">
        <v>162</v>
      </c>
      <c r="AV325" s="14" t="s">
        <v>162</v>
      </c>
      <c r="AW325" s="14" t="s">
        <v>35</v>
      </c>
      <c r="AX325" s="14" t="s">
        <v>80</v>
      </c>
      <c r="AY325" s="252" t="s">
        <v>152</v>
      </c>
    </row>
    <row r="326" s="15" customFormat="1">
      <c r="A326" s="15"/>
      <c r="B326" s="253"/>
      <c r="C326" s="254"/>
      <c r="D326" s="233" t="s">
        <v>164</v>
      </c>
      <c r="E326" s="255" t="s">
        <v>1</v>
      </c>
      <c r="F326" s="256" t="s">
        <v>167</v>
      </c>
      <c r="G326" s="254"/>
      <c r="H326" s="257">
        <v>4</v>
      </c>
      <c r="I326" s="258"/>
      <c r="J326" s="254"/>
      <c r="K326" s="254"/>
      <c r="L326" s="259"/>
      <c r="M326" s="260"/>
      <c r="N326" s="261"/>
      <c r="O326" s="261"/>
      <c r="P326" s="261"/>
      <c r="Q326" s="261"/>
      <c r="R326" s="261"/>
      <c r="S326" s="261"/>
      <c r="T326" s="262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3" t="s">
        <v>164</v>
      </c>
      <c r="AU326" s="263" t="s">
        <v>162</v>
      </c>
      <c r="AV326" s="15" t="s">
        <v>161</v>
      </c>
      <c r="AW326" s="15" t="s">
        <v>35</v>
      </c>
      <c r="AX326" s="15" t="s">
        <v>88</v>
      </c>
      <c r="AY326" s="263" t="s">
        <v>152</v>
      </c>
    </row>
    <row r="327" s="2" customFormat="1" ht="24.15" customHeight="1">
      <c r="A327" s="38"/>
      <c r="B327" s="39"/>
      <c r="C327" s="218" t="s">
        <v>639</v>
      </c>
      <c r="D327" s="218" t="s">
        <v>156</v>
      </c>
      <c r="E327" s="219" t="s">
        <v>1705</v>
      </c>
      <c r="F327" s="220" t="s">
        <v>1706</v>
      </c>
      <c r="G327" s="221" t="s">
        <v>176</v>
      </c>
      <c r="H327" s="222">
        <v>0.88700000000000001</v>
      </c>
      <c r="I327" s="223"/>
      <c r="J327" s="224">
        <f>ROUND(I327*H327,2)</f>
        <v>0</v>
      </c>
      <c r="K327" s="220" t="s">
        <v>160</v>
      </c>
      <c r="L327" s="44"/>
      <c r="M327" s="225" t="s">
        <v>1</v>
      </c>
      <c r="N327" s="226" t="s">
        <v>46</v>
      </c>
      <c r="O327" s="91"/>
      <c r="P327" s="227">
        <f>O327*H327</f>
        <v>0</v>
      </c>
      <c r="Q327" s="227">
        <v>0</v>
      </c>
      <c r="R327" s="227">
        <f>Q327*H327</f>
        <v>0</v>
      </c>
      <c r="S327" s="227">
        <v>0</v>
      </c>
      <c r="T327" s="228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29" t="s">
        <v>254</v>
      </c>
      <c r="AT327" s="229" t="s">
        <v>156</v>
      </c>
      <c r="AU327" s="229" t="s">
        <v>162</v>
      </c>
      <c r="AY327" s="17" t="s">
        <v>152</v>
      </c>
      <c r="BE327" s="230">
        <f>IF(N327="základní",J327,0)</f>
        <v>0</v>
      </c>
      <c r="BF327" s="230">
        <f>IF(N327="snížená",J327,0)</f>
        <v>0</v>
      </c>
      <c r="BG327" s="230">
        <f>IF(N327="zákl. přenesená",J327,0)</f>
        <v>0</v>
      </c>
      <c r="BH327" s="230">
        <f>IF(N327="sníž. přenesená",J327,0)</f>
        <v>0</v>
      </c>
      <c r="BI327" s="230">
        <f>IF(N327="nulová",J327,0)</f>
        <v>0</v>
      </c>
      <c r="BJ327" s="17" t="s">
        <v>162</v>
      </c>
      <c r="BK327" s="230">
        <f>ROUND(I327*H327,2)</f>
        <v>0</v>
      </c>
      <c r="BL327" s="17" t="s">
        <v>254</v>
      </c>
      <c r="BM327" s="229" t="s">
        <v>1707</v>
      </c>
    </row>
    <row r="328" s="12" customFormat="1" ht="25.92" customHeight="1">
      <c r="A328" s="12"/>
      <c r="B328" s="202"/>
      <c r="C328" s="203"/>
      <c r="D328" s="204" t="s">
        <v>79</v>
      </c>
      <c r="E328" s="205" t="s">
        <v>180</v>
      </c>
      <c r="F328" s="205" t="s">
        <v>1452</v>
      </c>
      <c r="G328" s="203"/>
      <c r="H328" s="203"/>
      <c r="I328" s="206"/>
      <c r="J328" s="207">
        <f>BK328</f>
        <v>0</v>
      </c>
      <c r="K328" s="203"/>
      <c r="L328" s="208"/>
      <c r="M328" s="209"/>
      <c r="N328" s="210"/>
      <c r="O328" s="210"/>
      <c r="P328" s="211">
        <f>P329+P336</f>
        <v>0</v>
      </c>
      <c r="Q328" s="210"/>
      <c r="R328" s="211">
        <f>R329+R336</f>
        <v>0.0086199999999999992</v>
      </c>
      <c r="S328" s="210"/>
      <c r="T328" s="212">
        <f>T329+T336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13" t="s">
        <v>154</v>
      </c>
      <c r="AT328" s="214" t="s">
        <v>79</v>
      </c>
      <c r="AU328" s="214" t="s">
        <v>80</v>
      </c>
      <c r="AY328" s="213" t="s">
        <v>152</v>
      </c>
      <c r="BK328" s="215">
        <f>BK329+BK336</f>
        <v>0</v>
      </c>
    </row>
    <row r="329" s="12" customFormat="1" ht="22.8" customHeight="1">
      <c r="A329" s="12"/>
      <c r="B329" s="202"/>
      <c r="C329" s="203"/>
      <c r="D329" s="204" t="s">
        <v>79</v>
      </c>
      <c r="E329" s="216" t="s">
        <v>1708</v>
      </c>
      <c r="F329" s="216" t="s">
        <v>1709</v>
      </c>
      <c r="G329" s="203"/>
      <c r="H329" s="203"/>
      <c r="I329" s="206"/>
      <c r="J329" s="217">
        <f>BK329</f>
        <v>0</v>
      </c>
      <c r="K329" s="203"/>
      <c r="L329" s="208"/>
      <c r="M329" s="209"/>
      <c r="N329" s="210"/>
      <c r="O329" s="210"/>
      <c r="P329" s="211">
        <f>SUM(P330:P335)</f>
        <v>0</v>
      </c>
      <c r="Q329" s="210"/>
      <c r="R329" s="211">
        <f>SUM(R330:R335)</f>
        <v>0.0031199999999999995</v>
      </c>
      <c r="S329" s="210"/>
      <c r="T329" s="212">
        <f>SUM(T330:T335)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3" t="s">
        <v>154</v>
      </c>
      <c r="AT329" s="214" t="s">
        <v>79</v>
      </c>
      <c r="AU329" s="214" t="s">
        <v>88</v>
      </c>
      <c r="AY329" s="213" t="s">
        <v>152</v>
      </c>
      <c r="BK329" s="215">
        <f>SUM(BK330:BK335)</f>
        <v>0</v>
      </c>
    </row>
    <row r="330" s="2" customFormat="1" ht="24.15" customHeight="1">
      <c r="A330" s="38"/>
      <c r="B330" s="39"/>
      <c r="C330" s="218" t="s">
        <v>645</v>
      </c>
      <c r="D330" s="218" t="s">
        <v>156</v>
      </c>
      <c r="E330" s="219" t="s">
        <v>1710</v>
      </c>
      <c r="F330" s="220" t="s">
        <v>1711</v>
      </c>
      <c r="G330" s="221" t="s">
        <v>249</v>
      </c>
      <c r="H330" s="222">
        <v>12</v>
      </c>
      <c r="I330" s="223"/>
      <c r="J330" s="224">
        <f>ROUND(I330*H330,2)</f>
        <v>0</v>
      </c>
      <c r="K330" s="220" t="s">
        <v>160</v>
      </c>
      <c r="L330" s="44"/>
      <c r="M330" s="225" t="s">
        <v>1</v>
      </c>
      <c r="N330" s="226" t="s">
        <v>46</v>
      </c>
      <c r="O330" s="91"/>
      <c r="P330" s="227">
        <f>O330*H330</f>
        <v>0</v>
      </c>
      <c r="Q330" s="227">
        <v>0</v>
      </c>
      <c r="R330" s="227">
        <f>Q330*H330</f>
        <v>0</v>
      </c>
      <c r="S330" s="227">
        <v>0</v>
      </c>
      <c r="T330" s="228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29" t="s">
        <v>553</v>
      </c>
      <c r="AT330" s="229" t="s">
        <v>156</v>
      </c>
      <c r="AU330" s="229" t="s">
        <v>162</v>
      </c>
      <c r="AY330" s="17" t="s">
        <v>152</v>
      </c>
      <c r="BE330" s="230">
        <f>IF(N330="základní",J330,0)</f>
        <v>0</v>
      </c>
      <c r="BF330" s="230">
        <f>IF(N330="snížená",J330,0)</f>
        <v>0</v>
      </c>
      <c r="BG330" s="230">
        <f>IF(N330="zákl. přenesená",J330,0)</f>
        <v>0</v>
      </c>
      <c r="BH330" s="230">
        <f>IF(N330="sníž. přenesená",J330,0)</f>
        <v>0</v>
      </c>
      <c r="BI330" s="230">
        <f>IF(N330="nulová",J330,0)</f>
        <v>0</v>
      </c>
      <c r="BJ330" s="17" t="s">
        <v>162</v>
      </c>
      <c r="BK330" s="230">
        <f>ROUND(I330*H330,2)</f>
        <v>0</v>
      </c>
      <c r="BL330" s="17" t="s">
        <v>553</v>
      </c>
      <c r="BM330" s="229" t="s">
        <v>1712</v>
      </c>
    </row>
    <row r="331" s="14" customFormat="1">
      <c r="A331" s="14"/>
      <c r="B331" s="242"/>
      <c r="C331" s="243"/>
      <c r="D331" s="233" t="s">
        <v>164</v>
      </c>
      <c r="E331" s="244" t="s">
        <v>1</v>
      </c>
      <c r="F331" s="245" t="s">
        <v>234</v>
      </c>
      <c r="G331" s="243"/>
      <c r="H331" s="246">
        <v>12</v>
      </c>
      <c r="I331" s="247"/>
      <c r="J331" s="243"/>
      <c r="K331" s="243"/>
      <c r="L331" s="248"/>
      <c r="M331" s="249"/>
      <c r="N331" s="250"/>
      <c r="O331" s="250"/>
      <c r="P331" s="250"/>
      <c r="Q331" s="250"/>
      <c r="R331" s="250"/>
      <c r="S331" s="250"/>
      <c r="T331" s="251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2" t="s">
        <v>164</v>
      </c>
      <c r="AU331" s="252" t="s">
        <v>162</v>
      </c>
      <c r="AV331" s="14" t="s">
        <v>162</v>
      </c>
      <c r="AW331" s="14" t="s">
        <v>35</v>
      </c>
      <c r="AX331" s="14" t="s">
        <v>80</v>
      </c>
      <c r="AY331" s="252" t="s">
        <v>152</v>
      </c>
    </row>
    <row r="332" s="15" customFormat="1">
      <c r="A332" s="15"/>
      <c r="B332" s="253"/>
      <c r="C332" s="254"/>
      <c r="D332" s="233" t="s">
        <v>164</v>
      </c>
      <c r="E332" s="255" t="s">
        <v>1</v>
      </c>
      <c r="F332" s="256" t="s">
        <v>167</v>
      </c>
      <c r="G332" s="254"/>
      <c r="H332" s="257">
        <v>12</v>
      </c>
      <c r="I332" s="258"/>
      <c r="J332" s="254"/>
      <c r="K332" s="254"/>
      <c r="L332" s="259"/>
      <c r="M332" s="260"/>
      <c r="N332" s="261"/>
      <c r="O332" s="261"/>
      <c r="P332" s="261"/>
      <c r="Q332" s="261"/>
      <c r="R332" s="261"/>
      <c r="S332" s="261"/>
      <c r="T332" s="262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63" t="s">
        <v>164</v>
      </c>
      <c r="AU332" s="263" t="s">
        <v>162</v>
      </c>
      <c r="AV332" s="15" t="s">
        <v>161</v>
      </c>
      <c r="AW332" s="15" t="s">
        <v>35</v>
      </c>
      <c r="AX332" s="15" t="s">
        <v>88</v>
      </c>
      <c r="AY332" s="263" t="s">
        <v>152</v>
      </c>
    </row>
    <row r="333" s="2" customFormat="1" ht="24.15" customHeight="1">
      <c r="A333" s="38"/>
      <c r="B333" s="39"/>
      <c r="C333" s="264" t="s">
        <v>649</v>
      </c>
      <c r="D333" s="264" t="s">
        <v>180</v>
      </c>
      <c r="E333" s="265" t="s">
        <v>1713</v>
      </c>
      <c r="F333" s="266" t="s">
        <v>1714</v>
      </c>
      <c r="G333" s="267" t="s">
        <v>249</v>
      </c>
      <c r="H333" s="268">
        <v>12</v>
      </c>
      <c r="I333" s="269"/>
      <c r="J333" s="270">
        <f>ROUND(I333*H333,2)</f>
        <v>0</v>
      </c>
      <c r="K333" s="266" t="s">
        <v>1</v>
      </c>
      <c r="L333" s="271"/>
      <c r="M333" s="272" t="s">
        <v>1</v>
      </c>
      <c r="N333" s="273" t="s">
        <v>46</v>
      </c>
      <c r="O333" s="91"/>
      <c r="P333" s="227">
        <f>O333*H333</f>
        <v>0</v>
      </c>
      <c r="Q333" s="227">
        <v>0.00025999999999999998</v>
      </c>
      <c r="R333" s="227">
        <f>Q333*H333</f>
        <v>0.0031199999999999995</v>
      </c>
      <c r="S333" s="227">
        <v>0</v>
      </c>
      <c r="T333" s="22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9" t="s">
        <v>878</v>
      </c>
      <c r="AT333" s="229" t="s">
        <v>180</v>
      </c>
      <c r="AU333" s="229" t="s">
        <v>162</v>
      </c>
      <c r="AY333" s="17" t="s">
        <v>152</v>
      </c>
      <c r="BE333" s="230">
        <f>IF(N333="základní",J333,0)</f>
        <v>0</v>
      </c>
      <c r="BF333" s="230">
        <f>IF(N333="snížená",J333,0)</f>
        <v>0</v>
      </c>
      <c r="BG333" s="230">
        <f>IF(N333="zákl. přenesená",J333,0)</f>
        <v>0</v>
      </c>
      <c r="BH333" s="230">
        <f>IF(N333="sníž. přenesená",J333,0)</f>
        <v>0</v>
      </c>
      <c r="BI333" s="230">
        <f>IF(N333="nulová",J333,0)</f>
        <v>0</v>
      </c>
      <c r="BJ333" s="17" t="s">
        <v>162</v>
      </c>
      <c r="BK333" s="230">
        <f>ROUND(I333*H333,2)</f>
        <v>0</v>
      </c>
      <c r="BL333" s="17" t="s">
        <v>878</v>
      </c>
      <c r="BM333" s="229" t="s">
        <v>1715</v>
      </c>
    </row>
    <row r="334" s="14" customFormat="1">
      <c r="A334" s="14"/>
      <c r="B334" s="242"/>
      <c r="C334" s="243"/>
      <c r="D334" s="233" t="s">
        <v>164</v>
      </c>
      <c r="E334" s="244" t="s">
        <v>1</v>
      </c>
      <c r="F334" s="245" t="s">
        <v>234</v>
      </c>
      <c r="G334" s="243"/>
      <c r="H334" s="246">
        <v>12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164</v>
      </c>
      <c r="AU334" s="252" t="s">
        <v>162</v>
      </c>
      <c r="AV334" s="14" t="s">
        <v>162</v>
      </c>
      <c r="AW334" s="14" t="s">
        <v>35</v>
      </c>
      <c r="AX334" s="14" t="s">
        <v>80</v>
      </c>
      <c r="AY334" s="252" t="s">
        <v>152</v>
      </c>
    </row>
    <row r="335" s="15" customFormat="1">
      <c r="A335" s="15"/>
      <c r="B335" s="253"/>
      <c r="C335" s="254"/>
      <c r="D335" s="233" t="s">
        <v>164</v>
      </c>
      <c r="E335" s="255" t="s">
        <v>1</v>
      </c>
      <c r="F335" s="256" t="s">
        <v>167</v>
      </c>
      <c r="G335" s="254"/>
      <c r="H335" s="257">
        <v>12</v>
      </c>
      <c r="I335" s="258"/>
      <c r="J335" s="254"/>
      <c r="K335" s="254"/>
      <c r="L335" s="259"/>
      <c r="M335" s="260"/>
      <c r="N335" s="261"/>
      <c r="O335" s="261"/>
      <c r="P335" s="261"/>
      <c r="Q335" s="261"/>
      <c r="R335" s="261"/>
      <c r="S335" s="261"/>
      <c r="T335" s="262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3" t="s">
        <v>164</v>
      </c>
      <c r="AU335" s="263" t="s">
        <v>162</v>
      </c>
      <c r="AV335" s="15" t="s">
        <v>161</v>
      </c>
      <c r="AW335" s="15" t="s">
        <v>35</v>
      </c>
      <c r="AX335" s="15" t="s">
        <v>88</v>
      </c>
      <c r="AY335" s="263" t="s">
        <v>152</v>
      </c>
    </row>
    <row r="336" s="12" customFormat="1" ht="22.8" customHeight="1">
      <c r="A336" s="12"/>
      <c r="B336" s="202"/>
      <c r="C336" s="203"/>
      <c r="D336" s="204" t="s">
        <v>79</v>
      </c>
      <c r="E336" s="216" t="s">
        <v>1716</v>
      </c>
      <c r="F336" s="216" t="s">
        <v>1717</v>
      </c>
      <c r="G336" s="203"/>
      <c r="H336" s="203"/>
      <c r="I336" s="206"/>
      <c r="J336" s="217">
        <f>BK336</f>
        <v>0</v>
      </c>
      <c r="K336" s="203"/>
      <c r="L336" s="208"/>
      <c r="M336" s="209"/>
      <c r="N336" s="210"/>
      <c r="O336" s="210"/>
      <c r="P336" s="211">
        <f>SUM(P337:P340)</f>
        <v>0</v>
      </c>
      <c r="Q336" s="210"/>
      <c r="R336" s="211">
        <f>SUM(R337:R340)</f>
        <v>0.0055000000000000005</v>
      </c>
      <c r="S336" s="210"/>
      <c r="T336" s="212">
        <f>SUM(T337:T340)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13" t="s">
        <v>154</v>
      </c>
      <c r="AT336" s="214" t="s">
        <v>79</v>
      </c>
      <c r="AU336" s="214" t="s">
        <v>88</v>
      </c>
      <c r="AY336" s="213" t="s">
        <v>152</v>
      </c>
      <c r="BK336" s="215">
        <f>SUM(BK337:BK340)</f>
        <v>0</v>
      </c>
    </row>
    <row r="337" s="2" customFormat="1" ht="24.15" customHeight="1">
      <c r="A337" s="38"/>
      <c r="B337" s="39"/>
      <c r="C337" s="218" t="s">
        <v>655</v>
      </c>
      <c r="D337" s="218" t="s">
        <v>156</v>
      </c>
      <c r="E337" s="219" t="s">
        <v>1718</v>
      </c>
      <c r="F337" s="220" t="s">
        <v>1719</v>
      </c>
      <c r="G337" s="221" t="s">
        <v>237</v>
      </c>
      <c r="H337" s="222">
        <v>110</v>
      </c>
      <c r="I337" s="223"/>
      <c r="J337" s="224">
        <f>ROUND(I337*H337,2)</f>
        <v>0</v>
      </c>
      <c r="K337" s="220" t="s">
        <v>160</v>
      </c>
      <c r="L337" s="44"/>
      <c r="M337" s="225" t="s">
        <v>1</v>
      </c>
      <c r="N337" s="226" t="s">
        <v>46</v>
      </c>
      <c r="O337" s="91"/>
      <c r="P337" s="227">
        <f>O337*H337</f>
        <v>0</v>
      </c>
      <c r="Q337" s="227">
        <v>0</v>
      </c>
      <c r="R337" s="227">
        <f>Q337*H337</f>
        <v>0</v>
      </c>
      <c r="S337" s="227">
        <v>0</v>
      </c>
      <c r="T337" s="228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29" t="s">
        <v>553</v>
      </c>
      <c r="AT337" s="229" t="s">
        <v>156</v>
      </c>
      <c r="AU337" s="229" t="s">
        <v>162</v>
      </c>
      <c r="AY337" s="17" t="s">
        <v>152</v>
      </c>
      <c r="BE337" s="230">
        <f>IF(N337="základní",J337,0)</f>
        <v>0</v>
      </c>
      <c r="BF337" s="230">
        <f>IF(N337="snížená",J337,0)</f>
        <v>0</v>
      </c>
      <c r="BG337" s="230">
        <f>IF(N337="zákl. přenesená",J337,0)</f>
        <v>0</v>
      </c>
      <c r="BH337" s="230">
        <f>IF(N337="sníž. přenesená",J337,0)</f>
        <v>0</v>
      </c>
      <c r="BI337" s="230">
        <f>IF(N337="nulová",J337,0)</f>
        <v>0</v>
      </c>
      <c r="BJ337" s="17" t="s">
        <v>162</v>
      </c>
      <c r="BK337" s="230">
        <f>ROUND(I337*H337,2)</f>
        <v>0</v>
      </c>
      <c r="BL337" s="17" t="s">
        <v>553</v>
      </c>
      <c r="BM337" s="229" t="s">
        <v>1720</v>
      </c>
    </row>
    <row r="338" s="14" customFormat="1">
      <c r="A338" s="14"/>
      <c r="B338" s="242"/>
      <c r="C338" s="243"/>
      <c r="D338" s="233" t="s">
        <v>164</v>
      </c>
      <c r="E338" s="244" t="s">
        <v>1</v>
      </c>
      <c r="F338" s="245" t="s">
        <v>792</v>
      </c>
      <c r="G338" s="243"/>
      <c r="H338" s="246">
        <v>110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2" t="s">
        <v>164</v>
      </c>
      <c r="AU338" s="252" t="s">
        <v>162</v>
      </c>
      <c r="AV338" s="14" t="s">
        <v>162</v>
      </c>
      <c r="AW338" s="14" t="s">
        <v>35</v>
      </c>
      <c r="AX338" s="14" t="s">
        <v>80</v>
      </c>
      <c r="AY338" s="252" t="s">
        <v>152</v>
      </c>
    </row>
    <row r="339" s="15" customFormat="1">
      <c r="A339" s="15"/>
      <c r="B339" s="253"/>
      <c r="C339" s="254"/>
      <c r="D339" s="233" t="s">
        <v>164</v>
      </c>
      <c r="E339" s="255" t="s">
        <v>1</v>
      </c>
      <c r="F339" s="256" t="s">
        <v>167</v>
      </c>
      <c r="G339" s="254"/>
      <c r="H339" s="257">
        <v>110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3" t="s">
        <v>164</v>
      </c>
      <c r="AU339" s="263" t="s">
        <v>162</v>
      </c>
      <c r="AV339" s="15" t="s">
        <v>161</v>
      </c>
      <c r="AW339" s="15" t="s">
        <v>35</v>
      </c>
      <c r="AX339" s="15" t="s">
        <v>88</v>
      </c>
      <c r="AY339" s="263" t="s">
        <v>152</v>
      </c>
    </row>
    <row r="340" s="2" customFormat="1" ht="14.4" customHeight="1">
      <c r="A340" s="38"/>
      <c r="B340" s="39"/>
      <c r="C340" s="264" t="s">
        <v>661</v>
      </c>
      <c r="D340" s="264" t="s">
        <v>180</v>
      </c>
      <c r="E340" s="265" t="s">
        <v>1721</v>
      </c>
      <c r="F340" s="266" t="s">
        <v>1722</v>
      </c>
      <c r="G340" s="267" t="s">
        <v>237</v>
      </c>
      <c r="H340" s="268">
        <v>110</v>
      </c>
      <c r="I340" s="269"/>
      <c r="J340" s="270">
        <f>ROUND(I340*H340,2)</f>
        <v>0</v>
      </c>
      <c r="K340" s="266" t="s">
        <v>160</v>
      </c>
      <c r="L340" s="271"/>
      <c r="M340" s="277" t="s">
        <v>1</v>
      </c>
      <c r="N340" s="278" t="s">
        <v>46</v>
      </c>
      <c r="O340" s="279"/>
      <c r="P340" s="280">
        <f>O340*H340</f>
        <v>0</v>
      </c>
      <c r="Q340" s="280">
        <v>5.0000000000000002E-05</v>
      </c>
      <c r="R340" s="280">
        <f>Q340*H340</f>
        <v>0.0055000000000000005</v>
      </c>
      <c r="S340" s="280">
        <v>0</v>
      </c>
      <c r="T340" s="281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29" t="s">
        <v>878</v>
      </c>
      <c r="AT340" s="229" t="s">
        <v>180</v>
      </c>
      <c r="AU340" s="229" t="s">
        <v>162</v>
      </c>
      <c r="AY340" s="17" t="s">
        <v>152</v>
      </c>
      <c r="BE340" s="230">
        <f>IF(N340="základní",J340,0)</f>
        <v>0</v>
      </c>
      <c r="BF340" s="230">
        <f>IF(N340="snížená",J340,0)</f>
        <v>0</v>
      </c>
      <c r="BG340" s="230">
        <f>IF(N340="zákl. přenesená",J340,0)</f>
        <v>0</v>
      </c>
      <c r="BH340" s="230">
        <f>IF(N340="sníž. přenesená",J340,0)</f>
        <v>0</v>
      </c>
      <c r="BI340" s="230">
        <f>IF(N340="nulová",J340,0)</f>
        <v>0</v>
      </c>
      <c r="BJ340" s="17" t="s">
        <v>162</v>
      </c>
      <c r="BK340" s="230">
        <f>ROUND(I340*H340,2)</f>
        <v>0</v>
      </c>
      <c r="BL340" s="17" t="s">
        <v>878</v>
      </c>
      <c r="BM340" s="229" t="s">
        <v>1723</v>
      </c>
    </row>
    <row r="341" s="2" customFormat="1" ht="6.96" customHeight="1">
      <c r="A341" s="38"/>
      <c r="B341" s="66"/>
      <c r="C341" s="67"/>
      <c r="D341" s="67"/>
      <c r="E341" s="67"/>
      <c r="F341" s="67"/>
      <c r="G341" s="67"/>
      <c r="H341" s="67"/>
      <c r="I341" s="67"/>
      <c r="J341" s="67"/>
      <c r="K341" s="67"/>
      <c r="L341" s="44"/>
      <c r="M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</row>
  </sheetData>
  <sheetProtection sheet="1" autoFilter="0" formatColumns="0" formatRows="0" objects="1" scenarios="1" spinCount="100000" saltValue="ECHkeY4ZE0N0tjEO4MGu/xeERYFyg+vbVnWP8S2hpZYgjTA9vMXKfMQyGmJQ1zulMiMLjxqB4WKdFrAiF/ZY3Q==" hashValue="mY3C83qXXYTKAf63QTqwPJlzEiaf1lLPkv89NiVsk3o7eYts8wW6Q33pOCTLwLlNL2seltovqMj1GngW64ClfQ==" algorithmName="SHA-512" password="CC35"/>
  <autoFilter ref="C122:K34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stavební úpravy 3.N.P. č.p. 6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1724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27. 2. 2020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29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33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34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36</v>
      </c>
      <c r="E23" s="38"/>
      <c r="F23" s="38"/>
      <c r="G23" s="38"/>
      <c r="H23" s="38"/>
      <c r="I23" s="140" t="s">
        <v>25</v>
      </c>
      <c r="J23" s="143" t="s">
        <v>37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ROUND((SUM(BE122:BE133)),  2)</f>
        <v>0</v>
      </c>
      <c r="G33" s="38"/>
      <c r="H33" s="38"/>
      <c r="I33" s="155">
        <v>0.20999999999999999</v>
      </c>
      <c r="J33" s="154">
        <f>ROUND(((SUM(BE122:BE133))*I33),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ROUND((SUM(BF122:BF133)),  2)</f>
        <v>0</v>
      </c>
      <c r="G34" s="38"/>
      <c r="H34" s="38"/>
      <c r="I34" s="155">
        <v>0.14999999999999999</v>
      </c>
      <c r="J34" s="154">
        <f>ROUND(((SUM(BF122:BF133))*I34),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ROUND((SUM(BG122:BG133)),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ROUND((SUM(BH122:BH133)),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ROUND((SUM(BI122:BI133)),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stavební úpravy 3.N.P. č.p. 6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06 -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Malšovice budova č.p. 6</v>
      </c>
      <c r="G89" s="40"/>
      <c r="H89" s="40"/>
      <c r="I89" s="32" t="s">
        <v>22</v>
      </c>
      <c r="J89" s="79" t="str">
        <f>IF(J12="","",J12)</f>
        <v>27. 2. 2020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HORTECH control s.r.o.</v>
      </c>
      <c r="G91" s="40"/>
      <c r="H91" s="40"/>
      <c r="I91" s="32" t="s">
        <v>32</v>
      </c>
      <c r="J91" s="36" t="str">
        <f>E21</f>
        <v>Ing. Demuth, Děčín I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36</v>
      </c>
      <c r="J92" s="36" t="str">
        <f>E24</f>
        <v>Josef Beran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1725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1726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1727</v>
      </c>
      <c r="E99" s="188"/>
      <c r="F99" s="188"/>
      <c r="G99" s="188"/>
      <c r="H99" s="188"/>
      <c r="I99" s="188"/>
      <c r="J99" s="189">
        <f>J126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1728</v>
      </c>
      <c r="E100" s="188"/>
      <c r="F100" s="188"/>
      <c r="G100" s="188"/>
      <c r="H100" s="188"/>
      <c r="I100" s="188"/>
      <c r="J100" s="189">
        <f>J128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1729</v>
      </c>
      <c r="E101" s="188"/>
      <c r="F101" s="188"/>
      <c r="G101" s="188"/>
      <c r="H101" s="188"/>
      <c r="I101" s="188"/>
      <c r="J101" s="189">
        <f>J130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1730</v>
      </c>
      <c r="E102" s="188"/>
      <c r="F102" s="188"/>
      <c r="G102" s="188"/>
      <c r="H102" s="188"/>
      <c r="I102" s="188"/>
      <c r="J102" s="189">
        <f>J132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137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Malšovice stavební úpravy 3.N.P. č.p. 6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06 - Vedlejší rozpočtové náklady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>Malšovice budova č.p. 6</v>
      </c>
      <c r="G116" s="40"/>
      <c r="H116" s="40"/>
      <c r="I116" s="32" t="s">
        <v>22</v>
      </c>
      <c r="J116" s="79" t="str">
        <f>IF(J12="","",J12)</f>
        <v>27. 2. 2020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24</v>
      </c>
      <c r="D118" s="40"/>
      <c r="E118" s="40"/>
      <c r="F118" s="27" t="str">
        <f>E15</f>
        <v>HORTECH control s.r.o.</v>
      </c>
      <c r="G118" s="40"/>
      <c r="H118" s="40"/>
      <c r="I118" s="32" t="s">
        <v>32</v>
      </c>
      <c r="J118" s="36" t="str">
        <f>E21</f>
        <v>Ing. Demuth, Děčín I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30</v>
      </c>
      <c r="D119" s="40"/>
      <c r="E119" s="40"/>
      <c r="F119" s="27" t="str">
        <f>IF(E18="","",E18)</f>
        <v>Vyplň údaj</v>
      </c>
      <c r="G119" s="40"/>
      <c r="H119" s="40"/>
      <c r="I119" s="32" t="s">
        <v>36</v>
      </c>
      <c r="J119" s="36" t="str">
        <f>E24</f>
        <v>Josef Beran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138</v>
      </c>
      <c r="D121" s="194" t="s">
        <v>65</v>
      </c>
      <c r="E121" s="194" t="s">
        <v>61</v>
      </c>
      <c r="F121" s="194" t="s">
        <v>62</v>
      </c>
      <c r="G121" s="194" t="s">
        <v>139</v>
      </c>
      <c r="H121" s="194" t="s">
        <v>140</v>
      </c>
      <c r="I121" s="194" t="s">
        <v>141</v>
      </c>
      <c r="J121" s="194" t="s">
        <v>111</v>
      </c>
      <c r="K121" s="195" t="s">
        <v>142</v>
      </c>
      <c r="L121" s="196"/>
      <c r="M121" s="100" t="s">
        <v>1</v>
      </c>
      <c r="N121" s="101" t="s">
        <v>44</v>
      </c>
      <c r="O121" s="101" t="s">
        <v>143</v>
      </c>
      <c r="P121" s="101" t="s">
        <v>144</v>
      </c>
      <c r="Q121" s="101" t="s">
        <v>145</v>
      </c>
      <c r="R121" s="101" t="s">
        <v>146</v>
      </c>
      <c r="S121" s="101" t="s">
        <v>147</v>
      </c>
      <c r="T121" s="102" t="s">
        <v>148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149</v>
      </c>
      <c r="D122" s="40"/>
      <c r="E122" s="40"/>
      <c r="F122" s="40"/>
      <c r="G122" s="40"/>
      <c r="H122" s="40"/>
      <c r="I122" s="40"/>
      <c r="J122" s="197">
        <f>BK122</f>
        <v>0</v>
      </c>
      <c r="K122" s="40"/>
      <c r="L122" s="44"/>
      <c r="M122" s="103"/>
      <c r="N122" s="198"/>
      <c r="O122" s="104"/>
      <c r="P122" s="199">
        <f>P123</f>
        <v>0</v>
      </c>
      <c r="Q122" s="104"/>
      <c r="R122" s="199">
        <f>R123</f>
        <v>0</v>
      </c>
      <c r="S122" s="104"/>
      <c r="T122" s="200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79</v>
      </c>
      <c r="AU122" s="17" t="s">
        <v>113</v>
      </c>
      <c r="BK122" s="201">
        <f>BK123</f>
        <v>0</v>
      </c>
    </row>
    <row r="123" s="12" customFormat="1" ht="25.92" customHeight="1">
      <c r="A123" s="12"/>
      <c r="B123" s="202"/>
      <c r="C123" s="203"/>
      <c r="D123" s="204" t="s">
        <v>79</v>
      </c>
      <c r="E123" s="205" t="s">
        <v>1731</v>
      </c>
      <c r="F123" s="205" t="s">
        <v>103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P124+P126+P128+P130+P132</f>
        <v>0</v>
      </c>
      <c r="Q123" s="210"/>
      <c r="R123" s="211">
        <f>R124+R126+R128+R130+R132</f>
        <v>0</v>
      </c>
      <c r="S123" s="210"/>
      <c r="T123" s="212">
        <f>T124+T126+T128+T130+T132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186</v>
      </c>
      <c r="AT123" s="214" t="s">
        <v>79</v>
      </c>
      <c r="AU123" s="214" t="s">
        <v>80</v>
      </c>
      <c r="AY123" s="213" t="s">
        <v>152</v>
      </c>
      <c r="BK123" s="215">
        <f>BK124+BK126+BK128+BK130+BK132</f>
        <v>0</v>
      </c>
    </row>
    <row r="124" s="12" customFormat="1" ht="22.8" customHeight="1">
      <c r="A124" s="12"/>
      <c r="B124" s="202"/>
      <c r="C124" s="203"/>
      <c r="D124" s="204" t="s">
        <v>79</v>
      </c>
      <c r="E124" s="216" t="s">
        <v>1732</v>
      </c>
      <c r="F124" s="216" t="s">
        <v>1733</v>
      </c>
      <c r="G124" s="203"/>
      <c r="H124" s="203"/>
      <c r="I124" s="206"/>
      <c r="J124" s="217">
        <f>BK124</f>
        <v>0</v>
      </c>
      <c r="K124" s="203"/>
      <c r="L124" s="208"/>
      <c r="M124" s="209"/>
      <c r="N124" s="210"/>
      <c r="O124" s="210"/>
      <c r="P124" s="211">
        <f>P125</f>
        <v>0</v>
      </c>
      <c r="Q124" s="210"/>
      <c r="R124" s="211">
        <f>R125</f>
        <v>0</v>
      </c>
      <c r="S124" s="210"/>
      <c r="T124" s="212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186</v>
      </c>
      <c r="AT124" s="214" t="s">
        <v>79</v>
      </c>
      <c r="AU124" s="214" t="s">
        <v>88</v>
      </c>
      <c r="AY124" s="213" t="s">
        <v>152</v>
      </c>
      <c r="BK124" s="215">
        <f>BK125</f>
        <v>0</v>
      </c>
    </row>
    <row r="125" s="2" customFormat="1" ht="24.15" customHeight="1">
      <c r="A125" s="38"/>
      <c r="B125" s="39"/>
      <c r="C125" s="218" t="s">
        <v>183</v>
      </c>
      <c r="D125" s="218" t="s">
        <v>156</v>
      </c>
      <c r="E125" s="219" t="s">
        <v>1734</v>
      </c>
      <c r="F125" s="220" t="s">
        <v>1735</v>
      </c>
      <c r="G125" s="221" t="s">
        <v>1736</v>
      </c>
      <c r="H125" s="222">
        <v>1</v>
      </c>
      <c r="I125" s="223"/>
      <c r="J125" s="224">
        <f>ROUND(I125*H125,2)</f>
        <v>0</v>
      </c>
      <c r="K125" s="220" t="s">
        <v>160</v>
      </c>
      <c r="L125" s="44"/>
      <c r="M125" s="225" t="s">
        <v>1</v>
      </c>
      <c r="N125" s="226" t="s">
        <v>46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1737</v>
      </c>
      <c r="AT125" s="229" t="s">
        <v>156</v>
      </c>
      <c r="AU125" s="229" t="s">
        <v>162</v>
      </c>
      <c r="AY125" s="17" t="s">
        <v>152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162</v>
      </c>
      <c r="BK125" s="230">
        <f>ROUND(I125*H125,2)</f>
        <v>0</v>
      </c>
      <c r="BL125" s="17" t="s">
        <v>1737</v>
      </c>
      <c r="BM125" s="229" t="s">
        <v>1738</v>
      </c>
    </row>
    <row r="126" s="12" customFormat="1" ht="22.8" customHeight="1">
      <c r="A126" s="12"/>
      <c r="B126" s="202"/>
      <c r="C126" s="203"/>
      <c r="D126" s="204" t="s">
        <v>79</v>
      </c>
      <c r="E126" s="216" t="s">
        <v>1739</v>
      </c>
      <c r="F126" s="216" t="s">
        <v>1740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P127</f>
        <v>0</v>
      </c>
      <c r="Q126" s="210"/>
      <c r="R126" s="211">
        <f>R127</f>
        <v>0</v>
      </c>
      <c r="S126" s="210"/>
      <c r="T126" s="212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186</v>
      </c>
      <c r="AT126" s="214" t="s">
        <v>79</v>
      </c>
      <c r="AU126" s="214" t="s">
        <v>88</v>
      </c>
      <c r="AY126" s="213" t="s">
        <v>152</v>
      </c>
      <c r="BK126" s="215">
        <f>BK127</f>
        <v>0</v>
      </c>
    </row>
    <row r="127" s="2" customFormat="1" ht="14.4" customHeight="1">
      <c r="A127" s="38"/>
      <c r="B127" s="39"/>
      <c r="C127" s="218" t="s">
        <v>161</v>
      </c>
      <c r="D127" s="218" t="s">
        <v>156</v>
      </c>
      <c r="E127" s="219" t="s">
        <v>1741</v>
      </c>
      <c r="F127" s="220" t="s">
        <v>1740</v>
      </c>
      <c r="G127" s="221" t="s">
        <v>1742</v>
      </c>
      <c r="H127" s="282"/>
      <c r="I127" s="223"/>
      <c r="J127" s="224">
        <f>ROUND(I127*H127,2)</f>
        <v>0</v>
      </c>
      <c r="K127" s="220" t="s">
        <v>160</v>
      </c>
      <c r="L127" s="44"/>
      <c r="M127" s="225" t="s">
        <v>1</v>
      </c>
      <c r="N127" s="226" t="s">
        <v>46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1737</v>
      </c>
      <c r="AT127" s="229" t="s">
        <v>156</v>
      </c>
      <c r="AU127" s="229" t="s">
        <v>162</v>
      </c>
      <c r="AY127" s="17" t="s">
        <v>152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162</v>
      </c>
      <c r="BK127" s="230">
        <f>ROUND(I127*H127,2)</f>
        <v>0</v>
      </c>
      <c r="BL127" s="17" t="s">
        <v>1737</v>
      </c>
      <c r="BM127" s="229" t="s">
        <v>1743</v>
      </c>
    </row>
    <row r="128" s="12" customFormat="1" ht="22.8" customHeight="1">
      <c r="A128" s="12"/>
      <c r="B128" s="202"/>
      <c r="C128" s="203"/>
      <c r="D128" s="204" t="s">
        <v>79</v>
      </c>
      <c r="E128" s="216" t="s">
        <v>1744</v>
      </c>
      <c r="F128" s="216" t="s">
        <v>1745</v>
      </c>
      <c r="G128" s="203"/>
      <c r="H128" s="203"/>
      <c r="I128" s="206"/>
      <c r="J128" s="217">
        <f>BK128</f>
        <v>0</v>
      </c>
      <c r="K128" s="203"/>
      <c r="L128" s="208"/>
      <c r="M128" s="209"/>
      <c r="N128" s="210"/>
      <c r="O128" s="210"/>
      <c r="P128" s="211">
        <f>P129</f>
        <v>0</v>
      </c>
      <c r="Q128" s="210"/>
      <c r="R128" s="211">
        <f>R129</f>
        <v>0</v>
      </c>
      <c r="S128" s="210"/>
      <c r="T128" s="212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3" t="s">
        <v>186</v>
      </c>
      <c r="AT128" s="214" t="s">
        <v>79</v>
      </c>
      <c r="AU128" s="214" t="s">
        <v>88</v>
      </c>
      <c r="AY128" s="213" t="s">
        <v>152</v>
      </c>
      <c r="BK128" s="215">
        <f>BK129</f>
        <v>0</v>
      </c>
    </row>
    <row r="129" s="2" customFormat="1" ht="24.15" customHeight="1">
      <c r="A129" s="38"/>
      <c r="B129" s="39"/>
      <c r="C129" s="218" t="s">
        <v>206</v>
      </c>
      <c r="D129" s="218" t="s">
        <v>156</v>
      </c>
      <c r="E129" s="219" t="s">
        <v>1746</v>
      </c>
      <c r="F129" s="220" t="s">
        <v>1747</v>
      </c>
      <c r="G129" s="221" t="s">
        <v>1742</v>
      </c>
      <c r="H129" s="282"/>
      <c r="I129" s="223"/>
      <c r="J129" s="224">
        <f>ROUND(I129*H129,2)</f>
        <v>0</v>
      </c>
      <c r="K129" s="220" t="s">
        <v>160</v>
      </c>
      <c r="L129" s="44"/>
      <c r="M129" s="225" t="s">
        <v>1</v>
      </c>
      <c r="N129" s="226" t="s">
        <v>46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1737</v>
      </c>
      <c r="AT129" s="229" t="s">
        <v>156</v>
      </c>
      <c r="AU129" s="229" t="s">
        <v>162</v>
      </c>
      <c r="AY129" s="17" t="s">
        <v>152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162</v>
      </c>
      <c r="BK129" s="230">
        <f>ROUND(I129*H129,2)</f>
        <v>0</v>
      </c>
      <c r="BL129" s="17" t="s">
        <v>1737</v>
      </c>
      <c r="BM129" s="229" t="s">
        <v>1748</v>
      </c>
    </row>
    <row r="130" s="12" customFormat="1" ht="22.8" customHeight="1">
      <c r="A130" s="12"/>
      <c r="B130" s="202"/>
      <c r="C130" s="203"/>
      <c r="D130" s="204" t="s">
        <v>79</v>
      </c>
      <c r="E130" s="216" t="s">
        <v>1749</v>
      </c>
      <c r="F130" s="216" t="s">
        <v>1750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P131</f>
        <v>0</v>
      </c>
      <c r="Q130" s="210"/>
      <c r="R130" s="211">
        <f>R131</f>
        <v>0</v>
      </c>
      <c r="S130" s="210"/>
      <c r="T130" s="212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186</v>
      </c>
      <c r="AT130" s="214" t="s">
        <v>79</v>
      </c>
      <c r="AU130" s="214" t="s">
        <v>88</v>
      </c>
      <c r="AY130" s="213" t="s">
        <v>152</v>
      </c>
      <c r="BK130" s="215">
        <f>BK131</f>
        <v>0</v>
      </c>
    </row>
    <row r="131" s="2" customFormat="1" ht="14.4" customHeight="1">
      <c r="A131" s="38"/>
      <c r="B131" s="39"/>
      <c r="C131" s="218" t="s">
        <v>186</v>
      </c>
      <c r="D131" s="218" t="s">
        <v>156</v>
      </c>
      <c r="E131" s="219" t="s">
        <v>1751</v>
      </c>
      <c r="F131" s="220" t="s">
        <v>1750</v>
      </c>
      <c r="G131" s="221" t="s">
        <v>1742</v>
      </c>
      <c r="H131" s="282"/>
      <c r="I131" s="223"/>
      <c r="J131" s="224">
        <f>ROUND(I131*H131,2)</f>
        <v>0</v>
      </c>
      <c r="K131" s="220" t="s">
        <v>160</v>
      </c>
      <c r="L131" s="44"/>
      <c r="M131" s="225" t="s">
        <v>1</v>
      </c>
      <c r="N131" s="226" t="s">
        <v>46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1737</v>
      </c>
      <c r="AT131" s="229" t="s">
        <v>156</v>
      </c>
      <c r="AU131" s="229" t="s">
        <v>162</v>
      </c>
      <c r="AY131" s="17" t="s">
        <v>152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162</v>
      </c>
      <c r="BK131" s="230">
        <f>ROUND(I131*H131,2)</f>
        <v>0</v>
      </c>
      <c r="BL131" s="17" t="s">
        <v>1737</v>
      </c>
      <c r="BM131" s="229" t="s">
        <v>1752</v>
      </c>
    </row>
    <row r="132" s="12" customFormat="1" ht="22.8" customHeight="1">
      <c r="A132" s="12"/>
      <c r="B132" s="202"/>
      <c r="C132" s="203"/>
      <c r="D132" s="204" t="s">
        <v>79</v>
      </c>
      <c r="E132" s="216" t="s">
        <v>1753</v>
      </c>
      <c r="F132" s="216" t="s">
        <v>1754</v>
      </c>
      <c r="G132" s="203"/>
      <c r="H132" s="203"/>
      <c r="I132" s="206"/>
      <c r="J132" s="217">
        <f>BK132</f>
        <v>0</v>
      </c>
      <c r="K132" s="203"/>
      <c r="L132" s="208"/>
      <c r="M132" s="209"/>
      <c r="N132" s="210"/>
      <c r="O132" s="210"/>
      <c r="P132" s="211">
        <f>P133</f>
        <v>0</v>
      </c>
      <c r="Q132" s="210"/>
      <c r="R132" s="211">
        <f>R133</f>
        <v>0</v>
      </c>
      <c r="S132" s="210"/>
      <c r="T132" s="212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3" t="s">
        <v>186</v>
      </c>
      <c r="AT132" s="214" t="s">
        <v>79</v>
      </c>
      <c r="AU132" s="214" t="s">
        <v>88</v>
      </c>
      <c r="AY132" s="213" t="s">
        <v>152</v>
      </c>
      <c r="BK132" s="215">
        <f>BK133</f>
        <v>0</v>
      </c>
    </row>
    <row r="133" s="2" customFormat="1" ht="14.4" customHeight="1">
      <c r="A133" s="38"/>
      <c r="B133" s="39"/>
      <c r="C133" s="218" t="s">
        <v>200</v>
      </c>
      <c r="D133" s="218" t="s">
        <v>156</v>
      </c>
      <c r="E133" s="219" t="s">
        <v>1755</v>
      </c>
      <c r="F133" s="220" t="s">
        <v>1754</v>
      </c>
      <c r="G133" s="221" t="s">
        <v>1742</v>
      </c>
      <c r="H133" s="282"/>
      <c r="I133" s="223"/>
      <c r="J133" s="224">
        <f>ROUND(I133*H133,2)</f>
        <v>0</v>
      </c>
      <c r="K133" s="220" t="s">
        <v>160</v>
      </c>
      <c r="L133" s="44"/>
      <c r="M133" s="283" t="s">
        <v>1</v>
      </c>
      <c r="N133" s="284" t="s">
        <v>46</v>
      </c>
      <c r="O133" s="279"/>
      <c r="P133" s="280">
        <f>O133*H133</f>
        <v>0</v>
      </c>
      <c r="Q133" s="280">
        <v>0</v>
      </c>
      <c r="R133" s="280">
        <f>Q133*H133</f>
        <v>0</v>
      </c>
      <c r="S133" s="280">
        <v>0</v>
      </c>
      <c r="T133" s="281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1737</v>
      </c>
      <c r="AT133" s="229" t="s">
        <v>156</v>
      </c>
      <c r="AU133" s="229" t="s">
        <v>162</v>
      </c>
      <c r="AY133" s="17" t="s">
        <v>152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162</v>
      </c>
      <c r="BK133" s="230">
        <f>ROUND(I133*H133,2)</f>
        <v>0</v>
      </c>
      <c r="BL133" s="17" t="s">
        <v>1737</v>
      </c>
      <c r="BM133" s="229" t="s">
        <v>1756</v>
      </c>
    </row>
    <row r="134" s="2" customFormat="1" ht="6.96" customHeight="1">
      <c r="A134" s="38"/>
      <c r="B134" s="66"/>
      <c r="C134" s="67"/>
      <c r="D134" s="67"/>
      <c r="E134" s="67"/>
      <c r="F134" s="67"/>
      <c r="G134" s="67"/>
      <c r="H134" s="67"/>
      <c r="I134" s="67"/>
      <c r="J134" s="67"/>
      <c r="K134" s="67"/>
      <c r="L134" s="44"/>
      <c r="M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</sheetData>
  <sheetProtection sheet="1" autoFilter="0" formatColumns="0" formatRows="0" objects="1" scenarios="1" spinCount="100000" saltValue="JbaqW8X8sFZAVJJf8kGARcYYKE9/1b9OaetVUji42mdNxf6Uecd4mHb139CN6BSZqFDtOBnSAnbf5X3MCzjx0w==" hashValue="QcqoRUTjygB+utTQJS7d1SKnph3VzYXeDl9SW/d4zktzfvwZHYZV5Xe62haJ02pINw2h4LxefOkqbJI+NzsrAw==" algorithmName="SHA-512" password="CC35"/>
  <autoFilter ref="C121:K13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OnlySoft\Vlastnik</dc:creator>
  <cp:lastModifiedBy>OnlySoft\Vlastnik</cp:lastModifiedBy>
  <dcterms:created xsi:type="dcterms:W3CDTF">2020-07-29T05:51:54Z</dcterms:created>
  <dcterms:modified xsi:type="dcterms:W3CDTF">2020-07-29T05:52:11Z</dcterms:modified>
</cp:coreProperties>
</file>