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Dokumenty_USB\AKCE\ML_TA\2020\rozpocet_tune\"/>
    </mc:Choice>
  </mc:AlternateContent>
  <bookViews>
    <workbookView xWindow="0" yWindow="0" windowWidth="0" windowHeight="0"/>
  </bookViews>
  <sheets>
    <sheet name="Rekapitulace stavby" sheetId="1" r:id="rId1"/>
    <sheet name="1 - tůň Za pískovnou" sheetId="2" r:id="rId2"/>
    <sheet name="2 - tůň U válu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'1 - tůň Za pískovnou'!$C$120:$K$155</definedName>
    <definedName name="_xlnm.Print_Area" localSheetId="1">'1 - tůň Za pískovnou'!$C$4:$J$39,'1 - tůň Za pískovnou'!$C$50:$J$76,'1 - tůň Za pískovnou'!$C$82:$J$102,'1 - tůň Za pískovnou'!$C$108:$K$155</definedName>
    <definedName name="_xlnm.Print_Titles" localSheetId="1">'1 - tůň Za pískovnou'!$120:$120</definedName>
    <definedName name="_xlnm._FilterDatabase" localSheetId="2" hidden="1">'2 - tůň U válu'!$C$120:$K$152</definedName>
    <definedName name="_xlnm.Print_Area" localSheetId="2">'2 - tůň U válu'!$C$4:$J$39,'2 - tůň U válu'!$C$50:$J$76,'2 - tůň U válu'!$C$82:$J$102,'2 - tůň U válu'!$C$108:$K$152</definedName>
    <definedName name="_xlnm.Print_Titles" localSheetId="2">'2 - tůň U válu'!$120:$120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51"/>
  <c r="BH151"/>
  <c r="BG151"/>
  <c r="BF151"/>
  <c r="T151"/>
  <c r="T150"/>
  <c r="R151"/>
  <c r="R150"/>
  <c r="P151"/>
  <c r="P150"/>
  <c r="BI148"/>
  <c r="BH148"/>
  <c r="BG148"/>
  <c r="BF148"/>
  <c r="T148"/>
  <c r="R148"/>
  <c r="P148"/>
  <c r="BI144"/>
  <c r="BH144"/>
  <c r="BG144"/>
  <c r="BF144"/>
  <c r="T144"/>
  <c r="R144"/>
  <c r="P144"/>
  <c r="BI142"/>
  <c r="BH142"/>
  <c r="BG142"/>
  <c r="BF142"/>
  <c r="T142"/>
  <c r="R142"/>
  <c r="P142"/>
  <c r="BI138"/>
  <c r="BH138"/>
  <c r="BG138"/>
  <c r="BF138"/>
  <c r="T138"/>
  <c r="R138"/>
  <c r="P138"/>
  <c r="BI136"/>
  <c r="BH136"/>
  <c r="BG136"/>
  <c r="BF136"/>
  <c r="T136"/>
  <c r="R136"/>
  <c r="P136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BI124"/>
  <c r="BH124"/>
  <c r="BG124"/>
  <c r="BF124"/>
  <c r="T124"/>
  <c r="R124"/>
  <c r="P124"/>
  <c r="F117"/>
  <c r="F115"/>
  <c r="E113"/>
  <c r="F91"/>
  <c r="F89"/>
  <c r="E87"/>
  <c r="J24"/>
  <c r="E24"/>
  <c r="J118"/>
  <c r="J23"/>
  <c r="J21"/>
  <c r="E21"/>
  <c r="J117"/>
  <c r="J20"/>
  <c r="J18"/>
  <c r="E18"/>
  <c r="F118"/>
  <c r="J17"/>
  <c r="J12"/>
  <c r="J115"/>
  <c r="E7"/>
  <c r="E111"/>
  <c i="2" r="J37"/>
  <c r="J36"/>
  <c i="1" r="AY95"/>
  <c i="2" r="J35"/>
  <c i="1" r="AX95"/>
  <c i="2" r="BI154"/>
  <c r="BH154"/>
  <c r="BG154"/>
  <c r="BF154"/>
  <c r="T154"/>
  <c r="T153"/>
  <c r="R154"/>
  <c r="R153"/>
  <c r="P154"/>
  <c r="P153"/>
  <c r="BI151"/>
  <c r="BH151"/>
  <c r="BG151"/>
  <c r="BF151"/>
  <c r="T151"/>
  <c r="R151"/>
  <c r="P151"/>
  <c r="BI147"/>
  <c r="BH147"/>
  <c r="BG147"/>
  <c r="BF147"/>
  <c r="T147"/>
  <c r="R147"/>
  <c r="P147"/>
  <c r="BI145"/>
  <c r="BH145"/>
  <c r="BG145"/>
  <c r="BF145"/>
  <c r="T145"/>
  <c r="R145"/>
  <c r="P145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BI124"/>
  <c r="BH124"/>
  <c r="BG124"/>
  <c r="BF124"/>
  <c r="T124"/>
  <c r="R124"/>
  <c r="P124"/>
  <c r="F117"/>
  <c r="F115"/>
  <c r="E113"/>
  <c r="F91"/>
  <c r="F89"/>
  <c r="E87"/>
  <c r="J24"/>
  <c r="E24"/>
  <c r="J92"/>
  <c r="J23"/>
  <c r="J21"/>
  <c r="E21"/>
  <c r="J117"/>
  <c r="J20"/>
  <c r="J18"/>
  <c r="E18"/>
  <c r="F118"/>
  <c r="J17"/>
  <c r="J12"/>
  <c r="J89"/>
  <c r="E7"/>
  <c r="E111"/>
  <c i="1" r="L90"/>
  <c r="AM90"/>
  <c r="AM89"/>
  <c r="L89"/>
  <c r="AM87"/>
  <c r="L87"/>
  <c r="L85"/>
  <c r="L84"/>
  <c i="3" r="BK148"/>
  <c r="BK136"/>
  <c r="BK132"/>
  <c r="J132"/>
  <c r="J130"/>
  <c r="J128"/>
  <c r="J126"/>
  <c r="BK124"/>
  <c i="2" r="BK151"/>
  <c r="J147"/>
  <c r="J130"/>
  <c r="J128"/>
  <c r="BK124"/>
  <c i="3" r="BK151"/>
  <c r="J136"/>
  <c r="BK130"/>
  <c r="BK128"/>
  <c r="BK126"/>
  <c r="J124"/>
  <c i="2" r="J154"/>
  <c r="J151"/>
  <c r="BK145"/>
  <c r="J141"/>
  <c r="BK139"/>
  <c r="J137"/>
  <c r="BK132"/>
  <c r="J126"/>
  <c r="J124"/>
  <c i="3" r="J148"/>
  <c r="J151"/>
  <c r="BK144"/>
  <c r="J144"/>
  <c r="BK142"/>
  <c r="J142"/>
  <c r="BK138"/>
  <c r="J138"/>
  <c i="2" r="BK154"/>
  <c r="BK147"/>
  <c r="J145"/>
  <c r="BK141"/>
  <c r="J139"/>
  <c r="BK137"/>
  <c r="J132"/>
  <c r="BK130"/>
  <c r="BK128"/>
  <c r="BK126"/>
  <c i="1" r="AS94"/>
  <c i="2" l="1" r="T123"/>
  <c r="T122"/>
  <c r="BK144"/>
  <c r="J144"/>
  <c r="J100"/>
  <c r="T144"/>
  <c r="T143"/>
  <c i="3" r="R123"/>
  <c r="R122"/>
  <c r="T141"/>
  <c r="T140"/>
  <c r="BK123"/>
  <c r="BK122"/>
  <c r="J122"/>
  <c r="J97"/>
  <c i="2" r="BK123"/>
  <c r="J123"/>
  <c r="J98"/>
  <c r="R123"/>
  <c r="R122"/>
  <c r="R121"/>
  <c r="R144"/>
  <c r="R143"/>
  <c i="3" r="P123"/>
  <c r="P122"/>
  <c i="2" r="P123"/>
  <c r="P122"/>
  <c r="P121"/>
  <c i="1" r="AU95"/>
  <c i="2" r="P144"/>
  <c r="P143"/>
  <c i="3" r="T123"/>
  <c r="T122"/>
  <c r="T121"/>
  <c r="BK141"/>
  <c r="J141"/>
  <c r="J100"/>
  <c r="P141"/>
  <c r="P140"/>
  <c r="R141"/>
  <c r="R140"/>
  <c i="2" r="J91"/>
  <c r="J115"/>
  <c r="BE124"/>
  <c r="BE128"/>
  <c i="3" r="BE138"/>
  <c r="BE142"/>
  <c r="BE144"/>
  <c r="BE151"/>
  <c r="BK150"/>
  <c r="J150"/>
  <c r="J101"/>
  <c i="2" r="E85"/>
  <c r="F92"/>
  <c r="J118"/>
  <c r="BE126"/>
  <c r="BE139"/>
  <c r="BE151"/>
  <c r="BE154"/>
  <c r="BK153"/>
  <c r="J153"/>
  <c r="J101"/>
  <c i="3" r="E85"/>
  <c r="J89"/>
  <c r="J91"/>
  <c r="F92"/>
  <c r="J92"/>
  <c r="BE136"/>
  <c i="2" r="BE130"/>
  <c r="BE132"/>
  <c r="BE137"/>
  <c r="BE141"/>
  <c r="BE145"/>
  <c r="BE147"/>
  <c i="3" r="BE124"/>
  <c r="BE126"/>
  <c r="BE128"/>
  <c r="BE130"/>
  <c r="BE132"/>
  <c r="BE148"/>
  <c i="2" r="F36"/>
  <c i="1" r="BC95"/>
  <c i="3" r="F34"/>
  <c i="1" r="BA96"/>
  <c i="3" r="F35"/>
  <c i="1" r="BB96"/>
  <c i="2" r="F34"/>
  <c i="1" r="BA95"/>
  <c i="2" r="F35"/>
  <c i="1" r="BB95"/>
  <c i="2" r="J34"/>
  <c i="1" r="AW95"/>
  <c i="3" r="J34"/>
  <c i="1" r="AW96"/>
  <c i="2" r="F37"/>
  <c i="1" r="BD95"/>
  <c i="3" r="F37"/>
  <c i="1" r="BD96"/>
  <c i="3" r="F36"/>
  <c i="1" r="BC96"/>
  <c i="3" l="1" r="P121"/>
  <c i="1" r="AU96"/>
  <c i="3" r="R121"/>
  <c i="2" r="T121"/>
  <c r="BK122"/>
  <c r="J122"/>
  <c r="J97"/>
  <c i="3" r="BK140"/>
  <c r="J140"/>
  <c r="J99"/>
  <c r="J123"/>
  <c r="J98"/>
  <c i="2" r="BK143"/>
  <c r="J143"/>
  <c r="J99"/>
  <c i="3" r="BK121"/>
  <c r="J121"/>
  <c i="1" r="AU94"/>
  <c r="BC94"/>
  <c r="W32"/>
  <c i="3" r="F33"/>
  <c i="1" r="AZ96"/>
  <c r="BA94"/>
  <c r="W30"/>
  <c i="3" r="J30"/>
  <c i="1" r="AG96"/>
  <c i="2" r="J33"/>
  <c i="1" r="AV95"/>
  <c r="AT95"/>
  <c r="BB94"/>
  <c r="W31"/>
  <c i="3" r="J33"/>
  <c i="1" r="AV96"/>
  <c r="AT96"/>
  <c r="BD94"/>
  <c r="W33"/>
  <c i="2" r="F33"/>
  <c i="1" r="AZ95"/>
  <c i="3" l="1" r="J39"/>
  <c i="2" r="BK121"/>
  <c r="J121"/>
  <c i="3" r="J96"/>
  <c i="1" r="AN96"/>
  <c r="AZ94"/>
  <c r="W29"/>
  <c r="AW94"/>
  <c r="AK30"/>
  <c i="2" r="J30"/>
  <c i="1" r="AG95"/>
  <c r="AN95"/>
  <c r="AY94"/>
  <c r="AX94"/>
  <c i="2" l="1" r="J39"/>
  <c r="J96"/>
  <c i="1" r="AG94"/>
  <c r="AV94"/>
  <c r="AK29"/>
  <c l="1"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<sst xmlns="http://schemas.openxmlformats.org/spreadsheetml/2006/main">
  <si>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</si>
  <si>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</si>
  <si>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</si>
  <si>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</si>
  <si>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</si>
  <si>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{d59b50b0-feb6-4520-8ea5-97f9f9564047}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</si>
  <si>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</si>
  <si>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</si>
  <si>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</si>
  <si>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</si>
  <si>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</si>
  <si>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</si>
  <si>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</si>
  <si>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</si>
  <si>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2020-4b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</si>
  <si>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</si>
  <si>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</si>
  <si>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Výstavba tůní v působnosti Správy lesů města Tábora, s.r.o.</t>
  </si>
  <si>
    <t>KSO:</t>
  </si>
  <si>
    <t>823 29</t>
  </si>
  <si>
    <t>CC-CZ:</t>
  </si>
  <si>
    <t>Místo:</t>
  </si>
  <si>
    <t>Kamenný, Dražice</t>
  </si>
  <si>
    <t>Datum:</t>
  </si>
  <si>
    <t>23. 7. 2020</t>
  </si>
  <si>
    <t>Zadavatel:</t>
  </si>
  <si>
    <t>IČ:</t>
  </si>
  <si>
    <t>00253014</t>
  </si>
  <si>
    <t>Město Tábor,Žižkovo náměstí 3,390 01 Tábor 1</t>
  </si>
  <si>
    <t>DIČ:</t>
  </si>
  <si>
    <t>CZ00253014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</si>
  <si>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</si>
  <si>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</si>
  <si>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</si>
  <si>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</si>
  <si>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</si>
  <si>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</si>
  <si>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</si>
  <si>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</si>
  <si>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</si>
  <si>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</si>
  <si>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</si>
  <si>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</si>
  <si>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</si>
  <si>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</si>
  <si>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</si>
  <si>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</si>
  <si>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</si>
  <si>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</si>
  <si>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</si>
  <si>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</si>
  <si>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</si>
  <si>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</si>
  <si>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</si>
  <si>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</si>
  <si>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</si>
  <si>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</si>
  <si>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</si>
  <si>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</si>
  <si>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</si>
  <si>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</si>
  <si>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</si>
  <si>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</si>
  <si>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</si>
  <si>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</si>
  <si>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</si>
  <si>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</si>
  <si>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</si>
  <si>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</si>
  <si>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</si>
  <si>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</si>
  <si>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</si>
  <si>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</si>
  <si>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</si>
  <si>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</si>
  <si>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</si>
  <si>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</si>
  <si>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</si>
  <si>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</si>
  <si>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</si>
  <si>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</si>
  <si>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</si>
  <si>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</si>
  <si>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</si>
  <si>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tůň Za pískovnou</t>
  </si>
  <si>
    <t>STA</t>
  </si>
  <si>
    <t>{468a87a5-3f8b-4fce-b59b-df9a5368e29a}</t>
  </si>
  <si>
    <t>2</t>
  </si>
  <si>
    <t>tůň U válu</t>
  </si>
  <si>
    <t>{955b735c-ffa4-408a-b037-ce9534ab985b}</t>
  </si>
  <si>
    <t>KRYCÍ LIST SOUPISU PRACÍ</t>
  </si>
  <si>
    <t>Objekt:</t>
  </si>
  <si>
    <t>1 - tůň Za pískovnou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</si>
  <si>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</si>
  <si>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</si>
  <si>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</si>
  <si>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</si>
  <si>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</si>
  <si>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</si>
  <si>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</si>
  <si>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</si>
  <si>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</si>
  <si>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</si>
  <si>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</si>
  <si>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</si>
  <si>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</si>
  <si>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</si>
  <si>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</si>
  <si>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</si>
  <si>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</si>
  <si>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</si>
  <si>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</si>
  <si>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</si>
  <si>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</si>
  <si>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</si>
  <si>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</si>
  <si>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</si>
  <si>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</si>
  <si>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</si>
  <si>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</si>
  <si>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10</t>
  </si>
  <si>
    <t>K</t>
  </si>
  <si>
    <t>121151223</t>
  </si>
  <si>
    <t>Sejmutí lesní půdy strojně při souvislé ploše přes 500 m2, tl. vrstvy přes 150 do 200 mm</t>
  </si>
  <si>
    <t>m2</t>
  </si>
  <si>
    <t>4</t>
  </si>
  <si>
    <t>692330876</t>
  </si>
  <si>
    <t>VV</t>
  </si>
  <si>
    <t>"prostoru tůně" 1131*0,15</t>
  </si>
  <si>
    <t>9</t>
  </si>
  <si>
    <t>122251105</t>
  </si>
  <si>
    <t>Odkopávky a prokopávky nezapažené strojně v hornině třídy těžitelnosti I skupiny 3 přes 500 do 1 000 m3</t>
  </si>
  <si>
    <t>m3</t>
  </si>
  <si>
    <t>-286074265</t>
  </si>
  <si>
    <t>"výkop prostoru tůně" 412,75</t>
  </si>
  <si>
    <t>16</t>
  </si>
  <si>
    <t>162451106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</si>
  <si>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</si>
  <si>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1245001896</t>
  </si>
  <si>
    <t>"zemina a lesní půda na terénní úpravy a vyspravení zemních cest v přilehlém lesním komplexu" 582,4</t>
  </si>
  <si>
    <t>3</t>
  </si>
  <si>
    <t>166151101</t>
  </si>
  <si>
    <t>Přehození neulehlého výkopku z horniny třídy těžitelnosti I, skupiny 1 až 3</t>
  </si>
  <si>
    <t>965794797</t>
  </si>
  <si>
    <t>"výkop prostoru tůně - jedno přehození - 40% z celkového množství" 412,75*0,40</t>
  </si>
  <si>
    <t>171251101</t>
  </si>
  <si>
    <t>Uložení sypanin do násypů s rozprostřením sypaniny ve vrstvách a s hrubým urovnáním nezhutněných jakékoliv třídy těžitelnosti</t>
  </si>
  <si>
    <t>972249304</t>
  </si>
  <si>
    <t>"úprava okraje tůně" 3,3</t>
  </si>
  <si>
    <t>"uložení lesní půdy na okolní lesní pozemky p.č. 2660,2662,2658, v k.ú.Planá nad Lužnicí" 169,65</t>
  </si>
  <si>
    <t>"vyspravení přibližovacích zemních linek v přilehlém lesním komplexu" 409,45</t>
  </si>
  <si>
    <t>Součet</t>
  </si>
  <si>
    <t>5</t>
  </si>
  <si>
    <t>181951111</t>
  </si>
  <si>
    <t>Úprava pláně vyrovnáním výškových rozdílů strojně v hornině třídy těžitelnosti I, skupiny 1 až 3 bez zhutnění</t>
  </si>
  <si>
    <t>-1720004137</t>
  </si>
  <si>
    <t>"úprava dna tůně" 273,6</t>
  </si>
  <si>
    <t>6</t>
  </si>
  <si>
    <t>182151111</t>
  </si>
  <si>
    <t>Svahování trvalých svahů do projektovaných profilů strojně s potřebným přemístěním výkopku při svahování v zářezech v hornině třídy těžitelnosti I, skupiny 1 až 3</t>
  </si>
  <si>
    <t>-228437136</t>
  </si>
  <si>
    <t>"úprava svahů tůně" 702,3</t>
  </si>
  <si>
    <t>11</t>
  </si>
  <si>
    <t>182251101</t>
  </si>
  <si>
    <t>Svahování trvalých svahů do projektovaných profilů strojně s potřebným přemístěním výkopku při svahování násypů v jakékoliv hornině</t>
  </si>
  <si>
    <t>1136774725</t>
  </si>
  <si>
    <t>"úprava svahů v terénních úpravách v okolí tůně" 15,5</t>
  </si>
  <si>
    <t>VRN</t>
  </si>
  <si>
    <t>Vedlejší rozpočtové náklady</t>
  </si>
  <si>
    <t>VRN1</t>
  </si>
  <si>
    <t>Průzkumné, geodetické a projektové práce</t>
  </si>
  <si>
    <t>12</t>
  </si>
  <si>
    <t>012203000</t>
  </si>
  <si>
    <t>Průzkumné, geodetické a projektové práce geodetické práce při provádění stavby</t>
  </si>
  <si>
    <t>m</t>
  </si>
  <si>
    <t>1024</t>
  </si>
  <si>
    <t>399669422</t>
  </si>
  <si>
    <t>"vytýčení stavby - 149m+6PF" 149+6*40</t>
  </si>
  <si>
    <t>13</t>
  </si>
  <si>
    <t>012303000</t>
  </si>
  <si>
    <t>Průzkumné, geodetické a projektové práce geodetické práce po výstavbě</t>
  </si>
  <si>
    <t>kpl</t>
  </si>
  <si>
    <t>1505159091</t>
  </si>
  <si>
    <t>"zaměření skutečného provedení" 1</t>
  </si>
  <si>
    <t>"vyhotovení geometrického plánu" 1</t>
  </si>
  <si>
    <t>14</t>
  </si>
  <si>
    <t>013254000</t>
  </si>
  <si>
    <t>Průzkumné, geodetické a projektové práce projektové práce dokumentace stavby (výkresová a textová) skutečného provedení stavby</t>
  </si>
  <si>
    <t>-2052709653</t>
  </si>
  <si>
    <t>"Tůň Za pískovnou" 1</t>
  </si>
  <si>
    <t>VRN3</t>
  </si>
  <si>
    <t>Zařízení staveniště</t>
  </si>
  <si>
    <t>032002000</t>
  </si>
  <si>
    <t>Hlavní tituly průvodních činností a nákladů zařízení staveniště vybavení staveniště</t>
  </si>
  <si>
    <t>-2022842709</t>
  </si>
  <si>
    <t>"stavební buňky, přístřešky, ..." 1</t>
  </si>
  <si>
    <t>2 - tůň U válu</t>
  </si>
  <si>
    <t>-1171980891</t>
  </si>
  <si>
    <t>"výkop prostoru tůně" 1603*0,15</t>
  </si>
  <si>
    <t>-1215248747</t>
  </si>
  <si>
    <t>"výkop prostoru tůně" 728,45</t>
  </si>
  <si>
    <t>-982313480</t>
  </si>
  <si>
    <t>"zemina a lesní půda na terénní úpravy a vyspravení zemních cest v přilehlém lesním komplexu" 968,9</t>
  </si>
  <si>
    <t>431612012</t>
  </si>
  <si>
    <t>"výkop prostoru tůně - jedno přehození - 50% z celkového množství" 728,45*0,50</t>
  </si>
  <si>
    <t>786020756</t>
  </si>
  <si>
    <t>"uložení lesní půdy na okolní lesní pozemky p.č. 2110/1, v k.ú.Dražice" 240,45</t>
  </si>
  <si>
    <t>"vyspravení přibližovacích zemních linek v přilehlém lesním komplexu" 728,45</t>
  </si>
  <si>
    <t>704763231</t>
  </si>
  <si>
    <t>"úprava dna tůně" 234,6</t>
  </si>
  <si>
    <t>7</t>
  </si>
  <si>
    <t>-1945826166</t>
  </si>
  <si>
    <t>"úprava svahů tůně" 1087,1</t>
  </si>
  <si>
    <t>8</t>
  </si>
  <si>
    <t>1757300580</t>
  </si>
  <si>
    <t>"vytýčení stavby - 172m+5PF" 172+5*40</t>
  </si>
  <si>
    <t>1723082304</t>
  </si>
  <si>
    <t>1339522830</t>
  </si>
  <si>
    <t>"TůňU válu" 1</t>
  </si>
  <si>
    <t>1336309270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</si>
</sst>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27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30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32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32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35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51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52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53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54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53</v>
      </c>
      <c r="AI60" s="41"/>
      <c r="AJ60" s="41"/>
      <c r="AK60" s="41"/>
      <c r="AL60" s="41"/>
      <c r="AM60" s="63" t="s">
        <v>54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55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56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53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54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53</v>
      </c>
      <c r="AI75" s="41"/>
      <c r="AJ75" s="41"/>
      <c r="AK75" s="41"/>
      <c r="AL75" s="41"/>
      <c r="AM75" s="63" t="s">
        <v>54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57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2020-4b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Výstavba tůní v působnosti Správy lesů města Tábora, s.r.o.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21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Kamenný, Dražice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23</v>
      </c>
      <c r="AJ87" s="39"/>
      <c r="AK87" s="39"/>
      <c r="AL87" s="39"/>
      <c r="AM87" s="78" t="str">
        <f>IF(AN8= "","",AN8)</f>
        <v>23. 7. 2020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25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Město Tábor,Žižkovo náměstí 3,390 01 Tábor 1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33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58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31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36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59</v>
      </c>
      <c r="D92" s="93"/>
      <c r="E92" s="93"/>
      <c r="F92" s="93"/>
      <c r="G92" s="93"/>
      <c r="H92" s="94"/>
      <c r="I92" s="95" t="s">
        <v>60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61</v>
      </c>
      <c r="AH92" s="93"/>
      <c r="AI92" s="93"/>
      <c r="AJ92" s="93"/>
      <c r="AK92" s="93"/>
      <c r="AL92" s="93"/>
      <c r="AM92" s="93"/>
      <c r="AN92" s="95" t="s">
        <v>62</v>
      </c>
      <c r="AO92" s="93"/>
      <c r="AP92" s="97"/>
      <c r="AQ92" s="98" t="s">
        <v>63</v>
      </c>
      <c r="AR92" s="43"/>
      <c r="AS92" s="99" t="s">
        <v>64</v>
      </c>
      <c r="AT92" s="100" t="s">
        <v>65</v>
      </c>
      <c r="AU92" s="100" t="s">
        <v>66</v>
      </c>
      <c r="AV92" s="100" t="s">
        <v>67</v>
      </c>
      <c r="AW92" s="100" t="s">
        <v>68</v>
      </c>
      <c r="AX92" s="100" t="s">
        <v>69</v>
      </c>
      <c r="AY92" s="100" t="s">
        <v>70</v>
      </c>
      <c r="AZ92" s="100" t="s">
        <v>71</v>
      </c>
      <c r="BA92" s="100" t="s">
        <v>72</v>
      </c>
      <c r="BB92" s="100" t="s">
        <v>73</v>
      </c>
      <c r="BC92" s="100" t="s">
        <v>74</v>
      </c>
      <c r="BD92" s="101" t="s">
        <v>75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76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77</v>
      </c>
      <c r="BT94" s="116" t="s">
        <v>78</v>
      </c>
      <c r="BU94" s="117" t="s">
        <v>79</v>
      </c>
      <c r="BV94" s="116" t="s">
        <v>80</v>
      </c>
      <c r="BW94" s="116" t="s">
        <v>5</v>
      </c>
      <c r="BX94" s="116" t="s">
        <v>81</v>
      </c>
      <c r="CL94" s="116" t="s">
        <v>19</v>
      </c>
    </row>
    <row r="95" s="7" customFormat="1" ht="16.5" customHeight="1">
      <c r="A95" s="118" t="s">
        <v>82</v>
      </c>
      <c r="B95" s="119"/>
      <c r="C95" s="120"/>
      <c r="D95" s="121" t="s">
        <v>83</v>
      </c>
      <c r="E95" s="121"/>
      <c r="F95" s="121"/>
      <c r="G95" s="121"/>
      <c r="H95" s="121"/>
      <c r="I95" s="122"/>
      <c r="J95" s="121" t="s">
        <v>84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'1 - tůň Za pískovnou'!J30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85</v>
      </c>
      <c r="AR95" s="125"/>
      <c r="AS95" s="126">
        <v>0</v>
      </c>
      <c r="AT95" s="127">
        <f>ROUND(SUM(AV95:AW95),2)</f>
        <v>0</v>
      </c>
      <c r="AU95" s="128">
        <f>'1 - tůň Za pískovnou'!P121</f>
        <v>0</v>
      </c>
      <c r="AV95" s="127">
        <f>'1 - tůň Za pískovnou'!J33</f>
        <v>0</v>
      </c>
      <c r="AW95" s="127">
        <f>'1 - tůň Za pískovnou'!J34</f>
        <v>0</v>
      </c>
      <c r="AX95" s="127">
        <f>'1 - tůň Za pískovnou'!J35</f>
        <v>0</v>
      </c>
      <c r="AY95" s="127">
        <f>'1 - tůň Za pískovnou'!J36</f>
        <v>0</v>
      </c>
      <c r="AZ95" s="127">
        <f>'1 - tůň Za pískovnou'!F33</f>
        <v>0</v>
      </c>
      <c r="BA95" s="127">
        <f>'1 - tůň Za pískovnou'!F34</f>
        <v>0</v>
      </c>
      <c r="BB95" s="127">
        <f>'1 - tůň Za pískovnou'!F35</f>
        <v>0</v>
      </c>
      <c r="BC95" s="127">
        <f>'1 - tůň Za pískovnou'!F36</f>
        <v>0</v>
      </c>
      <c r="BD95" s="129">
        <f>'1 - tůň Za pískovnou'!F37</f>
        <v>0</v>
      </c>
      <c r="BE95" s="7"/>
      <c r="BT95" s="130" t="s">
        <v>83</v>
      </c>
      <c r="BV95" s="130" t="s">
        <v>80</v>
      </c>
      <c r="BW95" s="130" t="s">
        <v>86</v>
      </c>
      <c r="BX95" s="130" t="s">
        <v>5</v>
      </c>
      <c r="CL95" s="130" t="s">
        <v>19</v>
      </c>
      <c r="CM95" s="130" t="s">
        <v>87</v>
      </c>
    </row>
    <row r="96" s="7" customFormat="1" ht="16.5" customHeight="1">
      <c r="A96" s="118" t="s">
        <v>82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'2 - tůň U válu'!J30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85</v>
      </c>
      <c r="AR96" s="125"/>
      <c r="AS96" s="131">
        <v>0</v>
      </c>
      <c r="AT96" s="132">
        <f>ROUND(SUM(AV96:AW96),2)</f>
        <v>0</v>
      </c>
      <c r="AU96" s="133">
        <f>'2 - tůň U válu'!P121</f>
        <v>0</v>
      </c>
      <c r="AV96" s="132">
        <f>'2 - tůň U válu'!J33</f>
        <v>0</v>
      </c>
      <c r="AW96" s="132">
        <f>'2 - tůň U válu'!J34</f>
        <v>0</v>
      </c>
      <c r="AX96" s="132">
        <f>'2 - tůň U válu'!J35</f>
        <v>0</v>
      </c>
      <c r="AY96" s="132">
        <f>'2 - tůň U válu'!J36</f>
        <v>0</v>
      </c>
      <c r="AZ96" s="132">
        <f>'2 - tůň U válu'!F33</f>
        <v>0</v>
      </c>
      <c r="BA96" s="132">
        <f>'2 - tůň U válu'!F34</f>
        <v>0</v>
      </c>
      <c r="BB96" s="132">
        <f>'2 - tůň U válu'!F35</f>
        <v>0</v>
      </c>
      <c r="BC96" s="132">
        <f>'2 - tůň U válu'!F36</f>
        <v>0</v>
      </c>
      <c r="BD96" s="134">
        <f>'2 - tůň U válu'!F37</f>
        <v>0</v>
      </c>
      <c r="BE96" s="7"/>
      <c r="BT96" s="130" t="s">
        <v>83</v>
      </c>
      <c r="BV96" s="130" t="s">
        <v>80</v>
      </c>
      <c r="BW96" s="130" t="s">
        <v>89</v>
      </c>
      <c r="BX96" s="130" t="s">
        <v>5</v>
      </c>
      <c r="CL96" s="130" t="s">
        <v>19</v>
      </c>
      <c r="CM96" s="130" t="s">
        <v>87</v>
      </c>
    </row>
    <row r="9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="2" customFormat="1" ht="6.96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sheet="1" formatColumns="0" formatRows="0" objects="1" scenarios="1" spinCount="100000" saltValue="ZBStzdSVn/9LzhhmOs68uv7d5HaucfVp4qRHtoMJs2znM3VdcV9xOrm1s249UNdVCtjxJlhJm+5ARK2tlzhqbg==" hashValue="Ydpex8hgoJB8evJ6p79huAR42kiloEkHp3MDT+nKl/z0YOTAWw1q1K+IBH/G19WFxABM7tQuZWCt9bpQWVtq7w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1 - tůň Za pískovnou'!C2" display="/"/>
    <hyperlink ref="A96" location="'2 - tůň U válu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5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87</v>
      </c>
    </row>
    <row r="4" s="1" customFormat="1" ht="24.96" customHeight="1">
      <c r="B4" s="19"/>
      <c r="D4" s="139" t="s">
        <v>90</v>
      </c>
      <c r="I4" s="135"/>
      <c r="L4" s="19"/>
      <c r="M4" s="140" t="s">
        <v>10</v>
      </c>
      <c r="AT4" s="16" t="s">
        <v>4</v>
      </c>
    </row>
    <row r="5" s="1" customFormat="1" ht="6.96" customHeight="1">
      <c r="B5" s="19"/>
      <c r="I5" s="135"/>
      <c r="L5" s="19"/>
    </row>
    <row r="6" s="1" customFormat="1" ht="12" customHeight="1">
      <c r="B6" s="19"/>
      <c r="D6" s="141" t="s">
        <v>16</v>
      </c>
      <c r="I6" s="135"/>
      <c r="L6" s="19"/>
    </row>
    <row r="7" s="1" customFormat="1" ht="16.5" customHeight="1">
      <c r="B7" s="19"/>
      <c r="E7" s="142" t="str">
        <f>'Rekapitulace stavby'!K6</f>
        <v>Výstavba tůní v působnosti Správy lesů města Tábora, s.r.o.</v>
      </c>
      <c r="F7" s="141"/>
      <c r="G7" s="141"/>
      <c r="H7" s="141"/>
      <c r="I7" s="135"/>
      <c r="L7" s="19"/>
    </row>
    <row r="8" s="2" customFormat="1" ht="12" customHeight="1">
      <c r="A8" s="37"/>
      <c r="B8" s="43"/>
      <c r="C8" s="37"/>
      <c r="D8" s="141" t="s">
        <v>91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4" t="s">
        <v>92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1" t="s">
        <v>18</v>
      </c>
      <c r="E11" s="37"/>
      <c r="F11" s="145" t="s">
        <v>19</v>
      </c>
      <c r="G11" s="37"/>
      <c r="H11" s="37"/>
      <c r="I11" s="146" t="s">
        <v>20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1" t="s">
        <v>21</v>
      </c>
      <c r="E12" s="37"/>
      <c r="F12" s="145" t="s">
        <v>22</v>
      </c>
      <c r="G12" s="37"/>
      <c r="H12" s="37"/>
      <c r="I12" s="146" t="s">
        <v>23</v>
      </c>
      <c r="J12" s="147" t="str">
        <f>'Rekapitulace stavby'!AN8</f>
        <v>23. 7. 2020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1" t="s">
        <v>25</v>
      </c>
      <c r="E14" s="37"/>
      <c r="F14" s="37"/>
      <c r="G14" s="37"/>
      <c r="H14" s="37"/>
      <c r="I14" s="146" t="s">
        <v>26</v>
      </c>
      <c r="J14" s="145" t="s">
        <v>27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5" t="s">
        <v>28</v>
      </c>
      <c r="F15" s="37"/>
      <c r="G15" s="37"/>
      <c r="H15" s="37"/>
      <c r="I15" s="146" t="s">
        <v>29</v>
      </c>
      <c r="J15" s="145" t="s">
        <v>30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1" t="s">
        <v>31</v>
      </c>
      <c r="E17" s="37"/>
      <c r="F17" s="37"/>
      <c r="G17" s="37"/>
      <c r="H17" s="37"/>
      <c r="I17" s="146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29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1" t="s">
        <v>33</v>
      </c>
      <c r="E20" s="37"/>
      <c r="F20" s="37"/>
      <c r="G20" s="37"/>
      <c r="H20" s="37"/>
      <c r="I20" s="146" t="s">
        <v>26</v>
      </c>
      <c r="J20" s="145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5" t="str">
        <f>IF('Rekapitulace stavby'!E17="","",'Rekapitulace stavby'!E17)</f>
        <v xml:space="preserve"> </v>
      </c>
      <c r="F21" s="37"/>
      <c r="G21" s="37"/>
      <c r="H21" s="37"/>
      <c r="I21" s="146" t="s">
        <v>29</v>
      </c>
      <c r="J21" s="145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1" t="s">
        <v>36</v>
      </c>
      <c r="E23" s="37"/>
      <c r="F23" s="37"/>
      <c r="G23" s="37"/>
      <c r="H23" s="37"/>
      <c r="I23" s="146" t="s">
        <v>26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29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1" t="s">
        <v>37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5" t="s">
        <v>38</v>
      </c>
      <c r="E30" s="37"/>
      <c r="F30" s="37"/>
      <c r="G30" s="37"/>
      <c r="H30" s="37"/>
      <c r="I30" s="143"/>
      <c r="J30" s="156">
        <f>ROUND(J121,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7" t="s">
        <v>40</v>
      </c>
      <c r="G32" s="37"/>
      <c r="H32" s="37"/>
      <c r="I32" s="158" t="s">
        <v>39</v>
      </c>
      <c r="J32" s="157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9" t="s">
        <v>42</v>
      </c>
      <c r="E33" s="141" t="s">
        <v>43</v>
      </c>
      <c r="F33" s="160">
        <f>ROUND((SUM(BE121:BE155)),  2)</f>
        <v>0</v>
      </c>
      <c r="G33" s="37"/>
      <c r="H33" s="37"/>
      <c r="I33" s="161">
        <v>0.20999999999999999</v>
      </c>
      <c r="J33" s="160">
        <f>ROUND(((SUM(BE121:BE155))*I33),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1" t="s">
        <v>44</v>
      </c>
      <c r="F34" s="160">
        <f>ROUND((SUM(BF121:BF155)),  2)</f>
        <v>0</v>
      </c>
      <c r="G34" s="37"/>
      <c r="H34" s="37"/>
      <c r="I34" s="161">
        <v>0.14999999999999999</v>
      </c>
      <c r="J34" s="160">
        <f>ROUND(((SUM(BF121:BF155))*I34),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1" t="s">
        <v>45</v>
      </c>
      <c r="F35" s="160">
        <f>ROUND((SUM(BG121:BG155)),  2)</f>
        <v>0</v>
      </c>
      <c r="G35" s="37"/>
      <c r="H35" s="37"/>
      <c r="I35" s="161">
        <v>0.20999999999999999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1" t="s">
        <v>46</v>
      </c>
      <c r="F36" s="160">
        <f>ROUND((SUM(BH121:BH155)),  2)</f>
        <v>0</v>
      </c>
      <c r="G36" s="37"/>
      <c r="H36" s="37"/>
      <c r="I36" s="161">
        <v>0.14999999999999999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1" t="s">
        <v>47</v>
      </c>
      <c r="F37" s="160">
        <f>ROUND((SUM(BI121:BI155)),  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62"/>
      <c r="D39" s="163" t="s">
        <v>48</v>
      </c>
      <c r="E39" s="164"/>
      <c r="F39" s="164"/>
      <c r="G39" s="165" t="s">
        <v>49</v>
      </c>
      <c r="H39" s="166" t="s">
        <v>50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I41" s="135"/>
      <c r="L41" s="19"/>
    </row>
    <row r="42" s="1" customFormat="1" ht="14.4" customHeight="1">
      <c r="B42" s="19"/>
      <c r="I42" s="135"/>
      <c r="L42" s="19"/>
    </row>
    <row r="43" s="1" customFormat="1" ht="14.4" customHeight="1">
      <c r="B43" s="19"/>
      <c r="I43" s="135"/>
      <c r="L43" s="19"/>
    </row>
    <row r="44" s="1" customFormat="1" ht="14.4" customHeight="1">
      <c r="B44" s="19"/>
      <c r="I44" s="135"/>
      <c r="L44" s="19"/>
    </row>
    <row r="45" s="1" customFormat="1" ht="14.4" customHeight="1">
      <c r="B45" s="19"/>
      <c r="I45" s="135"/>
      <c r="L45" s="19"/>
    </row>
    <row r="46" s="1" customFormat="1" ht="14.4" customHeight="1">
      <c r="B46" s="19"/>
      <c r="I46" s="135"/>
      <c r="L46" s="19"/>
    </row>
    <row r="47" s="1" customFormat="1" ht="14.4" customHeight="1">
      <c r="B47" s="19"/>
      <c r="I47" s="135"/>
      <c r="L47" s="19"/>
    </row>
    <row r="48" s="1" customFormat="1" ht="14.4" customHeight="1">
      <c r="B48" s="19"/>
      <c r="I48" s="135"/>
      <c r="L48" s="19"/>
    </row>
    <row r="49" s="1" customFormat="1" ht="14.4" customHeight="1">
      <c r="B49" s="19"/>
      <c r="I49" s="135"/>
      <c r="L49" s="19"/>
    </row>
    <row r="50" s="2" customFormat="1" ht="14.4" customHeight="1">
      <c r="B50" s="62"/>
      <c r="D50" s="170" t="s">
        <v>51</v>
      </c>
      <c r="E50" s="171"/>
      <c r="F50" s="171"/>
      <c r="G50" s="170" t="s">
        <v>52</v>
      </c>
      <c r="H50" s="171"/>
      <c r="I50" s="172"/>
      <c r="J50" s="171"/>
      <c r="K50" s="171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3" t="s">
        <v>53</v>
      </c>
      <c r="E61" s="174"/>
      <c r="F61" s="175" t="s">
        <v>54</v>
      </c>
      <c r="G61" s="173" t="s">
        <v>53</v>
      </c>
      <c r="H61" s="174"/>
      <c r="I61" s="176"/>
      <c r="J61" s="177" t="s">
        <v>54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0" t="s">
        <v>55</v>
      </c>
      <c r="E65" s="178"/>
      <c r="F65" s="178"/>
      <c r="G65" s="170" t="s">
        <v>56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3" t="s">
        <v>53</v>
      </c>
      <c r="E76" s="174"/>
      <c r="F76" s="175" t="s">
        <v>54</v>
      </c>
      <c r="G76" s="173" t="s">
        <v>53</v>
      </c>
      <c r="H76" s="174"/>
      <c r="I76" s="176"/>
      <c r="J76" s="177" t="s">
        <v>54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93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6" t="str">
        <f>E7</f>
        <v>Výstavba tůní v působnosti Správy lesů města Tábora, s.r.o.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1 - tůň Za pískovnou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21</v>
      </c>
      <c r="D89" s="39"/>
      <c r="E89" s="39"/>
      <c r="F89" s="26" t="str">
        <f>F12</f>
        <v>Kamenný, Dražice</v>
      </c>
      <c r="G89" s="39"/>
      <c r="H89" s="39"/>
      <c r="I89" s="146" t="s">
        <v>23</v>
      </c>
      <c r="J89" s="78" t="str">
        <f>IF(J12="","",J12)</f>
        <v>23. 7. 2020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Město Tábor,Žižkovo náměstí 3,390 01 Tábor 1</v>
      </c>
      <c r="G91" s="39"/>
      <c r="H91" s="39"/>
      <c r="I91" s="146" t="s">
        <v>33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31</v>
      </c>
      <c r="D92" s="39"/>
      <c r="E92" s="39"/>
      <c r="F92" s="26" t="str">
        <f>IF(E18="","",E18)</f>
        <v>Vyplň údaj</v>
      </c>
      <c r="G92" s="39"/>
      <c r="H92" s="39"/>
      <c r="I92" s="146" t="s">
        <v>36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7" t="s">
        <v>94</v>
      </c>
      <c r="D94" s="188"/>
      <c r="E94" s="188"/>
      <c r="F94" s="188"/>
      <c r="G94" s="188"/>
      <c r="H94" s="188"/>
      <c r="I94" s="189"/>
      <c r="J94" s="190" t="s">
        <v>95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1" t="s">
        <v>96</v>
      </c>
      <c r="D96" s="39"/>
      <c r="E96" s="39"/>
      <c r="F96" s="39"/>
      <c r="G96" s="39"/>
      <c r="H96" s="39"/>
      <c r="I96" s="143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97</v>
      </c>
    </row>
    <row r="97" s="9" customFormat="1" ht="24.96" customHeight="1">
      <c r="A97" s="9"/>
      <c r="B97" s="192"/>
      <c r="C97" s="193"/>
      <c r="D97" s="194" t="s">
        <v>98</v>
      </c>
      <c r="E97" s="195"/>
      <c r="F97" s="195"/>
      <c r="G97" s="195"/>
      <c r="H97" s="195"/>
      <c r="I97" s="196"/>
      <c r="J97" s="197">
        <f>J122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9"/>
      <c r="C98" s="200"/>
      <c r="D98" s="201" t="s">
        <v>99</v>
      </c>
      <c r="E98" s="202"/>
      <c r="F98" s="202"/>
      <c r="G98" s="202"/>
      <c r="H98" s="202"/>
      <c r="I98" s="203"/>
      <c r="J98" s="204">
        <f>J123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92"/>
      <c r="C99" s="193"/>
      <c r="D99" s="194" t="s">
        <v>100</v>
      </c>
      <c r="E99" s="195"/>
      <c r="F99" s="195"/>
      <c r="G99" s="195"/>
      <c r="H99" s="195"/>
      <c r="I99" s="196"/>
      <c r="J99" s="197">
        <f>J143</f>
        <v>0</v>
      </c>
      <c r="K99" s="193"/>
      <c r="L99" s="19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9"/>
      <c r="C100" s="200"/>
      <c r="D100" s="201" t="s">
        <v>101</v>
      </c>
      <c r="E100" s="202"/>
      <c r="F100" s="202"/>
      <c r="G100" s="202"/>
      <c r="H100" s="202"/>
      <c r="I100" s="203"/>
      <c r="J100" s="204">
        <f>J144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9"/>
      <c r="C101" s="200"/>
      <c r="D101" s="201" t="s">
        <v>102</v>
      </c>
      <c r="E101" s="202"/>
      <c r="F101" s="202"/>
      <c r="G101" s="202"/>
      <c r="H101" s="202"/>
      <c r="I101" s="203"/>
      <c r="J101" s="204">
        <f>J153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7"/>
      <c r="B102" s="38"/>
      <c r="C102" s="39"/>
      <c r="D102" s="39"/>
      <c r="E102" s="39"/>
      <c r="F102" s="39"/>
      <c r="G102" s="39"/>
      <c r="H102" s="39"/>
      <c r="I102" s="143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6.96" customHeight="1">
      <c r="A103" s="37"/>
      <c r="B103" s="65"/>
      <c r="C103" s="66"/>
      <c r="D103" s="66"/>
      <c r="E103" s="66"/>
      <c r="F103" s="66"/>
      <c r="G103" s="66"/>
      <c r="H103" s="66"/>
      <c r="I103" s="182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="2" customFormat="1" ht="6.96" customHeight="1">
      <c r="A107" s="37"/>
      <c r="B107" s="67"/>
      <c r="C107" s="68"/>
      <c r="D107" s="68"/>
      <c r="E107" s="68"/>
      <c r="F107" s="68"/>
      <c r="G107" s="68"/>
      <c r="H107" s="68"/>
      <c r="I107" s="185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24.96" customHeight="1">
      <c r="A108" s="37"/>
      <c r="B108" s="38"/>
      <c r="C108" s="22" t="s">
        <v>103</v>
      </c>
      <c r="D108" s="39"/>
      <c r="E108" s="39"/>
      <c r="F108" s="39"/>
      <c r="G108" s="39"/>
      <c r="H108" s="39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9"/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6.5" customHeight="1">
      <c r="A111" s="37"/>
      <c r="B111" s="38"/>
      <c r="C111" s="39"/>
      <c r="D111" s="39"/>
      <c r="E111" s="186" t="str">
        <f>E7</f>
        <v>Výstavba tůní v působnosti Správy lesů města Tábora, s.r.o.</v>
      </c>
      <c r="F111" s="31"/>
      <c r="G111" s="31"/>
      <c r="H111" s="31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91</v>
      </c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9"/>
      <c r="D113" s="39"/>
      <c r="E113" s="75" t="str">
        <f>E9</f>
        <v>1 - tůň Za pískovnou</v>
      </c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21</v>
      </c>
      <c r="D115" s="39"/>
      <c r="E115" s="39"/>
      <c r="F115" s="26" t="str">
        <f>F12</f>
        <v>Kamenný, Dražice</v>
      </c>
      <c r="G115" s="39"/>
      <c r="H115" s="39"/>
      <c r="I115" s="146" t="s">
        <v>23</v>
      </c>
      <c r="J115" s="78" t="str">
        <f>IF(J12="","",J12)</f>
        <v>23. 7. 2020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5.15" customHeight="1">
      <c r="A117" s="37"/>
      <c r="B117" s="38"/>
      <c r="C117" s="31" t="s">
        <v>25</v>
      </c>
      <c r="D117" s="39"/>
      <c r="E117" s="39"/>
      <c r="F117" s="26" t="str">
        <f>E15</f>
        <v>Město Tábor,Žižkovo náměstí 3,390 01 Tábor 1</v>
      </c>
      <c r="G117" s="39"/>
      <c r="H117" s="39"/>
      <c r="I117" s="146" t="s">
        <v>33</v>
      </c>
      <c r="J117" s="35" t="str">
        <f>E21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15" customHeight="1">
      <c r="A118" s="37"/>
      <c r="B118" s="38"/>
      <c r="C118" s="31" t="s">
        <v>31</v>
      </c>
      <c r="D118" s="39"/>
      <c r="E118" s="39"/>
      <c r="F118" s="26" t="str">
        <f>IF(E18="","",E18)</f>
        <v>Vyplň údaj</v>
      </c>
      <c r="G118" s="39"/>
      <c r="H118" s="39"/>
      <c r="I118" s="146" t="s">
        <v>36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0.32" customHeight="1">
      <c r="A119" s="37"/>
      <c r="B119" s="38"/>
      <c r="C119" s="39"/>
      <c r="D119" s="39"/>
      <c r="E119" s="39"/>
      <c r="F119" s="39"/>
      <c r="G119" s="39"/>
      <c r="H119" s="39"/>
      <c r="I119" s="14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11" customFormat="1" ht="29.28" customHeight="1">
      <c r="A120" s="206"/>
      <c r="B120" s="207"/>
      <c r="C120" s="208" t="s">
        <v>104</v>
      </c>
      <c r="D120" s="209" t="s">
        <v>63</v>
      </c>
      <c r="E120" s="209" t="s">
        <v>59</v>
      </c>
      <c r="F120" s="209" t="s">
        <v>60</v>
      </c>
      <c r="G120" s="209" t="s">
        <v>105</v>
      </c>
      <c r="H120" s="209" t="s">
        <v>106</v>
      </c>
      <c r="I120" s="210" t="s">
        <v>107</v>
      </c>
      <c r="J120" s="211" t="s">
        <v>95</v>
      </c>
      <c r="K120" s="212" t="s">
        <v>108</v>
      </c>
      <c r="L120" s="213"/>
      <c r="M120" s="99" t="s">
        <v>1</v>
      </c>
      <c r="N120" s="100" t="s">
        <v>42</v>
      </c>
      <c r="O120" s="100" t="s">
        <v>109</v>
      </c>
      <c r="P120" s="100" t="s">
        <v>110</v>
      </c>
      <c r="Q120" s="100" t="s">
        <v>111</v>
      </c>
      <c r="R120" s="100" t="s">
        <v>112</v>
      </c>
      <c r="S120" s="100" t="s">
        <v>113</v>
      </c>
      <c r="T120" s="101" t="s">
        <v>114</v>
      </c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</row>
    <row r="121" s="2" customFormat="1" ht="22.8" customHeight="1">
      <c r="A121" s="37"/>
      <c r="B121" s="38"/>
      <c r="C121" s="106" t="s">
        <v>115</v>
      </c>
      <c r="D121" s="39"/>
      <c r="E121" s="39"/>
      <c r="F121" s="39"/>
      <c r="G121" s="39"/>
      <c r="H121" s="39"/>
      <c r="I121" s="143"/>
      <c r="J121" s="214">
        <f>BK121</f>
        <v>0</v>
      </c>
      <c r="K121" s="39"/>
      <c r="L121" s="43"/>
      <c r="M121" s="102"/>
      <c r="N121" s="215"/>
      <c r="O121" s="103"/>
      <c r="P121" s="216">
        <f>P122+P143</f>
        <v>0</v>
      </c>
      <c r="Q121" s="103"/>
      <c r="R121" s="216">
        <f>R122+R143</f>
        <v>0</v>
      </c>
      <c r="S121" s="103"/>
      <c r="T121" s="217">
        <f>T122+T143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77</v>
      </c>
      <c r="AU121" s="16" t="s">
        <v>97</v>
      </c>
      <c r="BK121" s="218">
        <f>BK122+BK143</f>
        <v>0</v>
      </c>
    </row>
    <row r="122" s="12" customFormat="1" ht="25.92" customHeight="1">
      <c r="A122" s="12"/>
      <c r="B122" s="219"/>
      <c r="C122" s="220"/>
      <c r="D122" s="221" t="s">
        <v>77</v>
      </c>
      <c r="E122" s="222" t="s">
        <v>116</v>
      </c>
      <c r="F122" s="222" t="s">
        <v>117</v>
      </c>
      <c r="G122" s="220"/>
      <c r="H122" s="220"/>
      <c r="I122" s="223"/>
      <c r="J122" s="224">
        <f>BK122</f>
        <v>0</v>
      </c>
      <c r="K122" s="220"/>
      <c r="L122" s="225"/>
      <c r="M122" s="226"/>
      <c r="N122" s="227"/>
      <c r="O122" s="227"/>
      <c r="P122" s="228">
        <f>P123</f>
        <v>0</v>
      </c>
      <c r="Q122" s="227"/>
      <c r="R122" s="228">
        <f>R123</f>
        <v>0</v>
      </c>
      <c r="S122" s="227"/>
      <c r="T122" s="229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83</v>
      </c>
      <c r="AT122" s="231" t="s">
        <v>77</v>
      </c>
      <c r="AU122" s="231" t="s">
        <v>78</v>
      </c>
      <c r="AY122" s="230" t="s">
        <v>118</v>
      </c>
      <c r="BK122" s="232">
        <f>BK123</f>
        <v>0</v>
      </c>
    </row>
    <row r="123" s="12" customFormat="1" ht="22.8" customHeight="1">
      <c r="A123" s="12"/>
      <c r="B123" s="219"/>
      <c r="C123" s="220"/>
      <c r="D123" s="221" t="s">
        <v>77</v>
      </c>
      <c r="E123" s="233" t="s">
        <v>83</v>
      </c>
      <c r="F123" s="233" t="s">
        <v>119</v>
      </c>
      <c r="G123" s="220"/>
      <c r="H123" s="220"/>
      <c r="I123" s="223"/>
      <c r="J123" s="234">
        <f>BK123</f>
        <v>0</v>
      </c>
      <c r="K123" s="220"/>
      <c r="L123" s="225"/>
      <c r="M123" s="226"/>
      <c r="N123" s="227"/>
      <c r="O123" s="227"/>
      <c r="P123" s="228">
        <f>SUM(P124:P142)</f>
        <v>0</v>
      </c>
      <c r="Q123" s="227"/>
      <c r="R123" s="228">
        <f>SUM(R124:R142)</f>
        <v>0</v>
      </c>
      <c r="S123" s="227"/>
      <c r="T123" s="229">
        <f>SUM(T124:T142)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0" t="s">
        <v>83</v>
      </c>
      <c r="AT123" s="231" t="s">
        <v>77</v>
      </c>
      <c r="AU123" s="231" t="s">
        <v>83</v>
      </c>
      <c r="AY123" s="230" t="s">
        <v>118</v>
      </c>
      <c r="BK123" s="232">
        <f>SUM(BK124:BK142)</f>
        <v>0</v>
      </c>
    </row>
    <row r="124" s="2" customFormat="1" ht="16.5" customHeight="1">
      <c r="A124" s="37"/>
      <c r="B124" s="38"/>
      <c r="C124" s="235" t="s">
        <v>120</v>
      </c>
      <c r="D124" s="235" t="s">
        <v>121</v>
      </c>
      <c r="E124" s="236" t="s">
        <v>122</v>
      </c>
      <c r="F124" s="237" t="s">
        <v>123</v>
      </c>
      <c r="G124" s="238" t="s">
        <v>124</v>
      </c>
      <c r="H124" s="239">
        <v>169.65000000000001</v>
      </c>
      <c r="I124" s="240"/>
      <c r="J124" s="241">
        <f>ROUND(I124*H124,2)</f>
        <v>0</v>
      </c>
      <c r="K124" s="242"/>
      <c r="L124" s="43"/>
      <c r="M124" s="243" t="s">
        <v>1</v>
      </c>
      <c r="N124" s="244" t="s">
        <v>43</v>
      </c>
      <c r="O124" s="90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47" t="s">
        <v>125</v>
      </c>
      <c r="AT124" s="247" t="s">
        <v>121</v>
      </c>
      <c r="AU124" s="247" t="s">
        <v>87</v>
      </c>
      <c r="AY124" s="16" t="s">
        <v>118</v>
      </c>
      <c r="BE124" s="248">
        <f>IF(N124="základní",J124,0)</f>
        <v>0</v>
      </c>
      <c r="BF124" s="248">
        <f>IF(N124="snížená",J124,0)</f>
        <v>0</v>
      </c>
      <c r="BG124" s="248">
        <f>IF(N124="zákl. přenesená",J124,0)</f>
        <v>0</v>
      </c>
      <c r="BH124" s="248">
        <f>IF(N124="sníž. přenesená",J124,0)</f>
        <v>0</v>
      </c>
      <c r="BI124" s="248">
        <f>IF(N124="nulová",J124,0)</f>
        <v>0</v>
      </c>
      <c r="BJ124" s="16" t="s">
        <v>83</v>
      </c>
      <c r="BK124" s="248">
        <f>ROUND(I124*H124,2)</f>
        <v>0</v>
      </c>
      <c r="BL124" s="16" t="s">
        <v>125</v>
      </c>
      <c r="BM124" s="247" t="s">
        <v>126</v>
      </c>
    </row>
    <row r="125" s="13" customFormat="1">
      <c r="A125" s="13"/>
      <c r="B125" s="249"/>
      <c r="C125" s="250"/>
      <c r="D125" s="251" t="s">
        <v>127</v>
      </c>
      <c r="E125" s="252" t="s">
        <v>1</v>
      </c>
      <c r="F125" s="253" t="s">
        <v>128</v>
      </c>
      <c r="G125" s="250"/>
      <c r="H125" s="254">
        <v>169.65000000000001</v>
      </c>
      <c r="I125" s="255"/>
      <c r="J125" s="250"/>
      <c r="K125" s="250"/>
      <c r="L125" s="256"/>
      <c r="M125" s="257"/>
      <c r="N125" s="258"/>
      <c r="O125" s="258"/>
      <c r="P125" s="258"/>
      <c r="Q125" s="258"/>
      <c r="R125" s="258"/>
      <c r="S125" s="258"/>
      <c r="T125" s="25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60" t="s">
        <v>127</v>
      </c>
      <c r="AU125" s="260" t="s">
        <v>87</v>
      </c>
      <c r="AV125" s="13" t="s">
        <v>87</v>
      </c>
      <c r="AW125" s="13" t="s">
        <v>35</v>
      </c>
      <c r="AX125" s="13" t="s">
        <v>83</v>
      </c>
      <c r="AY125" s="260" t="s">
        <v>118</v>
      </c>
    </row>
    <row r="126" s="2" customFormat="1" ht="16.5" customHeight="1">
      <c r="A126" s="37"/>
      <c r="B126" s="38"/>
      <c r="C126" s="235" t="s">
        <v>129</v>
      </c>
      <c r="D126" s="235" t="s">
        <v>121</v>
      </c>
      <c r="E126" s="236" t="s">
        <v>130</v>
      </c>
      <c r="F126" s="237" t="s">
        <v>131</v>
      </c>
      <c r="G126" s="238" t="s">
        <v>132</v>
      </c>
      <c r="H126" s="239">
        <v>412.75</v>
      </c>
      <c r="I126" s="240"/>
      <c r="J126" s="241">
        <f>ROUND(I126*H126,2)</f>
        <v>0</v>
      </c>
      <c r="K126" s="242"/>
      <c r="L126" s="43"/>
      <c r="M126" s="243" t="s">
        <v>1</v>
      </c>
      <c r="N126" s="244" t="s">
        <v>43</v>
      </c>
      <c r="O126" s="90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47" t="s">
        <v>125</v>
      </c>
      <c r="AT126" s="247" t="s">
        <v>121</v>
      </c>
      <c r="AU126" s="247" t="s">
        <v>87</v>
      </c>
      <c r="AY126" s="16" t="s">
        <v>118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16" t="s">
        <v>83</v>
      </c>
      <c r="BK126" s="248">
        <f>ROUND(I126*H126,2)</f>
        <v>0</v>
      </c>
      <c r="BL126" s="16" t="s">
        <v>125</v>
      </c>
      <c r="BM126" s="247" t="s">
        <v>133</v>
      </c>
    </row>
    <row r="127" s="13" customFormat="1">
      <c r="A127" s="13"/>
      <c r="B127" s="249"/>
      <c r="C127" s="250"/>
      <c r="D127" s="251" t="s">
        <v>127</v>
      </c>
      <c r="E127" s="252" t="s">
        <v>1</v>
      </c>
      <c r="F127" s="253" t="s">
        <v>134</v>
      </c>
      <c r="G127" s="250"/>
      <c r="H127" s="254">
        <v>412.75</v>
      </c>
      <c r="I127" s="255"/>
      <c r="J127" s="250"/>
      <c r="K127" s="250"/>
      <c r="L127" s="256"/>
      <c r="M127" s="257"/>
      <c r="N127" s="258"/>
      <c r="O127" s="258"/>
      <c r="P127" s="258"/>
      <c r="Q127" s="258"/>
      <c r="R127" s="258"/>
      <c r="S127" s="258"/>
      <c r="T127" s="25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0" t="s">
        <v>127</v>
      </c>
      <c r="AU127" s="260" t="s">
        <v>87</v>
      </c>
      <c r="AV127" s="13" t="s">
        <v>87</v>
      </c>
      <c r="AW127" s="13" t="s">
        <v>35</v>
      </c>
      <c r="AX127" s="13" t="s">
        <v>83</v>
      </c>
      <c r="AY127" s="260" t="s">
        <v>118</v>
      </c>
    </row>
    <row r="128" s="2" customFormat="1" ht="33" customHeight="1">
      <c r="A128" s="37"/>
      <c r="B128" s="38"/>
      <c r="C128" s="235" t="s">
        <v>135</v>
      </c>
      <c r="D128" s="235" t="s">
        <v>121</v>
      </c>
      <c r="E128" s="236" t="s">
        <v>136</v>
      </c>
      <c r="F128" s="237" t="s">
        <v>137</v>
      </c>
      <c r="G128" s="238" t="s">
        <v>132</v>
      </c>
      <c r="H128" s="239">
        <v>582.39999999999998</v>
      </c>
      <c r="I128" s="240"/>
      <c r="J128" s="241">
        <f>ROUND(I128*H128,2)</f>
        <v>0</v>
      </c>
      <c r="K128" s="242"/>
      <c r="L128" s="43"/>
      <c r="M128" s="243" t="s">
        <v>1</v>
      </c>
      <c r="N128" s="244" t="s">
        <v>43</v>
      </c>
      <c r="O128" s="90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47" t="s">
        <v>125</v>
      </c>
      <c r="AT128" s="247" t="s">
        <v>121</v>
      </c>
      <c r="AU128" s="247" t="s">
        <v>87</v>
      </c>
      <c r="AY128" s="16" t="s">
        <v>118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16" t="s">
        <v>83</v>
      </c>
      <c r="BK128" s="248">
        <f>ROUND(I128*H128,2)</f>
        <v>0</v>
      </c>
      <c r="BL128" s="16" t="s">
        <v>125</v>
      </c>
      <c r="BM128" s="247" t="s">
        <v>138</v>
      </c>
    </row>
    <row r="129" s="13" customFormat="1">
      <c r="A129" s="13"/>
      <c r="B129" s="249"/>
      <c r="C129" s="250"/>
      <c r="D129" s="251" t="s">
        <v>127</v>
      </c>
      <c r="E129" s="252" t="s">
        <v>1</v>
      </c>
      <c r="F129" s="253" t="s">
        <v>139</v>
      </c>
      <c r="G129" s="250"/>
      <c r="H129" s="254">
        <v>582.39999999999998</v>
      </c>
      <c r="I129" s="255"/>
      <c r="J129" s="250"/>
      <c r="K129" s="250"/>
      <c r="L129" s="256"/>
      <c r="M129" s="257"/>
      <c r="N129" s="258"/>
      <c r="O129" s="258"/>
      <c r="P129" s="258"/>
      <c r="Q129" s="258"/>
      <c r="R129" s="258"/>
      <c r="S129" s="258"/>
      <c r="T129" s="25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0" t="s">
        <v>127</v>
      </c>
      <c r="AU129" s="260" t="s">
        <v>87</v>
      </c>
      <c r="AV129" s="13" t="s">
        <v>87</v>
      </c>
      <c r="AW129" s="13" t="s">
        <v>35</v>
      </c>
      <c r="AX129" s="13" t="s">
        <v>83</v>
      </c>
      <c r="AY129" s="260" t="s">
        <v>118</v>
      </c>
    </row>
    <row r="130" s="2" customFormat="1" ht="16.5" customHeight="1">
      <c r="A130" s="37"/>
      <c r="B130" s="38"/>
      <c r="C130" s="235" t="s">
        <v>140</v>
      </c>
      <c r="D130" s="235" t="s">
        <v>121</v>
      </c>
      <c r="E130" s="236" t="s">
        <v>141</v>
      </c>
      <c r="F130" s="237" t="s">
        <v>142</v>
      </c>
      <c r="G130" s="238" t="s">
        <v>132</v>
      </c>
      <c r="H130" s="239">
        <v>165.09999999999999</v>
      </c>
      <c r="I130" s="240"/>
      <c r="J130" s="241">
        <f>ROUND(I130*H130,2)</f>
        <v>0</v>
      </c>
      <c r="K130" s="242"/>
      <c r="L130" s="43"/>
      <c r="M130" s="243" t="s">
        <v>1</v>
      </c>
      <c r="N130" s="244" t="s">
        <v>43</v>
      </c>
      <c r="O130" s="90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7" t="s">
        <v>125</v>
      </c>
      <c r="AT130" s="247" t="s">
        <v>121</v>
      </c>
      <c r="AU130" s="247" t="s">
        <v>87</v>
      </c>
      <c r="AY130" s="16" t="s">
        <v>118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6" t="s">
        <v>83</v>
      </c>
      <c r="BK130" s="248">
        <f>ROUND(I130*H130,2)</f>
        <v>0</v>
      </c>
      <c r="BL130" s="16" t="s">
        <v>125</v>
      </c>
      <c r="BM130" s="247" t="s">
        <v>143</v>
      </c>
    </row>
    <row r="131" s="13" customFormat="1">
      <c r="A131" s="13"/>
      <c r="B131" s="249"/>
      <c r="C131" s="250"/>
      <c r="D131" s="251" t="s">
        <v>127</v>
      </c>
      <c r="E131" s="252" t="s">
        <v>1</v>
      </c>
      <c r="F131" s="253" t="s">
        <v>144</v>
      </c>
      <c r="G131" s="250"/>
      <c r="H131" s="254">
        <v>165.09999999999999</v>
      </c>
      <c r="I131" s="255"/>
      <c r="J131" s="250"/>
      <c r="K131" s="250"/>
      <c r="L131" s="256"/>
      <c r="M131" s="257"/>
      <c r="N131" s="258"/>
      <c r="O131" s="258"/>
      <c r="P131" s="258"/>
      <c r="Q131" s="258"/>
      <c r="R131" s="258"/>
      <c r="S131" s="258"/>
      <c r="T131" s="25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127</v>
      </c>
      <c r="AU131" s="260" t="s">
        <v>87</v>
      </c>
      <c r="AV131" s="13" t="s">
        <v>87</v>
      </c>
      <c r="AW131" s="13" t="s">
        <v>35</v>
      </c>
      <c r="AX131" s="13" t="s">
        <v>83</v>
      </c>
      <c r="AY131" s="260" t="s">
        <v>118</v>
      </c>
    </row>
    <row r="132" s="2" customFormat="1" ht="21.75" customHeight="1">
      <c r="A132" s="37"/>
      <c r="B132" s="38"/>
      <c r="C132" s="235" t="s">
        <v>125</v>
      </c>
      <c r="D132" s="235" t="s">
        <v>121</v>
      </c>
      <c r="E132" s="236" t="s">
        <v>145</v>
      </c>
      <c r="F132" s="237" t="s">
        <v>146</v>
      </c>
      <c r="G132" s="238" t="s">
        <v>132</v>
      </c>
      <c r="H132" s="239">
        <v>582.39999999999998</v>
      </c>
      <c r="I132" s="240"/>
      <c r="J132" s="241">
        <f>ROUND(I132*H132,2)</f>
        <v>0</v>
      </c>
      <c r="K132" s="242"/>
      <c r="L132" s="43"/>
      <c r="M132" s="243" t="s">
        <v>1</v>
      </c>
      <c r="N132" s="244" t="s">
        <v>43</v>
      </c>
      <c r="O132" s="90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7" t="s">
        <v>125</v>
      </c>
      <c r="AT132" s="247" t="s">
        <v>121</v>
      </c>
      <c r="AU132" s="247" t="s">
        <v>87</v>
      </c>
      <c r="AY132" s="16" t="s">
        <v>118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6" t="s">
        <v>83</v>
      </c>
      <c r="BK132" s="248">
        <f>ROUND(I132*H132,2)</f>
        <v>0</v>
      </c>
      <c r="BL132" s="16" t="s">
        <v>125</v>
      </c>
      <c r="BM132" s="247" t="s">
        <v>147</v>
      </c>
    </row>
    <row r="133" s="13" customFormat="1">
      <c r="A133" s="13"/>
      <c r="B133" s="249"/>
      <c r="C133" s="250"/>
      <c r="D133" s="251" t="s">
        <v>127</v>
      </c>
      <c r="E133" s="252" t="s">
        <v>1</v>
      </c>
      <c r="F133" s="253" t="s">
        <v>148</v>
      </c>
      <c r="G133" s="250"/>
      <c r="H133" s="254">
        <v>3.2999999999999998</v>
      </c>
      <c r="I133" s="255"/>
      <c r="J133" s="250"/>
      <c r="K133" s="250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127</v>
      </c>
      <c r="AU133" s="260" t="s">
        <v>87</v>
      </c>
      <c r="AV133" s="13" t="s">
        <v>87</v>
      </c>
      <c r="AW133" s="13" t="s">
        <v>35</v>
      </c>
      <c r="AX133" s="13" t="s">
        <v>78</v>
      </c>
      <c r="AY133" s="260" t="s">
        <v>118</v>
      </c>
    </row>
    <row r="134" s="13" customFormat="1">
      <c r="A134" s="13"/>
      <c r="B134" s="249"/>
      <c r="C134" s="250"/>
      <c r="D134" s="251" t="s">
        <v>127</v>
      </c>
      <c r="E134" s="252" t="s">
        <v>1</v>
      </c>
      <c r="F134" s="253" t="s">
        <v>149</v>
      </c>
      <c r="G134" s="250"/>
      <c r="H134" s="254">
        <v>169.65000000000001</v>
      </c>
      <c r="I134" s="255"/>
      <c r="J134" s="250"/>
      <c r="K134" s="250"/>
      <c r="L134" s="256"/>
      <c r="M134" s="257"/>
      <c r="N134" s="258"/>
      <c r="O134" s="258"/>
      <c r="P134" s="258"/>
      <c r="Q134" s="258"/>
      <c r="R134" s="258"/>
      <c r="S134" s="258"/>
      <c r="T134" s="25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0" t="s">
        <v>127</v>
      </c>
      <c r="AU134" s="260" t="s">
        <v>87</v>
      </c>
      <c r="AV134" s="13" t="s">
        <v>87</v>
      </c>
      <c r="AW134" s="13" t="s">
        <v>35</v>
      </c>
      <c r="AX134" s="13" t="s">
        <v>78</v>
      </c>
      <c r="AY134" s="260" t="s">
        <v>118</v>
      </c>
    </row>
    <row r="135" s="13" customFormat="1">
      <c r="A135" s="13"/>
      <c r="B135" s="249"/>
      <c r="C135" s="250"/>
      <c r="D135" s="251" t="s">
        <v>127</v>
      </c>
      <c r="E135" s="252" t="s">
        <v>1</v>
      </c>
      <c r="F135" s="253" t="s">
        <v>150</v>
      </c>
      <c r="G135" s="250"/>
      <c r="H135" s="254">
        <v>409.44999999999999</v>
      </c>
      <c r="I135" s="255"/>
      <c r="J135" s="250"/>
      <c r="K135" s="250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127</v>
      </c>
      <c r="AU135" s="260" t="s">
        <v>87</v>
      </c>
      <c r="AV135" s="13" t="s">
        <v>87</v>
      </c>
      <c r="AW135" s="13" t="s">
        <v>35</v>
      </c>
      <c r="AX135" s="13" t="s">
        <v>78</v>
      </c>
      <c r="AY135" s="260" t="s">
        <v>118</v>
      </c>
    </row>
    <row r="136" s="14" customFormat="1">
      <c r="A136" s="14"/>
      <c r="B136" s="261"/>
      <c r="C136" s="262"/>
      <c r="D136" s="251" t="s">
        <v>127</v>
      </c>
      <c r="E136" s="263" t="s">
        <v>1</v>
      </c>
      <c r="F136" s="264" t="s">
        <v>151</v>
      </c>
      <c r="G136" s="262"/>
      <c r="H136" s="265">
        <v>582.39999999999998</v>
      </c>
      <c r="I136" s="266"/>
      <c r="J136" s="262"/>
      <c r="K136" s="262"/>
      <c r="L136" s="267"/>
      <c r="M136" s="268"/>
      <c r="N136" s="269"/>
      <c r="O136" s="269"/>
      <c r="P136" s="269"/>
      <c r="Q136" s="269"/>
      <c r="R136" s="269"/>
      <c r="S136" s="269"/>
      <c r="T136" s="27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1" t="s">
        <v>127</v>
      </c>
      <c r="AU136" s="271" t="s">
        <v>87</v>
      </c>
      <c r="AV136" s="14" t="s">
        <v>125</v>
      </c>
      <c r="AW136" s="14" t="s">
        <v>35</v>
      </c>
      <c r="AX136" s="14" t="s">
        <v>83</v>
      </c>
      <c r="AY136" s="271" t="s">
        <v>118</v>
      </c>
    </row>
    <row r="137" s="2" customFormat="1" ht="16.5" customHeight="1">
      <c r="A137" s="37"/>
      <c r="B137" s="38"/>
      <c r="C137" s="235" t="s">
        <v>152</v>
      </c>
      <c r="D137" s="235" t="s">
        <v>121</v>
      </c>
      <c r="E137" s="236" t="s">
        <v>153</v>
      </c>
      <c r="F137" s="237" t="s">
        <v>154</v>
      </c>
      <c r="G137" s="238" t="s">
        <v>124</v>
      </c>
      <c r="H137" s="239">
        <v>273.60000000000002</v>
      </c>
      <c r="I137" s="240"/>
      <c r="J137" s="241">
        <f>ROUND(I137*H137,2)</f>
        <v>0</v>
      </c>
      <c r="K137" s="242"/>
      <c r="L137" s="43"/>
      <c r="M137" s="243" t="s">
        <v>1</v>
      </c>
      <c r="N137" s="244" t="s">
        <v>43</v>
      </c>
      <c r="O137" s="90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7" t="s">
        <v>125</v>
      </c>
      <c r="AT137" s="247" t="s">
        <v>121</v>
      </c>
      <c r="AU137" s="247" t="s">
        <v>87</v>
      </c>
      <c r="AY137" s="16" t="s">
        <v>118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6" t="s">
        <v>83</v>
      </c>
      <c r="BK137" s="248">
        <f>ROUND(I137*H137,2)</f>
        <v>0</v>
      </c>
      <c r="BL137" s="16" t="s">
        <v>125</v>
      </c>
      <c r="BM137" s="247" t="s">
        <v>155</v>
      </c>
    </row>
    <row r="138" s="13" customFormat="1">
      <c r="A138" s="13"/>
      <c r="B138" s="249"/>
      <c r="C138" s="250"/>
      <c r="D138" s="251" t="s">
        <v>127</v>
      </c>
      <c r="E138" s="252" t="s">
        <v>1</v>
      </c>
      <c r="F138" s="253" t="s">
        <v>156</v>
      </c>
      <c r="G138" s="250"/>
      <c r="H138" s="254">
        <v>273.60000000000002</v>
      </c>
      <c r="I138" s="255"/>
      <c r="J138" s="250"/>
      <c r="K138" s="250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127</v>
      </c>
      <c r="AU138" s="260" t="s">
        <v>87</v>
      </c>
      <c r="AV138" s="13" t="s">
        <v>87</v>
      </c>
      <c r="AW138" s="13" t="s">
        <v>35</v>
      </c>
      <c r="AX138" s="13" t="s">
        <v>83</v>
      </c>
      <c r="AY138" s="260" t="s">
        <v>118</v>
      </c>
    </row>
    <row r="139" s="2" customFormat="1" ht="21.75" customHeight="1">
      <c r="A139" s="37"/>
      <c r="B139" s="38"/>
      <c r="C139" s="235" t="s">
        <v>157</v>
      </c>
      <c r="D139" s="235" t="s">
        <v>121</v>
      </c>
      <c r="E139" s="236" t="s">
        <v>158</v>
      </c>
      <c r="F139" s="237" t="s">
        <v>159</v>
      </c>
      <c r="G139" s="238" t="s">
        <v>124</v>
      </c>
      <c r="H139" s="239">
        <v>702.29999999999995</v>
      </c>
      <c r="I139" s="240"/>
      <c r="J139" s="241">
        <f>ROUND(I139*H139,2)</f>
        <v>0</v>
      </c>
      <c r="K139" s="242"/>
      <c r="L139" s="43"/>
      <c r="M139" s="243" t="s">
        <v>1</v>
      </c>
      <c r="N139" s="244" t="s">
        <v>43</v>
      </c>
      <c r="O139" s="90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47" t="s">
        <v>125</v>
      </c>
      <c r="AT139" s="247" t="s">
        <v>121</v>
      </c>
      <c r="AU139" s="247" t="s">
        <v>87</v>
      </c>
      <c r="AY139" s="16" t="s">
        <v>118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6" t="s">
        <v>83</v>
      </c>
      <c r="BK139" s="248">
        <f>ROUND(I139*H139,2)</f>
        <v>0</v>
      </c>
      <c r="BL139" s="16" t="s">
        <v>125</v>
      </c>
      <c r="BM139" s="247" t="s">
        <v>160</v>
      </c>
    </row>
    <row r="140" s="13" customFormat="1">
      <c r="A140" s="13"/>
      <c r="B140" s="249"/>
      <c r="C140" s="250"/>
      <c r="D140" s="251" t="s">
        <v>127</v>
      </c>
      <c r="E140" s="252" t="s">
        <v>1</v>
      </c>
      <c r="F140" s="253" t="s">
        <v>161</v>
      </c>
      <c r="G140" s="250"/>
      <c r="H140" s="254">
        <v>702.29999999999995</v>
      </c>
      <c r="I140" s="255"/>
      <c r="J140" s="250"/>
      <c r="K140" s="250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127</v>
      </c>
      <c r="AU140" s="260" t="s">
        <v>87</v>
      </c>
      <c r="AV140" s="13" t="s">
        <v>87</v>
      </c>
      <c r="AW140" s="13" t="s">
        <v>35</v>
      </c>
      <c r="AX140" s="13" t="s">
        <v>83</v>
      </c>
      <c r="AY140" s="260" t="s">
        <v>118</v>
      </c>
    </row>
    <row r="141" s="2" customFormat="1" ht="21.75" customHeight="1">
      <c r="A141" s="37"/>
      <c r="B141" s="38"/>
      <c r="C141" s="235" t="s">
        <v>162</v>
      </c>
      <c r="D141" s="235" t="s">
        <v>121</v>
      </c>
      <c r="E141" s="236" t="s">
        <v>163</v>
      </c>
      <c r="F141" s="237" t="s">
        <v>164</v>
      </c>
      <c r="G141" s="238" t="s">
        <v>124</v>
      </c>
      <c r="H141" s="239">
        <v>15.5</v>
      </c>
      <c r="I141" s="240"/>
      <c r="J141" s="241">
        <f>ROUND(I141*H141,2)</f>
        <v>0</v>
      </c>
      <c r="K141" s="242"/>
      <c r="L141" s="43"/>
      <c r="M141" s="243" t="s">
        <v>1</v>
      </c>
      <c r="N141" s="244" t="s">
        <v>43</v>
      </c>
      <c r="O141" s="90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7" t="s">
        <v>125</v>
      </c>
      <c r="AT141" s="247" t="s">
        <v>121</v>
      </c>
      <c r="AU141" s="247" t="s">
        <v>87</v>
      </c>
      <c r="AY141" s="16" t="s">
        <v>118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6" t="s">
        <v>83</v>
      </c>
      <c r="BK141" s="248">
        <f>ROUND(I141*H141,2)</f>
        <v>0</v>
      </c>
      <c r="BL141" s="16" t="s">
        <v>125</v>
      </c>
      <c r="BM141" s="247" t="s">
        <v>165</v>
      </c>
    </row>
    <row r="142" s="13" customFormat="1">
      <c r="A142" s="13"/>
      <c r="B142" s="249"/>
      <c r="C142" s="250"/>
      <c r="D142" s="251" t="s">
        <v>127</v>
      </c>
      <c r="E142" s="252" t="s">
        <v>1</v>
      </c>
      <c r="F142" s="253" t="s">
        <v>166</v>
      </c>
      <c r="G142" s="250"/>
      <c r="H142" s="254">
        <v>15.5</v>
      </c>
      <c r="I142" s="255"/>
      <c r="J142" s="250"/>
      <c r="K142" s="250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127</v>
      </c>
      <c r="AU142" s="260" t="s">
        <v>87</v>
      </c>
      <c r="AV142" s="13" t="s">
        <v>87</v>
      </c>
      <c r="AW142" s="13" t="s">
        <v>35</v>
      </c>
      <c r="AX142" s="13" t="s">
        <v>83</v>
      </c>
      <c r="AY142" s="260" t="s">
        <v>118</v>
      </c>
    </row>
    <row r="143" s="12" customFormat="1" ht="25.92" customHeight="1">
      <c r="A143" s="12"/>
      <c r="B143" s="219"/>
      <c r="C143" s="220"/>
      <c r="D143" s="221" t="s">
        <v>77</v>
      </c>
      <c r="E143" s="222" t="s">
        <v>167</v>
      </c>
      <c r="F143" s="222" t="s">
        <v>168</v>
      </c>
      <c r="G143" s="220"/>
      <c r="H143" s="220"/>
      <c r="I143" s="223"/>
      <c r="J143" s="224">
        <f>BK143</f>
        <v>0</v>
      </c>
      <c r="K143" s="220"/>
      <c r="L143" s="225"/>
      <c r="M143" s="226"/>
      <c r="N143" s="227"/>
      <c r="O143" s="227"/>
      <c r="P143" s="228">
        <f>P144+P153</f>
        <v>0</v>
      </c>
      <c r="Q143" s="227"/>
      <c r="R143" s="228">
        <f>R144+R153</f>
        <v>0</v>
      </c>
      <c r="S143" s="227"/>
      <c r="T143" s="229">
        <f>T144+T153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0" t="s">
        <v>152</v>
      </c>
      <c r="AT143" s="231" t="s">
        <v>77</v>
      </c>
      <c r="AU143" s="231" t="s">
        <v>78</v>
      </c>
      <c r="AY143" s="230" t="s">
        <v>118</v>
      </c>
      <c r="BK143" s="232">
        <f>BK144+BK153</f>
        <v>0</v>
      </c>
    </row>
    <row r="144" s="12" customFormat="1" ht="22.8" customHeight="1">
      <c r="A144" s="12"/>
      <c r="B144" s="219"/>
      <c r="C144" s="220"/>
      <c r="D144" s="221" t="s">
        <v>77</v>
      </c>
      <c r="E144" s="233" t="s">
        <v>169</v>
      </c>
      <c r="F144" s="233" t="s">
        <v>170</v>
      </c>
      <c r="G144" s="220"/>
      <c r="H144" s="220"/>
      <c r="I144" s="223"/>
      <c r="J144" s="234">
        <f>BK144</f>
        <v>0</v>
      </c>
      <c r="K144" s="220"/>
      <c r="L144" s="225"/>
      <c r="M144" s="226"/>
      <c r="N144" s="227"/>
      <c r="O144" s="227"/>
      <c r="P144" s="228">
        <f>SUM(P145:P152)</f>
        <v>0</v>
      </c>
      <c r="Q144" s="227"/>
      <c r="R144" s="228">
        <f>SUM(R145:R152)</f>
        <v>0</v>
      </c>
      <c r="S144" s="227"/>
      <c r="T144" s="229">
        <f>SUM(T145:T152)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152</v>
      </c>
      <c r="AT144" s="231" t="s">
        <v>77</v>
      </c>
      <c r="AU144" s="231" t="s">
        <v>83</v>
      </c>
      <c r="AY144" s="230" t="s">
        <v>118</v>
      </c>
      <c r="BK144" s="232">
        <f>SUM(BK145:BK152)</f>
        <v>0</v>
      </c>
    </row>
    <row r="145" s="2" customFormat="1" ht="16.5" customHeight="1">
      <c r="A145" s="37"/>
      <c r="B145" s="38"/>
      <c r="C145" s="235" t="s">
        <v>171</v>
      </c>
      <c r="D145" s="235" t="s">
        <v>121</v>
      </c>
      <c r="E145" s="236" t="s">
        <v>172</v>
      </c>
      <c r="F145" s="237" t="s">
        <v>173</v>
      </c>
      <c r="G145" s="238" t="s">
        <v>174</v>
      </c>
      <c r="H145" s="239">
        <v>389</v>
      </c>
      <c r="I145" s="240"/>
      <c r="J145" s="241">
        <f>ROUND(I145*H145,2)</f>
        <v>0</v>
      </c>
      <c r="K145" s="242"/>
      <c r="L145" s="43"/>
      <c r="M145" s="243" t="s">
        <v>1</v>
      </c>
      <c r="N145" s="244" t="s">
        <v>43</v>
      </c>
      <c r="O145" s="90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47" t="s">
        <v>175</v>
      </c>
      <c r="AT145" s="247" t="s">
        <v>121</v>
      </c>
      <c r="AU145" s="247" t="s">
        <v>87</v>
      </c>
      <c r="AY145" s="16" t="s">
        <v>118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6" t="s">
        <v>83</v>
      </c>
      <c r="BK145" s="248">
        <f>ROUND(I145*H145,2)</f>
        <v>0</v>
      </c>
      <c r="BL145" s="16" t="s">
        <v>175</v>
      </c>
      <c r="BM145" s="247" t="s">
        <v>176</v>
      </c>
    </row>
    <row r="146" s="13" customFormat="1">
      <c r="A146" s="13"/>
      <c r="B146" s="249"/>
      <c r="C146" s="250"/>
      <c r="D146" s="251" t="s">
        <v>127</v>
      </c>
      <c r="E146" s="252" t="s">
        <v>1</v>
      </c>
      <c r="F146" s="253" t="s">
        <v>177</v>
      </c>
      <c r="G146" s="250"/>
      <c r="H146" s="254">
        <v>389</v>
      </c>
      <c r="I146" s="255"/>
      <c r="J146" s="250"/>
      <c r="K146" s="250"/>
      <c r="L146" s="256"/>
      <c r="M146" s="257"/>
      <c r="N146" s="258"/>
      <c r="O146" s="258"/>
      <c r="P146" s="258"/>
      <c r="Q146" s="258"/>
      <c r="R146" s="258"/>
      <c r="S146" s="258"/>
      <c r="T146" s="25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0" t="s">
        <v>127</v>
      </c>
      <c r="AU146" s="260" t="s">
        <v>87</v>
      </c>
      <c r="AV146" s="13" t="s">
        <v>87</v>
      </c>
      <c r="AW146" s="13" t="s">
        <v>35</v>
      </c>
      <c r="AX146" s="13" t="s">
        <v>83</v>
      </c>
      <c r="AY146" s="260" t="s">
        <v>118</v>
      </c>
    </row>
    <row r="147" s="2" customFormat="1" ht="16.5" customHeight="1">
      <c r="A147" s="37"/>
      <c r="B147" s="38"/>
      <c r="C147" s="235" t="s">
        <v>178</v>
      </c>
      <c r="D147" s="235" t="s">
        <v>121</v>
      </c>
      <c r="E147" s="236" t="s">
        <v>179</v>
      </c>
      <c r="F147" s="237" t="s">
        <v>180</v>
      </c>
      <c r="G147" s="238" t="s">
        <v>181</v>
      </c>
      <c r="H147" s="239">
        <v>2</v>
      </c>
      <c r="I147" s="240"/>
      <c r="J147" s="241">
        <f>ROUND(I147*H147,2)</f>
        <v>0</v>
      </c>
      <c r="K147" s="242"/>
      <c r="L147" s="43"/>
      <c r="M147" s="243" t="s">
        <v>1</v>
      </c>
      <c r="N147" s="244" t="s">
        <v>43</v>
      </c>
      <c r="O147" s="90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47" t="s">
        <v>175</v>
      </c>
      <c r="AT147" s="247" t="s">
        <v>121</v>
      </c>
      <c r="AU147" s="247" t="s">
        <v>87</v>
      </c>
      <c r="AY147" s="16" t="s">
        <v>118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6" t="s">
        <v>83</v>
      </c>
      <c r="BK147" s="248">
        <f>ROUND(I147*H147,2)</f>
        <v>0</v>
      </c>
      <c r="BL147" s="16" t="s">
        <v>175</v>
      </c>
      <c r="BM147" s="247" t="s">
        <v>182</v>
      </c>
    </row>
    <row r="148" s="13" customFormat="1">
      <c r="A148" s="13"/>
      <c r="B148" s="249"/>
      <c r="C148" s="250"/>
      <c r="D148" s="251" t="s">
        <v>127</v>
      </c>
      <c r="E148" s="252" t="s">
        <v>1</v>
      </c>
      <c r="F148" s="253" t="s">
        <v>183</v>
      </c>
      <c r="G148" s="250"/>
      <c r="H148" s="254">
        <v>1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127</v>
      </c>
      <c r="AU148" s="260" t="s">
        <v>87</v>
      </c>
      <c r="AV148" s="13" t="s">
        <v>87</v>
      </c>
      <c r="AW148" s="13" t="s">
        <v>35</v>
      </c>
      <c r="AX148" s="13" t="s">
        <v>78</v>
      </c>
      <c r="AY148" s="260" t="s">
        <v>118</v>
      </c>
    </row>
    <row r="149" s="13" customFormat="1">
      <c r="A149" s="13"/>
      <c r="B149" s="249"/>
      <c r="C149" s="250"/>
      <c r="D149" s="251" t="s">
        <v>127</v>
      </c>
      <c r="E149" s="252" t="s">
        <v>1</v>
      </c>
      <c r="F149" s="253" t="s">
        <v>184</v>
      </c>
      <c r="G149" s="250"/>
      <c r="H149" s="254">
        <v>1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127</v>
      </c>
      <c r="AU149" s="260" t="s">
        <v>87</v>
      </c>
      <c r="AV149" s="13" t="s">
        <v>87</v>
      </c>
      <c r="AW149" s="13" t="s">
        <v>35</v>
      </c>
      <c r="AX149" s="13" t="s">
        <v>78</v>
      </c>
      <c r="AY149" s="260" t="s">
        <v>118</v>
      </c>
    </row>
    <row r="150" s="14" customFormat="1">
      <c r="A150" s="14"/>
      <c r="B150" s="261"/>
      <c r="C150" s="262"/>
      <c r="D150" s="251" t="s">
        <v>127</v>
      </c>
      <c r="E150" s="263" t="s">
        <v>1</v>
      </c>
      <c r="F150" s="264" t="s">
        <v>151</v>
      </c>
      <c r="G150" s="262"/>
      <c r="H150" s="265">
        <v>2</v>
      </c>
      <c r="I150" s="266"/>
      <c r="J150" s="262"/>
      <c r="K150" s="262"/>
      <c r="L150" s="267"/>
      <c r="M150" s="268"/>
      <c r="N150" s="269"/>
      <c r="O150" s="269"/>
      <c r="P150" s="269"/>
      <c r="Q150" s="269"/>
      <c r="R150" s="269"/>
      <c r="S150" s="269"/>
      <c r="T150" s="27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1" t="s">
        <v>127</v>
      </c>
      <c r="AU150" s="271" t="s">
        <v>87</v>
      </c>
      <c r="AV150" s="14" t="s">
        <v>125</v>
      </c>
      <c r="AW150" s="14" t="s">
        <v>35</v>
      </c>
      <c r="AX150" s="14" t="s">
        <v>83</v>
      </c>
      <c r="AY150" s="271" t="s">
        <v>118</v>
      </c>
    </row>
    <row r="151" s="2" customFormat="1" ht="21.75" customHeight="1">
      <c r="A151" s="37"/>
      <c r="B151" s="38"/>
      <c r="C151" s="235" t="s">
        <v>185</v>
      </c>
      <c r="D151" s="235" t="s">
        <v>121</v>
      </c>
      <c r="E151" s="236" t="s">
        <v>186</v>
      </c>
      <c r="F151" s="237" t="s">
        <v>187</v>
      </c>
      <c r="G151" s="238" t="s">
        <v>181</v>
      </c>
      <c r="H151" s="239">
        <v>1</v>
      </c>
      <c r="I151" s="240"/>
      <c r="J151" s="241">
        <f>ROUND(I151*H151,2)</f>
        <v>0</v>
      </c>
      <c r="K151" s="242"/>
      <c r="L151" s="43"/>
      <c r="M151" s="243" t="s">
        <v>1</v>
      </c>
      <c r="N151" s="244" t="s">
        <v>43</v>
      </c>
      <c r="O151" s="90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47" t="s">
        <v>175</v>
      </c>
      <c r="AT151" s="247" t="s">
        <v>121</v>
      </c>
      <c r="AU151" s="247" t="s">
        <v>87</v>
      </c>
      <c r="AY151" s="16" t="s">
        <v>118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6" t="s">
        <v>83</v>
      </c>
      <c r="BK151" s="248">
        <f>ROUND(I151*H151,2)</f>
        <v>0</v>
      </c>
      <c r="BL151" s="16" t="s">
        <v>175</v>
      </c>
      <c r="BM151" s="247" t="s">
        <v>188</v>
      </c>
    </row>
    <row r="152" s="13" customFormat="1">
      <c r="A152" s="13"/>
      <c r="B152" s="249"/>
      <c r="C152" s="250"/>
      <c r="D152" s="251" t="s">
        <v>127</v>
      </c>
      <c r="E152" s="252" t="s">
        <v>1</v>
      </c>
      <c r="F152" s="253" t="s">
        <v>189</v>
      </c>
      <c r="G152" s="250"/>
      <c r="H152" s="254">
        <v>1</v>
      </c>
      <c r="I152" s="255"/>
      <c r="J152" s="250"/>
      <c r="K152" s="250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127</v>
      </c>
      <c r="AU152" s="260" t="s">
        <v>87</v>
      </c>
      <c r="AV152" s="13" t="s">
        <v>87</v>
      </c>
      <c r="AW152" s="13" t="s">
        <v>35</v>
      </c>
      <c r="AX152" s="13" t="s">
        <v>83</v>
      </c>
      <c r="AY152" s="260" t="s">
        <v>118</v>
      </c>
    </row>
    <row r="153" s="12" customFormat="1" ht="22.8" customHeight="1">
      <c r="A153" s="12"/>
      <c r="B153" s="219"/>
      <c r="C153" s="220"/>
      <c r="D153" s="221" t="s">
        <v>77</v>
      </c>
      <c r="E153" s="233" t="s">
        <v>190</v>
      </c>
      <c r="F153" s="233" t="s">
        <v>191</v>
      </c>
      <c r="G153" s="220"/>
      <c r="H153" s="220"/>
      <c r="I153" s="223"/>
      <c r="J153" s="234">
        <f>BK153</f>
        <v>0</v>
      </c>
      <c r="K153" s="220"/>
      <c r="L153" s="225"/>
      <c r="M153" s="226"/>
      <c r="N153" s="227"/>
      <c r="O153" s="227"/>
      <c r="P153" s="228">
        <f>SUM(P154:P155)</f>
        <v>0</v>
      </c>
      <c r="Q153" s="227"/>
      <c r="R153" s="228">
        <f>SUM(R154:R155)</f>
        <v>0</v>
      </c>
      <c r="S153" s="227"/>
      <c r="T153" s="229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0" t="s">
        <v>152</v>
      </c>
      <c r="AT153" s="231" t="s">
        <v>77</v>
      </c>
      <c r="AU153" s="231" t="s">
        <v>83</v>
      </c>
      <c r="AY153" s="230" t="s">
        <v>118</v>
      </c>
      <c r="BK153" s="232">
        <f>SUM(BK154:BK155)</f>
        <v>0</v>
      </c>
    </row>
    <row r="154" s="2" customFormat="1" ht="16.5" customHeight="1">
      <c r="A154" s="37"/>
      <c r="B154" s="38"/>
      <c r="C154" s="235" t="s">
        <v>8</v>
      </c>
      <c r="D154" s="235" t="s">
        <v>121</v>
      </c>
      <c r="E154" s="236" t="s">
        <v>192</v>
      </c>
      <c r="F154" s="237" t="s">
        <v>193</v>
      </c>
      <c r="G154" s="238" t="s">
        <v>181</v>
      </c>
      <c r="H154" s="239">
        <v>1</v>
      </c>
      <c r="I154" s="240"/>
      <c r="J154" s="241">
        <f>ROUND(I154*H154,2)</f>
        <v>0</v>
      </c>
      <c r="K154" s="242"/>
      <c r="L154" s="43"/>
      <c r="M154" s="243" t="s">
        <v>1</v>
      </c>
      <c r="N154" s="244" t="s">
        <v>43</v>
      </c>
      <c r="O154" s="90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47" t="s">
        <v>175</v>
      </c>
      <c r="AT154" s="247" t="s">
        <v>121</v>
      </c>
      <c r="AU154" s="247" t="s">
        <v>87</v>
      </c>
      <c r="AY154" s="16" t="s">
        <v>118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6" t="s">
        <v>83</v>
      </c>
      <c r="BK154" s="248">
        <f>ROUND(I154*H154,2)</f>
        <v>0</v>
      </c>
      <c r="BL154" s="16" t="s">
        <v>175</v>
      </c>
      <c r="BM154" s="247" t="s">
        <v>194</v>
      </c>
    </row>
    <row r="155" s="13" customFormat="1">
      <c r="A155" s="13"/>
      <c r="B155" s="249"/>
      <c r="C155" s="250"/>
      <c r="D155" s="251" t="s">
        <v>127</v>
      </c>
      <c r="E155" s="252" t="s">
        <v>1</v>
      </c>
      <c r="F155" s="253" t="s">
        <v>195</v>
      </c>
      <c r="G155" s="250"/>
      <c r="H155" s="254">
        <v>1</v>
      </c>
      <c r="I155" s="255"/>
      <c r="J155" s="250"/>
      <c r="K155" s="250"/>
      <c r="L155" s="256"/>
      <c r="M155" s="272"/>
      <c r="N155" s="273"/>
      <c r="O155" s="273"/>
      <c r="P155" s="273"/>
      <c r="Q155" s="273"/>
      <c r="R155" s="273"/>
      <c r="S155" s="273"/>
      <c r="T155" s="27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127</v>
      </c>
      <c r="AU155" s="260" t="s">
        <v>87</v>
      </c>
      <c r="AV155" s="13" t="s">
        <v>87</v>
      </c>
      <c r="AW155" s="13" t="s">
        <v>35</v>
      </c>
      <c r="AX155" s="13" t="s">
        <v>83</v>
      </c>
      <c r="AY155" s="260" t="s">
        <v>118</v>
      </c>
    </row>
    <row r="156" s="2" customFormat="1" ht="6.96" customHeight="1">
      <c r="A156" s="37"/>
      <c r="B156" s="65"/>
      <c r="C156" s="66"/>
      <c r="D156" s="66"/>
      <c r="E156" s="66"/>
      <c r="F156" s="66"/>
      <c r="G156" s="66"/>
      <c r="H156" s="66"/>
      <c r="I156" s="182"/>
      <c r="J156" s="66"/>
      <c r="K156" s="66"/>
      <c r="L156" s="43"/>
      <c r="M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</row>
  </sheetData>
  <sheetProtection sheet="1" autoFilter="0" formatColumns="0" formatRows="0" objects="1" scenarios="1" spinCount="100000" saltValue="uafgq+BVZS5nfggpZWopoFWnMrOcOwKufaUl7hzN/GtHxeO6aaFIvN89MfoX73gS2/MIPK4+5gf1wAjAGf4vng==" hashValue="GCa6upDzH3KKUf8yeHP9Z4ZuOsF73duhS6blP24J2JAuuT1YUHFetv9pVfzOB+Ev9FT9m+Mh1kEouBHqVyRzkw==" algorithmName="SHA-512" password="CC35"/>
  <autoFilter ref="C120:K15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5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87</v>
      </c>
    </row>
    <row r="4" s="1" customFormat="1" ht="24.96" customHeight="1">
      <c r="B4" s="19"/>
      <c r="D4" s="139" t="s">
        <v>90</v>
      </c>
      <c r="I4" s="135"/>
      <c r="L4" s="19"/>
      <c r="M4" s="140" t="s">
        <v>10</v>
      </c>
      <c r="AT4" s="16" t="s">
        <v>4</v>
      </c>
    </row>
    <row r="5" s="1" customFormat="1" ht="6.96" customHeight="1">
      <c r="B5" s="19"/>
      <c r="I5" s="135"/>
      <c r="L5" s="19"/>
    </row>
    <row r="6" s="1" customFormat="1" ht="12" customHeight="1">
      <c r="B6" s="19"/>
      <c r="D6" s="141" t="s">
        <v>16</v>
      </c>
      <c r="I6" s="135"/>
      <c r="L6" s="19"/>
    </row>
    <row r="7" s="1" customFormat="1" ht="16.5" customHeight="1">
      <c r="B7" s="19"/>
      <c r="E7" s="142" t="str">
        <f>'Rekapitulace stavby'!K6</f>
        <v>Výstavba tůní v působnosti Správy lesů města Tábora, s.r.o.</v>
      </c>
      <c r="F7" s="141"/>
      <c r="G7" s="141"/>
      <c r="H7" s="141"/>
      <c r="I7" s="135"/>
      <c r="L7" s="19"/>
    </row>
    <row r="8" s="2" customFormat="1" ht="12" customHeight="1">
      <c r="A8" s="37"/>
      <c r="B8" s="43"/>
      <c r="C8" s="37"/>
      <c r="D8" s="141" t="s">
        <v>91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4" t="s">
        <v>196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1" t="s">
        <v>18</v>
      </c>
      <c r="E11" s="37"/>
      <c r="F11" s="145" t="s">
        <v>19</v>
      </c>
      <c r="G11" s="37"/>
      <c r="H11" s="37"/>
      <c r="I11" s="146" t="s">
        <v>20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1" t="s">
        <v>21</v>
      </c>
      <c r="E12" s="37"/>
      <c r="F12" s="145" t="s">
        <v>22</v>
      </c>
      <c r="G12" s="37"/>
      <c r="H12" s="37"/>
      <c r="I12" s="146" t="s">
        <v>23</v>
      </c>
      <c r="J12" s="147" t="str">
        <f>'Rekapitulace stavby'!AN8</f>
        <v>23. 7. 2020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1" t="s">
        <v>25</v>
      </c>
      <c r="E14" s="37"/>
      <c r="F14" s="37"/>
      <c r="G14" s="37"/>
      <c r="H14" s="37"/>
      <c r="I14" s="146" t="s">
        <v>26</v>
      </c>
      <c r="J14" s="145" t="s">
        <v>27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5" t="s">
        <v>28</v>
      </c>
      <c r="F15" s="37"/>
      <c r="G15" s="37"/>
      <c r="H15" s="37"/>
      <c r="I15" s="146" t="s">
        <v>29</v>
      </c>
      <c r="J15" s="145" t="s">
        <v>30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1" t="s">
        <v>31</v>
      </c>
      <c r="E17" s="37"/>
      <c r="F17" s="37"/>
      <c r="G17" s="37"/>
      <c r="H17" s="37"/>
      <c r="I17" s="146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29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1" t="s">
        <v>33</v>
      </c>
      <c r="E20" s="37"/>
      <c r="F20" s="37"/>
      <c r="G20" s="37"/>
      <c r="H20" s="37"/>
      <c r="I20" s="146" t="s">
        <v>26</v>
      </c>
      <c r="J20" s="145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5" t="str">
        <f>IF('Rekapitulace stavby'!E17="","",'Rekapitulace stavby'!E17)</f>
        <v xml:space="preserve"> </v>
      </c>
      <c r="F21" s="37"/>
      <c r="G21" s="37"/>
      <c r="H21" s="37"/>
      <c r="I21" s="146" t="s">
        <v>29</v>
      </c>
      <c r="J21" s="145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1" t="s">
        <v>36</v>
      </c>
      <c r="E23" s="37"/>
      <c r="F23" s="37"/>
      <c r="G23" s="37"/>
      <c r="H23" s="37"/>
      <c r="I23" s="146" t="s">
        <v>26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29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1" t="s">
        <v>37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5" t="s">
        <v>38</v>
      </c>
      <c r="E30" s="37"/>
      <c r="F30" s="37"/>
      <c r="G30" s="37"/>
      <c r="H30" s="37"/>
      <c r="I30" s="143"/>
      <c r="J30" s="156">
        <f>ROUND(J121,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7" t="s">
        <v>40</v>
      </c>
      <c r="G32" s="37"/>
      <c r="H32" s="37"/>
      <c r="I32" s="158" t="s">
        <v>39</v>
      </c>
      <c r="J32" s="157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9" t="s">
        <v>42</v>
      </c>
      <c r="E33" s="141" t="s">
        <v>43</v>
      </c>
      <c r="F33" s="160">
        <f>ROUND((SUM(BE121:BE152)),  2)</f>
        <v>0</v>
      </c>
      <c r="G33" s="37"/>
      <c r="H33" s="37"/>
      <c r="I33" s="161">
        <v>0.20999999999999999</v>
      </c>
      <c r="J33" s="160">
        <f>ROUND(((SUM(BE121:BE152))*I33),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1" t="s">
        <v>44</v>
      </c>
      <c r="F34" s="160">
        <f>ROUND((SUM(BF121:BF152)),  2)</f>
        <v>0</v>
      </c>
      <c r="G34" s="37"/>
      <c r="H34" s="37"/>
      <c r="I34" s="161">
        <v>0.14999999999999999</v>
      </c>
      <c r="J34" s="160">
        <f>ROUND(((SUM(BF121:BF152))*I34),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1" t="s">
        <v>45</v>
      </c>
      <c r="F35" s="160">
        <f>ROUND((SUM(BG121:BG152)),  2)</f>
        <v>0</v>
      </c>
      <c r="G35" s="37"/>
      <c r="H35" s="37"/>
      <c r="I35" s="161">
        <v>0.20999999999999999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1" t="s">
        <v>46</v>
      </c>
      <c r="F36" s="160">
        <f>ROUND((SUM(BH121:BH152)),  2)</f>
        <v>0</v>
      </c>
      <c r="G36" s="37"/>
      <c r="H36" s="37"/>
      <c r="I36" s="161">
        <v>0.14999999999999999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1" t="s">
        <v>47</v>
      </c>
      <c r="F37" s="160">
        <f>ROUND((SUM(BI121:BI152)),  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62"/>
      <c r="D39" s="163" t="s">
        <v>48</v>
      </c>
      <c r="E39" s="164"/>
      <c r="F39" s="164"/>
      <c r="G39" s="165" t="s">
        <v>49</v>
      </c>
      <c r="H39" s="166" t="s">
        <v>50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I41" s="135"/>
      <c r="L41" s="19"/>
    </row>
    <row r="42" s="1" customFormat="1" ht="14.4" customHeight="1">
      <c r="B42" s="19"/>
      <c r="I42" s="135"/>
      <c r="L42" s="19"/>
    </row>
    <row r="43" s="1" customFormat="1" ht="14.4" customHeight="1">
      <c r="B43" s="19"/>
      <c r="I43" s="135"/>
      <c r="L43" s="19"/>
    </row>
    <row r="44" s="1" customFormat="1" ht="14.4" customHeight="1">
      <c r="B44" s="19"/>
      <c r="I44" s="135"/>
      <c r="L44" s="19"/>
    </row>
    <row r="45" s="1" customFormat="1" ht="14.4" customHeight="1">
      <c r="B45" s="19"/>
      <c r="I45" s="135"/>
      <c r="L45" s="19"/>
    </row>
    <row r="46" s="1" customFormat="1" ht="14.4" customHeight="1">
      <c r="B46" s="19"/>
      <c r="I46" s="135"/>
      <c r="L46" s="19"/>
    </row>
    <row r="47" s="1" customFormat="1" ht="14.4" customHeight="1">
      <c r="B47" s="19"/>
      <c r="I47" s="135"/>
      <c r="L47" s="19"/>
    </row>
    <row r="48" s="1" customFormat="1" ht="14.4" customHeight="1">
      <c r="B48" s="19"/>
      <c r="I48" s="135"/>
      <c r="L48" s="19"/>
    </row>
    <row r="49" s="1" customFormat="1" ht="14.4" customHeight="1">
      <c r="B49" s="19"/>
      <c r="I49" s="135"/>
      <c r="L49" s="19"/>
    </row>
    <row r="50" s="2" customFormat="1" ht="14.4" customHeight="1">
      <c r="B50" s="62"/>
      <c r="D50" s="170" t="s">
        <v>51</v>
      </c>
      <c r="E50" s="171"/>
      <c r="F50" s="171"/>
      <c r="G50" s="170" t="s">
        <v>52</v>
      </c>
      <c r="H50" s="171"/>
      <c r="I50" s="172"/>
      <c r="J50" s="171"/>
      <c r="K50" s="171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3" t="s">
        <v>53</v>
      </c>
      <c r="E61" s="174"/>
      <c r="F61" s="175" t="s">
        <v>54</v>
      </c>
      <c r="G61" s="173" t="s">
        <v>53</v>
      </c>
      <c r="H61" s="174"/>
      <c r="I61" s="176"/>
      <c r="J61" s="177" t="s">
        <v>54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0" t="s">
        <v>55</v>
      </c>
      <c r="E65" s="178"/>
      <c r="F65" s="178"/>
      <c r="G65" s="170" t="s">
        <v>56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3" t="s">
        <v>53</v>
      </c>
      <c r="E76" s="174"/>
      <c r="F76" s="175" t="s">
        <v>54</v>
      </c>
      <c r="G76" s="173" t="s">
        <v>53</v>
      </c>
      <c r="H76" s="174"/>
      <c r="I76" s="176"/>
      <c r="J76" s="177" t="s">
        <v>54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93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6" t="str">
        <f>E7</f>
        <v>Výstavba tůní v působnosti Správy lesů města Tábora, s.r.o.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2 - tůň U válu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21</v>
      </c>
      <c r="D89" s="39"/>
      <c r="E89" s="39"/>
      <c r="F89" s="26" t="str">
        <f>F12</f>
        <v>Kamenný, Dražice</v>
      </c>
      <c r="G89" s="39"/>
      <c r="H89" s="39"/>
      <c r="I89" s="146" t="s">
        <v>23</v>
      </c>
      <c r="J89" s="78" t="str">
        <f>IF(J12="","",J12)</f>
        <v>23. 7. 2020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Město Tábor,Žižkovo náměstí 3,390 01 Tábor 1</v>
      </c>
      <c r="G91" s="39"/>
      <c r="H91" s="39"/>
      <c r="I91" s="146" t="s">
        <v>33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31</v>
      </c>
      <c r="D92" s="39"/>
      <c r="E92" s="39"/>
      <c r="F92" s="26" t="str">
        <f>IF(E18="","",E18)</f>
        <v>Vyplň údaj</v>
      </c>
      <c r="G92" s="39"/>
      <c r="H92" s="39"/>
      <c r="I92" s="146" t="s">
        <v>36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7" t="s">
        <v>94</v>
      </c>
      <c r="D94" s="188"/>
      <c r="E94" s="188"/>
      <c r="F94" s="188"/>
      <c r="G94" s="188"/>
      <c r="H94" s="188"/>
      <c r="I94" s="189"/>
      <c r="J94" s="190" t="s">
        <v>95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1" t="s">
        <v>96</v>
      </c>
      <c r="D96" s="39"/>
      <c r="E96" s="39"/>
      <c r="F96" s="39"/>
      <c r="G96" s="39"/>
      <c r="H96" s="39"/>
      <c r="I96" s="143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97</v>
      </c>
    </row>
    <row r="97" s="9" customFormat="1" ht="24.96" customHeight="1">
      <c r="A97" s="9"/>
      <c r="B97" s="192"/>
      <c r="C97" s="193"/>
      <c r="D97" s="194" t="s">
        <v>98</v>
      </c>
      <c r="E97" s="195"/>
      <c r="F97" s="195"/>
      <c r="G97" s="195"/>
      <c r="H97" s="195"/>
      <c r="I97" s="196"/>
      <c r="J97" s="197">
        <f>J122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9"/>
      <c r="C98" s="200"/>
      <c r="D98" s="201" t="s">
        <v>99</v>
      </c>
      <c r="E98" s="202"/>
      <c r="F98" s="202"/>
      <c r="G98" s="202"/>
      <c r="H98" s="202"/>
      <c r="I98" s="203"/>
      <c r="J98" s="204">
        <f>J123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92"/>
      <c r="C99" s="193"/>
      <c r="D99" s="194" t="s">
        <v>100</v>
      </c>
      <c r="E99" s="195"/>
      <c r="F99" s="195"/>
      <c r="G99" s="195"/>
      <c r="H99" s="195"/>
      <c r="I99" s="196"/>
      <c r="J99" s="197">
        <f>J140</f>
        <v>0</v>
      </c>
      <c r="K99" s="193"/>
      <c r="L99" s="19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9"/>
      <c r="C100" s="200"/>
      <c r="D100" s="201" t="s">
        <v>101</v>
      </c>
      <c r="E100" s="202"/>
      <c r="F100" s="202"/>
      <c r="G100" s="202"/>
      <c r="H100" s="202"/>
      <c r="I100" s="203"/>
      <c r="J100" s="204">
        <f>J141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9"/>
      <c r="C101" s="200"/>
      <c r="D101" s="201" t="s">
        <v>102</v>
      </c>
      <c r="E101" s="202"/>
      <c r="F101" s="202"/>
      <c r="G101" s="202"/>
      <c r="H101" s="202"/>
      <c r="I101" s="203"/>
      <c r="J101" s="204">
        <f>J150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7"/>
      <c r="B102" s="38"/>
      <c r="C102" s="39"/>
      <c r="D102" s="39"/>
      <c r="E102" s="39"/>
      <c r="F102" s="39"/>
      <c r="G102" s="39"/>
      <c r="H102" s="39"/>
      <c r="I102" s="143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6.96" customHeight="1">
      <c r="A103" s="37"/>
      <c r="B103" s="65"/>
      <c r="C103" s="66"/>
      <c r="D103" s="66"/>
      <c r="E103" s="66"/>
      <c r="F103" s="66"/>
      <c r="G103" s="66"/>
      <c r="H103" s="66"/>
      <c r="I103" s="182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="2" customFormat="1" ht="6.96" customHeight="1">
      <c r="A107" s="37"/>
      <c r="B107" s="67"/>
      <c r="C107" s="68"/>
      <c r="D107" s="68"/>
      <c r="E107" s="68"/>
      <c r="F107" s="68"/>
      <c r="G107" s="68"/>
      <c r="H107" s="68"/>
      <c r="I107" s="185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24.96" customHeight="1">
      <c r="A108" s="37"/>
      <c r="B108" s="38"/>
      <c r="C108" s="22" t="s">
        <v>103</v>
      </c>
      <c r="D108" s="39"/>
      <c r="E108" s="39"/>
      <c r="F108" s="39"/>
      <c r="G108" s="39"/>
      <c r="H108" s="39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9"/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6.5" customHeight="1">
      <c r="A111" s="37"/>
      <c r="B111" s="38"/>
      <c r="C111" s="39"/>
      <c r="D111" s="39"/>
      <c r="E111" s="186" t="str">
        <f>E7</f>
        <v>Výstavba tůní v působnosti Správy lesů města Tábora, s.r.o.</v>
      </c>
      <c r="F111" s="31"/>
      <c r="G111" s="31"/>
      <c r="H111" s="31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91</v>
      </c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9"/>
      <c r="D113" s="39"/>
      <c r="E113" s="75" t="str">
        <f>E9</f>
        <v>2 - tůň U válu</v>
      </c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21</v>
      </c>
      <c r="D115" s="39"/>
      <c r="E115" s="39"/>
      <c r="F115" s="26" t="str">
        <f>F12</f>
        <v>Kamenný, Dražice</v>
      </c>
      <c r="G115" s="39"/>
      <c r="H115" s="39"/>
      <c r="I115" s="146" t="s">
        <v>23</v>
      </c>
      <c r="J115" s="78" t="str">
        <f>IF(J12="","",J12)</f>
        <v>23. 7. 2020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5.15" customHeight="1">
      <c r="A117" s="37"/>
      <c r="B117" s="38"/>
      <c r="C117" s="31" t="s">
        <v>25</v>
      </c>
      <c r="D117" s="39"/>
      <c r="E117" s="39"/>
      <c r="F117" s="26" t="str">
        <f>E15</f>
        <v>Město Tábor,Žižkovo náměstí 3,390 01 Tábor 1</v>
      </c>
      <c r="G117" s="39"/>
      <c r="H117" s="39"/>
      <c r="I117" s="146" t="s">
        <v>33</v>
      </c>
      <c r="J117" s="35" t="str">
        <f>E21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15" customHeight="1">
      <c r="A118" s="37"/>
      <c r="B118" s="38"/>
      <c r="C118" s="31" t="s">
        <v>31</v>
      </c>
      <c r="D118" s="39"/>
      <c r="E118" s="39"/>
      <c r="F118" s="26" t="str">
        <f>IF(E18="","",E18)</f>
        <v>Vyplň údaj</v>
      </c>
      <c r="G118" s="39"/>
      <c r="H118" s="39"/>
      <c r="I118" s="146" t="s">
        <v>36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0.32" customHeight="1">
      <c r="A119" s="37"/>
      <c r="B119" s="38"/>
      <c r="C119" s="39"/>
      <c r="D119" s="39"/>
      <c r="E119" s="39"/>
      <c r="F119" s="39"/>
      <c r="G119" s="39"/>
      <c r="H119" s="39"/>
      <c r="I119" s="14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11" customFormat="1" ht="29.28" customHeight="1">
      <c r="A120" s="206"/>
      <c r="B120" s="207"/>
      <c r="C120" s="208" t="s">
        <v>104</v>
      </c>
      <c r="D120" s="209" t="s">
        <v>63</v>
      </c>
      <c r="E120" s="209" t="s">
        <v>59</v>
      </c>
      <c r="F120" s="209" t="s">
        <v>60</v>
      </c>
      <c r="G120" s="209" t="s">
        <v>105</v>
      </c>
      <c r="H120" s="209" t="s">
        <v>106</v>
      </c>
      <c r="I120" s="210" t="s">
        <v>107</v>
      </c>
      <c r="J120" s="211" t="s">
        <v>95</v>
      </c>
      <c r="K120" s="212" t="s">
        <v>108</v>
      </c>
      <c r="L120" s="213"/>
      <c r="M120" s="99" t="s">
        <v>1</v>
      </c>
      <c r="N120" s="100" t="s">
        <v>42</v>
      </c>
      <c r="O120" s="100" t="s">
        <v>109</v>
      </c>
      <c r="P120" s="100" t="s">
        <v>110</v>
      </c>
      <c r="Q120" s="100" t="s">
        <v>111</v>
      </c>
      <c r="R120" s="100" t="s">
        <v>112</v>
      </c>
      <c r="S120" s="100" t="s">
        <v>113</v>
      </c>
      <c r="T120" s="101" t="s">
        <v>114</v>
      </c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</row>
    <row r="121" s="2" customFormat="1" ht="22.8" customHeight="1">
      <c r="A121" s="37"/>
      <c r="B121" s="38"/>
      <c r="C121" s="106" t="s">
        <v>115</v>
      </c>
      <c r="D121" s="39"/>
      <c r="E121" s="39"/>
      <c r="F121" s="39"/>
      <c r="G121" s="39"/>
      <c r="H121" s="39"/>
      <c r="I121" s="143"/>
      <c r="J121" s="214">
        <f>BK121</f>
        <v>0</v>
      </c>
      <c r="K121" s="39"/>
      <c r="L121" s="43"/>
      <c r="M121" s="102"/>
      <c r="N121" s="215"/>
      <c r="O121" s="103"/>
      <c r="P121" s="216">
        <f>P122+P140</f>
        <v>0</v>
      </c>
      <c r="Q121" s="103"/>
      <c r="R121" s="216">
        <f>R122+R140</f>
        <v>0</v>
      </c>
      <c r="S121" s="103"/>
      <c r="T121" s="217">
        <f>T122+T140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77</v>
      </c>
      <c r="AU121" s="16" t="s">
        <v>97</v>
      </c>
      <c r="BK121" s="218">
        <f>BK122+BK140</f>
        <v>0</v>
      </c>
    </row>
    <row r="122" s="12" customFormat="1" ht="25.92" customHeight="1">
      <c r="A122" s="12"/>
      <c r="B122" s="219"/>
      <c r="C122" s="220"/>
      <c r="D122" s="221" t="s">
        <v>77</v>
      </c>
      <c r="E122" s="222" t="s">
        <v>116</v>
      </c>
      <c r="F122" s="222" t="s">
        <v>117</v>
      </c>
      <c r="G122" s="220"/>
      <c r="H122" s="220"/>
      <c r="I122" s="223"/>
      <c r="J122" s="224">
        <f>BK122</f>
        <v>0</v>
      </c>
      <c r="K122" s="220"/>
      <c r="L122" s="225"/>
      <c r="M122" s="226"/>
      <c r="N122" s="227"/>
      <c r="O122" s="227"/>
      <c r="P122" s="228">
        <f>P123</f>
        <v>0</v>
      </c>
      <c r="Q122" s="227"/>
      <c r="R122" s="228">
        <f>R123</f>
        <v>0</v>
      </c>
      <c r="S122" s="227"/>
      <c r="T122" s="229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83</v>
      </c>
      <c r="AT122" s="231" t="s">
        <v>77</v>
      </c>
      <c r="AU122" s="231" t="s">
        <v>78</v>
      </c>
      <c r="AY122" s="230" t="s">
        <v>118</v>
      </c>
      <c r="BK122" s="232">
        <f>BK123</f>
        <v>0</v>
      </c>
    </row>
    <row r="123" s="12" customFormat="1" ht="22.8" customHeight="1">
      <c r="A123" s="12"/>
      <c r="B123" s="219"/>
      <c r="C123" s="220"/>
      <c r="D123" s="221" t="s">
        <v>77</v>
      </c>
      <c r="E123" s="233" t="s">
        <v>83</v>
      </c>
      <c r="F123" s="233" t="s">
        <v>119</v>
      </c>
      <c r="G123" s="220"/>
      <c r="H123" s="220"/>
      <c r="I123" s="223"/>
      <c r="J123" s="234">
        <f>BK123</f>
        <v>0</v>
      </c>
      <c r="K123" s="220"/>
      <c r="L123" s="225"/>
      <c r="M123" s="226"/>
      <c r="N123" s="227"/>
      <c r="O123" s="227"/>
      <c r="P123" s="228">
        <f>SUM(P124:P139)</f>
        <v>0</v>
      </c>
      <c r="Q123" s="227"/>
      <c r="R123" s="228">
        <f>SUM(R124:R139)</f>
        <v>0</v>
      </c>
      <c r="S123" s="227"/>
      <c r="T123" s="229">
        <f>SUM(T124:T139)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0" t="s">
        <v>83</v>
      </c>
      <c r="AT123" s="231" t="s">
        <v>77</v>
      </c>
      <c r="AU123" s="231" t="s">
        <v>83</v>
      </c>
      <c r="AY123" s="230" t="s">
        <v>118</v>
      </c>
      <c r="BK123" s="232">
        <f>SUM(BK124:BK139)</f>
        <v>0</v>
      </c>
    </row>
    <row r="124" s="2" customFormat="1" ht="16.5" customHeight="1">
      <c r="A124" s="37"/>
      <c r="B124" s="38"/>
      <c r="C124" s="235" t="s">
        <v>83</v>
      </c>
      <c r="D124" s="235" t="s">
        <v>121</v>
      </c>
      <c r="E124" s="236" t="s">
        <v>122</v>
      </c>
      <c r="F124" s="237" t="s">
        <v>123</v>
      </c>
      <c r="G124" s="238" t="s">
        <v>124</v>
      </c>
      <c r="H124" s="239">
        <v>240.44999999999999</v>
      </c>
      <c r="I124" s="240"/>
      <c r="J124" s="241">
        <f>ROUND(I124*H124,2)</f>
        <v>0</v>
      </c>
      <c r="K124" s="242"/>
      <c r="L124" s="43"/>
      <c r="M124" s="243" t="s">
        <v>1</v>
      </c>
      <c r="N124" s="244" t="s">
        <v>43</v>
      </c>
      <c r="O124" s="90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47" t="s">
        <v>125</v>
      </c>
      <c r="AT124" s="247" t="s">
        <v>121</v>
      </c>
      <c r="AU124" s="247" t="s">
        <v>87</v>
      </c>
      <c r="AY124" s="16" t="s">
        <v>118</v>
      </c>
      <c r="BE124" s="248">
        <f>IF(N124="základní",J124,0)</f>
        <v>0</v>
      </c>
      <c r="BF124" s="248">
        <f>IF(N124="snížená",J124,0)</f>
        <v>0</v>
      </c>
      <c r="BG124" s="248">
        <f>IF(N124="zákl. přenesená",J124,0)</f>
        <v>0</v>
      </c>
      <c r="BH124" s="248">
        <f>IF(N124="sníž. přenesená",J124,0)</f>
        <v>0</v>
      </c>
      <c r="BI124" s="248">
        <f>IF(N124="nulová",J124,0)</f>
        <v>0</v>
      </c>
      <c r="BJ124" s="16" t="s">
        <v>83</v>
      </c>
      <c r="BK124" s="248">
        <f>ROUND(I124*H124,2)</f>
        <v>0</v>
      </c>
      <c r="BL124" s="16" t="s">
        <v>125</v>
      </c>
      <c r="BM124" s="247" t="s">
        <v>197</v>
      </c>
    </row>
    <row r="125" s="13" customFormat="1">
      <c r="A125" s="13"/>
      <c r="B125" s="249"/>
      <c r="C125" s="250"/>
      <c r="D125" s="251" t="s">
        <v>127</v>
      </c>
      <c r="E125" s="252" t="s">
        <v>1</v>
      </c>
      <c r="F125" s="253" t="s">
        <v>198</v>
      </c>
      <c r="G125" s="250"/>
      <c r="H125" s="254">
        <v>240.44999999999999</v>
      </c>
      <c r="I125" s="255"/>
      <c r="J125" s="250"/>
      <c r="K125" s="250"/>
      <c r="L125" s="256"/>
      <c r="M125" s="257"/>
      <c r="N125" s="258"/>
      <c r="O125" s="258"/>
      <c r="P125" s="258"/>
      <c r="Q125" s="258"/>
      <c r="R125" s="258"/>
      <c r="S125" s="258"/>
      <c r="T125" s="25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60" t="s">
        <v>127</v>
      </c>
      <c r="AU125" s="260" t="s">
        <v>87</v>
      </c>
      <c r="AV125" s="13" t="s">
        <v>87</v>
      </c>
      <c r="AW125" s="13" t="s">
        <v>35</v>
      </c>
      <c r="AX125" s="13" t="s">
        <v>83</v>
      </c>
      <c r="AY125" s="260" t="s">
        <v>118</v>
      </c>
    </row>
    <row r="126" s="2" customFormat="1" ht="16.5" customHeight="1">
      <c r="A126" s="37"/>
      <c r="B126" s="38"/>
      <c r="C126" s="235" t="s">
        <v>87</v>
      </c>
      <c r="D126" s="235" t="s">
        <v>121</v>
      </c>
      <c r="E126" s="236" t="s">
        <v>130</v>
      </c>
      <c r="F126" s="237" t="s">
        <v>131</v>
      </c>
      <c r="G126" s="238" t="s">
        <v>132</v>
      </c>
      <c r="H126" s="239">
        <v>728.45000000000005</v>
      </c>
      <c r="I126" s="240"/>
      <c r="J126" s="241">
        <f>ROUND(I126*H126,2)</f>
        <v>0</v>
      </c>
      <c r="K126" s="242"/>
      <c r="L126" s="43"/>
      <c r="M126" s="243" t="s">
        <v>1</v>
      </c>
      <c r="N126" s="244" t="s">
        <v>43</v>
      </c>
      <c r="O126" s="90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47" t="s">
        <v>125</v>
      </c>
      <c r="AT126" s="247" t="s">
        <v>121</v>
      </c>
      <c r="AU126" s="247" t="s">
        <v>87</v>
      </c>
      <c r="AY126" s="16" t="s">
        <v>118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16" t="s">
        <v>83</v>
      </c>
      <c r="BK126" s="248">
        <f>ROUND(I126*H126,2)</f>
        <v>0</v>
      </c>
      <c r="BL126" s="16" t="s">
        <v>125</v>
      </c>
      <c r="BM126" s="247" t="s">
        <v>199</v>
      </c>
    </row>
    <row r="127" s="13" customFormat="1">
      <c r="A127" s="13"/>
      <c r="B127" s="249"/>
      <c r="C127" s="250"/>
      <c r="D127" s="251" t="s">
        <v>127</v>
      </c>
      <c r="E127" s="252" t="s">
        <v>1</v>
      </c>
      <c r="F127" s="253" t="s">
        <v>200</v>
      </c>
      <c r="G127" s="250"/>
      <c r="H127" s="254">
        <v>728.45000000000005</v>
      </c>
      <c r="I127" s="255"/>
      <c r="J127" s="250"/>
      <c r="K127" s="250"/>
      <c r="L127" s="256"/>
      <c r="M127" s="257"/>
      <c r="N127" s="258"/>
      <c r="O127" s="258"/>
      <c r="P127" s="258"/>
      <c r="Q127" s="258"/>
      <c r="R127" s="258"/>
      <c r="S127" s="258"/>
      <c r="T127" s="25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0" t="s">
        <v>127</v>
      </c>
      <c r="AU127" s="260" t="s">
        <v>87</v>
      </c>
      <c r="AV127" s="13" t="s">
        <v>87</v>
      </c>
      <c r="AW127" s="13" t="s">
        <v>35</v>
      </c>
      <c r="AX127" s="13" t="s">
        <v>83</v>
      </c>
      <c r="AY127" s="260" t="s">
        <v>118</v>
      </c>
    </row>
    <row r="128" s="2" customFormat="1" ht="33" customHeight="1">
      <c r="A128" s="37"/>
      <c r="B128" s="38"/>
      <c r="C128" s="235" t="s">
        <v>171</v>
      </c>
      <c r="D128" s="235" t="s">
        <v>121</v>
      </c>
      <c r="E128" s="236" t="s">
        <v>136</v>
      </c>
      <c r="F128" s="237" t="s">
        <v>137</v>
      </c>
      <c r="G128" s="238" t="s">
        <v>132</v>
      </c>
      <c r="H128" s="239">
        <v>968.89999999999998</v>
      </c>
      <c r="I128" s="240"/>
      <c r="J128" s="241">
        <f>ROUND(I128*H128,2)</f>
        <v>0</v>
      </c>
      <c r="K128" s="242"/>
      <c r="L128" s="43"/>
      <c r="M128" s="243" t="s">
        <v>1</v>
      </c>
      <c r="N128" s="244" t="s">
        <v>43</v>
      </c>
      <c r="O128" s="90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47" t="s">
        <v>125</v>
      </c>
      <c r="AT128" s="247" t="s">
        <v>121</v>
      </c>
      <c r="AU128" s="247" t="s">
        <v>87</v>
      </c>
      <c r="AY128" s="16" t="s">
        <v>118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16" t="s">
        <v>83</v>
      </c>
      <c r="BK128" s="248">
        <f>ROUND(I128*H128,2)</f>
        <v>0</v>
      </c>
      <c r="BL128" s="16" t="s">
        <v>125</v>
      </c>
      <c r="BM128" s="247" t="s">
        <v>201</v>
      </c>
    </row>
    <row r="129" s="13" customFormat="1">
      <c r="A129" s="13"/>
      <c r="B129" s="249"/>
      <c r="C129" s="250"/>
      <c r="D129" s="251" t="s">
        <v>127</v>
      </c>
      <c r="E129" s="252" t="s">
        <v>1</v>
      </c>
      <c r="F129" s="253" t="s">
        <v>202</v>
      </c>
      <c r="G129" s="250"/>
      <c r="H129" s="254">
        <v>968.89999999999998</v>
      </c>
      <c r="I129" s="255"/>
      <c r="J129" s="250"/>
      <c r="K129" s="250"/>
      <c r="L129" s="256"/>
      <c r="M129" s="257"/>
      <c r="N129" s="258"/>
      <c r="O129" s="258"/>
      <c r="P129" s="258"/>
      <c r="Q129" s="258"/>
      <c r="R129" s="258"/>
      <c r="S129" s="258"/>
      <c r="T129" s="25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0" t="s">
        <v>127</v>
      </c>
      <c r="AU129" s="260" t="s">
        <v>87</v>
      </c>
      <c r="AV129" s="13" t="s">
        <v>87</v>
      </c>
      <c r="AW129" s="13" t="s">
        <v>35</v>
      </c>
      <c r="AX129" s="13" t="s">
        <v>83</v>
      </c>
      <c r="AY129" s="260" t="s">
        <v>118</v>
      </c>
    </row>
    <row r="130" s="2" customFormat="1" ht="16.5" customHeight="1">
      <c r="A130" s="37"/>
      <c r="B130" s="38"/>
      <c r="C130" s="235" t="s">
        <v>125</v>
      </c>
      <c r="D130" s="235" t="s">
        <v>121</v>
      </c>
      <c r="E130" s="236" t="s">
        <v>141</v>
      </c>
      <c r="F130" s="237" t="s">
        <v>142</v>
      </c>
      <c r="G130" s="238" t="s">
        <v>132</v>
      </c>
      <c r="H130" s="239">
        <v>364.22500000000002</v>
      </c>
      <c r="I130" s="240"/>
      <c r="J130" s="241">
        <f>ROUND(I130*H130,2)</f>
        <v>0</v>
      </c>
      <c r="K130" s="242"/>
      <c r="L130" s="43"/>
      <c r="M130" s="243" t="s">
        <v>1</v>
      </c>
      <c r="N130" s="244" t="s">
        <v>43</v>
      </c>
      <c r="O130" s="90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7" t="s">
        <v>125</v>
      </c>
      <c r="AT130" s="247" t="s">
        <v>121</v>
      </c>
      <c r="AU130" s="247" t="s">
        <v>87</v>
      </c>
      <c r="AY130" s="16" t="s">
        <v>118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6" t="s">
        <v>83</v>
      </c>
      <c r="BK130" s="248">
        <f>ROUND(I130*H130,2)</f>
        <v>0</v>
      </c>
      <c r="BL130" s="16" t="s">
        <v>125</v>
      </c>
      <c r="BM130" s="247" t="s">
        <v>203</v>
      </c>
    </row>
    <row r="131" s="13" customFormat="1">
      <c r="A131" s="13"/>
      <c r="B131" s="249"/>
      <c r="C131" s="250"/>
      <c r="D131" s="251" t="s">
        <v>127</v>
      </c>
      <c r="E131" s="252" t="s">
        <v>1</v>
      </c>
      <c r="F131" s="253" t="s">
        <v>204</v>
      </c>
      <c r="G131" s="250"/>
      <c r="H131" s="254">
        <v>364.22500000000002</v>
      </c>
      <c r="I131" s="255"/>
      <c r="J131" s="250"/>
      <c r="K131" s="250"/>
      <c r="L131" s="256"/>
      <c r="M131" s="257"/>
      <c r="N131" s="258"/>
      <c r="O131" s="258"/>
      <c r="P131" s="258"/>
      <c r="Q131" s="258"/>
      <c r="R131" s="258"/>
      <c r="S131" s="258"/>
      <c r="T131" s="25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127</v>
      </c>
      <c r="AU131" s="260" t="s">
        <v>87</v>
      </c>
      <c r="AV131" s="13" t="s">
        <v>87</v>
      </c>
      <c r="AW131" s="13" t="s">
        <v>35</v>
      </c>
      <c r="AX131" s="13" t="s">
        <v>83</v>
      </c>
      <c r="AY131" s="260" t="s">
        <v>118</v>
      </c>
    </row>
    <row r="132" s="2" customFormat="1" ht="21.75" customHeight="1">
      <c r="A132" s="37"/>
      <c r="B132" s="38"/>
      <c r="C132" s="235" t="s">
        <v>152</v>
      </c>
      <c r="D132" s="235" t="s">
        <v>121</v>
      </c>
      <c r="E132" s="236" t="s">
        <v>145</v>
      </c>
      <c r="F132" s="237" t="s">
        <v>146</v>
      </c>
      <c r="G132" s="238" t="s">
        <v>132</v>
      </c>
      <c r="H132" s="239">
        <v>968.89999999999998</v>
      </c>
      <c r="I132" s="240"/>
      <c r="J132" s="241">
        <f>ROUND(I132*H132,2)</f>
        <v>0</v>
      </c>
      <c r="K132" s="242"/>
      <c r="L132" s="43"/>
      <c r="M132" s="243" t="s">
        <v>1</v>
      </c>
      <c r="N132" s="244" t="s">
        <v>43</v>
      </c>
      <c r="O132" s="90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7" t="s">
        <v>125</v>
      </c>
      <c r="AT132" s="247" t="s">
        <v>121</v>
      </c>
      <c r="AU132" s="247" t="s">
        <v>87</v>
      </c>
      <c r="AY132" s="16" t="s">
        <v>118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6" t="s">
        <v>83</v>
      </c>
      <c r="BK132" s="248">
        <f>ROUND(I132*H132,2)</f>
        <v>0</v>
      </c>
      <c r="BL132" s="16" t="s">
        <v>125</v>
      </c>
      <c r="BM132" s="247" t="s">
        <v>205</v>
      </c>
    </row>
    <row r="133" s="13" customFormat="1">
      <c r="A133" s="13"/>
      <c r="B133" s="249"/>
      <c r="C133" s="250"/>
      <c r="D133" s="251" t="s">
        <v>127</v>
      </c>
      <c r="E133" s="252" t="s">
        <v>1</v>
      </c>
      <c r="F133" s="253" t="s">
        <v>206</v>
      </c>
      <c r="G133" s="250"/>
      <c r="H133" s="254">
        <v>240.44999999999999</v>
      </c>
      <c r="I133" s="255"/>
      <c r="J133" s="250"/>
      <c r="K133" s="250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127</v>
      </c>
      <c r="AU133" s="260" t="s">
        <v>87</v>
      </c>
      <c r="AV133" s="13" t="s">
        <v>87</v>
      </c>
      <c r="AW133" s="13" t="s">
        <v>35</v>
      </c>
      <c r="AX133" s="13" t="s">
        <v>78</v>
      </c>
      <c r="AY133" s="260" t="s">
        <v>118</v>
      </c>
    </row>
    <row r="134" s="13" customFormat="1">
      <c r="A134" s="13"/>
      <c r="B134" s="249"/>
      <c r="C134" s="250"/>
      <c r="D134" s="251" t="s">
        <v>127</v>
      </c>
      <c r="E134" s="252" t="s">
        <v>1</v>
      </c>
      <c r="F134" s="253" t="s">
        <v>207</v>
      </c>
      <c r="G134" s="250"/>
      <c r="H134" s="254">
        <v>728.45000000000005</v>
      </c>
      <c r="I134" s="255"/>
      <c r="J134" s="250"/>
      <c r="K134" s="250"/>
      <c r="L134" s="256"/>
      <c r="M134" s="257"/>
      <c r="N134" s="258"/>
      <c r="O134" s="258"/>
      <c r="P134" s="258"/>
      <c r="Q134" s="258"/>
      <c r="R134" s="258"/>
      <c r="S134" s="258"/>
      <c r="T134" s="25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0" t="s">
        <v>127</v>
      </c>
      <c r="AU134" s="260" t="s">
        <v>87</v>
      </c>
      <c r="AV134" s="13" t="s">
        <v>87</v>
      </c>
      <c r="AW134" s="13" t="s">
        <v>35</v>
      </c>
      <c r="AX134" s="13" t="s">
        <v>78</v>
      </c>
      <c r="AY134" s="260" t="s">
        <v>118</v>
      </c>
    </row>
    <row r="135" s="14" customFormat="1">
      <c r="A135" s="14"/>
      <c r="B135" s="261"/>
      <c r="C135" s="262"/>
      <c r="D135" s="251" t="s">
        <v>127</v>
      </c>
      <c r="E135" s="263" t="s">
        <v>1</v>
      </c>
      <c r="F135" s="264" t="s">
        <v>151</v>
      </c>
      <c r="G135" s="262"/>
      <c r="H135" s="265">
        <v>968.90000000000009</v>
      </c>
      <c r="I135" s="266"/>
      <c r="J135" s="262"/>
      <c r="K135" s="262"/>
      <c r="L135" s="267"/>
      <c r="M135" s="268"/>
      <c r="N135" s="269"/>
      <c r="O135" s="269"/>
      <c r="P135" s="269"/>
      <c r="Q135" s="269"/>
      <c r="R135" s="269"/>
      <c r="S135" s="269"/>
      <c r="T135" s="27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1" t="s">
        <v>127</v>
      </c>
      <c r="AU135" s="271" t="s">
        <v>87</v>
      </c>
      <c r="AV135" s="14" t="s">
        <v>125</v>
      </c>
      <c r="AW135" s="14" t="s">
        <v>35</v>
      </c>
      <c r="AX135" s="14" t="s">
        <v>83</v>
      </c>
      <c r="AY135" s="271" t="s">
        <v>118</v>
      </c>
    </row>
    <row r="136" s="2" customFormat="1" ht="16.5" customHeight="1">
      <c r="A136" s="37"/>
      <c r="B136" s="38"/>
      <c r="C136" s="235" t="s">
        <v>157</v>
      </c>
      <c r="D136" s="235" t="s">
        <v>121</v>
      </c>
      <c r="E136" s="236" t="s">
        <v>153</v>
      </c>
      <c r="F136" s="237" t="s">
        <v>154</v>
      </c>
      <c r="G136" s="238" t="s">
        <v>124</v>
      </c>
      <c r="H136" s="239">
        <v>234.59999999999999</v>
      </c>
      <c r="I136" s="240"/>
      <c r="J136" s="241">
        <f>ROUND(I136*H136,2)</f>
        <v>0</v>
      </c>
      <c r="K136" s="242"/>
      <c r="L136" s="43"/>
      <c r="M136" s="243" t="s">
        <v>1</v>
      </c>
      <c r="N136" s="244" t="s">
        <v>43</v>
      </c>
      <c r="O136" s="90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7" t="s">
        <v>125</v>
      </c>
      <c r="AT136" s="247" t="s">
        <v>121</v>
      </c>
      <c r="AU136" s="247" t="s">
        <v>87</v>
      </c>
      <c r="AY136" s="16" t="s">
        <v>118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6" t="s">
        <v>83</v>
      </c>
      <c r="BK136" s="248">
        <f>ROUND(I136*H136,2)</f>
        <v>0</v>
      </c>
      <c r="BL136" s="16" t="s">
        <v>125</v>
      </c>
      <c r="BM136" s="247" t="s">
        <v>208</v>
      </c>
    </row>
    <row r="137" s="13" customFormat="1">
      <c r="A137" s="13"/>
      <c r="B137" s="249"/>
      <c r="C137" s="250"/>
      <c r="D137" s="251" t="s">
        <v>127</v>
      </c>
      <c r="E137" s="252" t="s">
        <v>1</v>
      </c>
      <c r="F137" s="253" t="s">
        <v>209</v>
      </c>
      <c r="G137" s="250"/>
      <c r="H137" s="254">
        <v>234.59999999999999</v>
      </c>
      <c r="I137" s="255"/>
      <c r="J137" s="250"/>
      <c r="K137" s="250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127</v>
      </c>
      <c r="AU137" s="260" t="s">
        <v>87</v>
      </c>
      <c r="AV137" s="13" t="s">
        <v>87</v>
      </c>
      <c r="AW137" s="13" t="s">
        <v>35</v>
      </c>
      <c r="AX137" s="13" t="s">
        <v>83</v>
      </c>
      <c r="AY137" s="260" t="s">
        <v>118</v>
      </c>
    </row>
    <row r="138" s="2" customFormat="1" ht="21.75" customHeight="1">
      <c r="A138" s="37"/>
      <c r="B138" s="38"/>
      <c r="C138" s="235" t="s">
        <v>210</v>
      </c>
      <c r="D138" s="235" t="s">
        <v>121</v>
      </c>
      <c r="E138" s="236" t="s">
        <v>158</v>
      </c>
      <c r="F138" s="237" t="s">
        <v>159</v>
      </c>
      <c r="G138" s="238" t="s">
        <v>124</v>
      </c>
      <c r="H138" s="239">
        <v>1087.0999999999999</v>
      </c>
      <c r="I138" s="240"/>
      <c r="J138" s="241">
        <f>ROUND(I138*H138,2)</f>
        <v>0</v>
      </c>
      <c r="K138" s="242"/>
      <c r="L138" s="43"/>
      <c r="M138" s="243" t="s">
        <v>1</v>
      </c>
      <c r="N138" s="244" t="s">
        <v>43</v>
      </c>
      <c r="O138" s="90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7" t="s">
        <v>125</v>
      </c>
      <c r="AT138" s="247" t="s">
        <v>121</v>
      </c>
      <c r="AU138" s="247" t="s">
        <v>87</v>
      </c>
      <c r="AY138" s="16" t="s">
        <v>118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6" t="s">
        <v>83</v>
      </c>
      <c r="BK138" s="248">
        <f>ROUND(I138*H138,2)</f>
        <v>0</v>
      </c>
      <c r="BL138" s="16" t="s">
        <v>125</v>
      </c>
      <c r="BM138" s="247" t="s">
        <v>211</v>
      </c>
    </row>
    <row r="139" s="13" customFormat="1">
      <c r="A139" s="13"/>
      <c r="B139" s="249"/>
      <c r="C139" s="250"/>
      <c r="D139" s="251" t="s">
        <v>127</v>
      </c>
      <c r="E139" s="252" t="s">
        <v>1</v>
      </c>
      <c r="F139" s="253" t="s">
        <v>212</v>
      </c>
      <c r="G139" s="250"/>
      <c r="H139" s="254">
        <v>1087.0999999999999</v>
      </c>
      <c r="I139" s="255"/>
      <c r="J139" s="250"/>
      <c r="K139" s="250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127</v>
      </c>
      <c r="AU139" s="260" t="s">
        <v>87</v>
      </c>
      <c r="AV139" s="13" t="s">
        <v>87</v>
      </c>
      <c r="AW139" s="13" t="s">
        <v>35</v>
      </c>
      <c r="AX139" s="13" t="s">
        <v>83</v>
      </c>
      <c r="AY139" s="260" t="s">
        <v>118</v>
      </c>
    </row>
    <row r="140" s="12" customFormat="1" ht="25.92" customHeight="1">
      <c r="A140" s="12"/>
      <c r="B140" s="219"/>
      <c r="C140" s="220"/>
      <c r="D140" s="221" t="s">
        <v>77</v>
      </c>
      <c r="E140" s="222" t="s">
        <v>167</v>
      </c>
      <c r="F140" s="222" t="s">
        <v>168</v>
      </c>
      <c r="G140" s="220"/>
      <c r="H140" s="220"/>
      <c r="I140" s="223"/>
      <c r="J140" s="224">
        <f>BK140</f>
        <v>0</v>
      </c>
      <c r="K140" s="220"/>
      <c r="L140" s="225"/>
      <c r="M140" s="226"/>
      <c r="N140" s="227"/>
      <c r="O140" s="227"/>
      <c r="P140" s="228">
        <f>P141+P150</f>
        <v>0</v>
      </c>
      <c r="Q140" s="227"/>
      <c r="R140" s="228">
        <f>R141+R150</f>
        <v>0</v>
      </c>
      <c r="S140" s="227"/>
      <c r="T140" s="229">
        <f>T141+T150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152</v>
      </c>
      <c r="AT140" s="231" t="s">
        <v>77</v>
      </c>
      <c r="AU140" s="231" t="s">
        <v>78</v>
      </c>
      <c r="AY140" s="230" t="s">
        <v>118</v>
      </c>
      <c r="BK140" s="232">
        <f>BK141+BK150</f>
        <v>0</v>
      </c>
    </row>
    <row r="141" s="12" customFormat="1" ht="22.8" customHeight="1">
      <c r="A141" s="12"/>
      <c r="B141" s="219"/>
      <c r="C141" s="220"/>
      <c r="D141" s="221" t="s">
        <v>77</v>
      </c>
      <c r="E141" s="233" t="s">
        <v>169</v>
      </c>
      <c r="F141" s="233" t="s">
        <v>170</v>
      </c>
      <c r="G141" s="220"/>
      <c r="H141" s="220"/>
      <c r="I141" s="223"/>
      <c r="J141" s="234">
        <f>BK141</f>
        <v>0</v>
      </c>
      <c r="K141" s="220"/>
      <c r="L141" s="225"/>
      <c r="M141" s="226"/>
      <c r="N141" s="227"/>
      <c r="O141" s="227"/>
      <c r="P141" s="228">
        <f>SUM(P142:P149)</f>
        <v>0</v>
      </c>
      <c r="Q141" s="227"/>
      <c r="R141" s="228">
        <f>SUM(R142:R149)</f>
        <v>0</v>
      </c>
      <c r="S141" s="227"/>
      <c r="T141" s="229">
        <f>SUM(T142:T149)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0" t="s">
        <v>152</v>
      </c>
      <c r="AT141" s="231" t="s">
        <v>77</v>
      </c>
      <c r="AU141" s="231" t="s">
        <v>83</v>
      </c>
      <c r="AY141" s="230" t="s">
        <v>118</v>
      </c>
      <c r="BK141" s="232">
        <f>SUM(BK142:BK149)</f>
        <v>0</v>
      </c>
    </row>
    <row r="142" s="2" customFormat="1" ht="16.5" customHeight="1">
      <c r="A142" s="37"/>
      <c r="B142" s="38"/>
      <c r="C142" s="235" t="s">
        <v>213</v>
      </c>
      <c r="D142" s="235" t="s">
        <v>121</v>
      </c>
      <c r="E142" s="236" t="s">
        <v>172</v>
      </c>
      <c r="F142" s="237" t="s">
        <v>173</v>
      </c>
      <c r="G142" s="238" t="s">
        <v>174</v>
      </c>
      <c r="H142" s="239">
        <v>372</v>
      </c>
      <c r="I142" s="240"/>
      <c r="J142" s="241">
        <f>ROUND(I142*H142,2)</f>
        <v>0</v>
      </c>
      <c r="K142" s="242"/>
      <c r="L142" s="43"/>
      <c r="M142" s="243" t="s">
        <v>1</v>
      </c>
      <c r="N142" s="244" t="s">
        <v>43</v>
      </c>
      <c r="O142" s="90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47" t="s">
        <v>175</v>
      </c>
      <c r="AT142" s="247" t="s">
        <v>121</v>
      </c>
      <c r="AU142" s="247" t="s">
        <v>87</v>
      </c>
      <c r="AY142" s="16" t="s">
        <v>118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6" t="s">
        <v>83</v>
      </c>
      <c r="BK142" s="248">
        <f>ROUND(I142*H142,2)</f>
        <v>0</v>
      </c>
      <c r="BL142" s="16" t="s">
        <v>175</v>
      </c>
      <c r="BM142" s="247" t="s">
        <v>214</v>
      </c>
    </row>
    <row r="143" s="13" customFormat="1">
      <c r="A143" s="13"/>
      <c r="B143" s="249"/>
      <c r="C143" s="250"/>
      <c r="D143" s="251" t="s">
        <v>127</v>
      </c>
      <c r="E143" s="252" t="s">
        <v>1</v>
      </c>
      <c r="F143" s="253" t="s">
        <v>215</v>
      </c>
      <c r="G143" s="250"/>
      <c r="H143" s="254">
        <v>372</v>
      </c>
      <c r="I143" s="255"/>
      <c r="J143" s="250"/>
      <c r="K143" s="250"/>
      <c r="L143" s="256"/>
      <c r="M143" s="257"/>
      <c r="N143" s="258"/>
      <c r="O143" s="258"/>
      <c r="P143" s="258"/>
      <c r="Q143" s="258"/>
      <c r="R143" s="258"/>
      <c r="S143" s="258"/>
      <c r="T143" s="25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0" t="s">
        <v>127</v>
      </c>
      <c r="AU143" s="260" t="s">
        <v>87</v>
      </c>
      <c r="AV143" s="13" t="s">
        <v>87</v>
      </c>
      <c r="AW143" s="13" t="s">
        <v>35</v>
      </c>
      <c r="AX143" s="13" t="s">
        <v>83</v>
      </c>
      <c r="AY143" s="260" t="s">
        <v>118</v>
      </c>
    </row>
    <row r="144" s="2" customFormat="1" ht="16.5" customHeight="1">
      <c r="A144" s="37"/>
      <c r="B144" s="38"/>
      <c r="C144" s="235" t="s">
        <v>129</v>
      </c>
      <c r="D144" s="235" t="s">
        <v>121</v>
      </c>
      <c r="E144" s="236" t="s">
        <v>179</v>
      </c>
      <c r="F144" s="237" t="s">
        <v>180</v>
      </c>
      <c r="G144" s="238" t="s">
        <v>181</v>
      </c>
      <c r="H144" s="239">
        <v>2</v>
      </c>
      <c r="I144" s="240"/>
      <c r="J144" s="241">
        <f>ROUND(I144*H144,2)</f>
        <v>0</v>
      </c>
      <c r="K144" s="242"/>
      <c r="L144" s="43"/>
      <c r="M144" s="243" t="s">
        <v>1</v>
      </c>
      <c r="N144" s="244" t="s">
        <v>43</v>
      </c>
      <c r="O144" s="90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47" t="s">
        <v>175</v>
      </c>
      <c r="AT144" s="247" t="s">
        <v>121</v>
      </c>
      <c r="AU144" s="247" t="s">
        <v>87</v>
      </c>
      <c r="AY144" s="16" t="s">
        <v>118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6" t="s">
        <v>83</v>
      </c>
      <c r="BK144" s="248">
        <f>ROUND(I144*H144,2)</f>
        <v>0</v>
      </c>
      <c r="BL144" s="16" t="s">
        <v>175</v>
      </c>
      <c r="BM144" s="247" t="s">
        <v>216</v>
      </c>
    </row>
    <row r="145" s="13" customFormat="1">
      <c r="A145" s="13"/>
      <c r="B145" s="249"/>
      <c r="C145" s="250"/>
      <c r="D145" s="251" t="s">
        <v>127</v>
      </c>
      <c r="E145" s="252" t="s">
        <v>1</v>
      </c>
      <c r="F145" s="253" t="s">
        <v>183</v>
      </c>
      <c r="G145" s="250"/>
      <c r="H145" s="254">
        <v>1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127</v>
      </c>
      <c r="AU145" s="260" t="s">
        <v>87</v>
      </c>
      <c r="AV145" s="13" t="s">
        <v>87</v>
      </c>
      <c r="AW145" s="13" t="s">
        <v>35</v>
      </c>
      <c r="AX145" s="13" t="s">
        <v>78</v>
      </c>
      <c r="AY145" s="260" t="s">
        <v>118</v>
      </c>
    </row>
    <row r="146" s="13" customFormat="1">
      <c r="A146" s="13"/>
      <c r="B146" s="249"/>
      <c r="C146" s="250"/>
      <c r="D146" s="251" t="s">
        <v>127</v>
      </c>
      <c r="E146" s="252" t="s">
        <v>1</v>
      </c>
      <c r="F146" s="253" t="s">
        <v>184</v>
      </c>
      <c r="G146" s="250"/>
      <c r="H146" s="254">
        <v>1</v>
      </c>
      <c r="I146" s="255"/>
      <c r="J146" s="250"/>
      <c r="K146" s="250"/>
      <c r="L146" s="256"/>
      <c r="M146" s="257"/>
      <c r="N146" s="258"/>
      <c r="O146" s="258"/>
      <c r="P146" s="258"/>
      <c r="Q146" s="258"/>
      <c r="R146" s="258"/>
      <c r="S146" s="258"/>
      <c r="T146" s="25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0" t="s">
        <v>127</v>
      </c>
      <c r="AU146" s="260" t="s">
        <v>87</v>
      </c>
      <c r="AV146" s="13" t="s">
        <v>87</v>
      </c>
      <c r="AW146" s="13" t="s">
        <v>35</v>
      </c>
      <c r="AX146" s="13" t="s">
        <v>78</v>
      </c>
      <c r="AY146" s="260" t="s">
        <v>118</v>
      </c>
    </row>
    <row r="147" s="14" customFormat="1">
      <c r="A147" s="14"/>
      <c r="B147" s="261"/>
      <c r="C147" s="262"/>
      <c r="D147" s="251" t="s">
        <v>127</v>
      </c>
      <c r="E147" s="263" t="s">
        <v>1</v>
      </c>
      <c r="F147" s="264" t="s">
        <v>151</v>
      </c>
      <c r="G147" s="262"/>
      <c r="H147" s="265">
        <v>2</v>
      </c>
      <c r="I147" s="266"/>
      <c r="J147" s="262"/>
      <c r="K147" s="262"/>
      <c r="L147" s="267"/>
      <c r="M147" s="268"/>
      <c r="N147" s="269"/>
      <c r="O147" s="269"/>
      <c r="P147" s="269"/>
      <c r="Q147" s="269"/>
      <c r="R147" s="269"/>
      <c r="S147" s="269"/>
      <c r="T147" s="27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1" t="s">
        <v>127</v>
      </c>
      <c r="AU147" s="271" t="s">
        <v>87</v>
      </c>
      <c r="AV147" s="14" t="s">
        <v>125</v>
      </c>
      <c r="AW147" s="14" t="s">
        <v>35</v>
      </c>
      <c r="AX147" s="14" t="s">
        <v>83</v>
      </c>
      <c r="AY147" s="271" t="s">
        <v>118</v>
      </c>
    </row>
    <row r="148" s="2" customFormat="1" ht="21.75" customHeight="1">
      <c r="A148" s="37"/>
      <c r="B148" s="38"/>
      <c r="C148" s="235" t="s">
        <v>120</v>
      </c>
      <c r="D148" s="235" t="s">
        <v>121</v>
      </c>
      <c r="E148" s="236" t="s">
        <v>186</v>
      </c>
      <c r="F148" s="237" t="s">
        <v>187</v>
      </c>
      <c r="G148" s="238" t="s">
        <v>181</v>
      </c>
      <c r="H148" s="239">
        <v>1</v>
      </c>
      <c r="I148" s="240"/>
      <c r="J148" s="241">
        <f>ROUND(I148*H148,2)</f>
        <v>0</v>
      </c>
      <c r="K148" s="242"/>
      <c r="L148" s="43"/>
      <c r="M148" s="243" t="s">
        <v>1</v>
      </c>
      <c r="N148" s="244" t="s">
        <v>43</v>
      </c>
      <c r="O148" s="90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47" t="s">
        <v>175</v>
      </c>
      <c r="AT148" s="247" t="s">
        <v>121</v>
      </c>
      <c r="AU148" s="247" t="s">
        <v>87</v>
      </c>
      <c r="AY148" s="16" t="s">
        <v>118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6" t="s">
        <v>83</v>
      </c>
      <c r="BK148" s="248">
        <f>ROUND(I148*H148,2)</f>
        <v>0</v>
      </c>
      <c r="BL148" s="16" t="s">
        <v>175</v>
      </c>
      <c r="BM148" s="247" t="s">
        <v>217</v>
      </c>
    </row>
    <row r="149" s="13" customFormat="1">
      <c r="A149" s="13"/>
      <c r="B149" s="249"/>
      <c r="C149" s="250"/>
      <c r="D149" s="251" t="s">
        <v>127</v>
      </c>
      <c r="E149" s="252" t="s">
        <v>1</v>
      </c>
      <c r="F149" s="253" t="s">
        <v>218</v>
      </c>
      <c r="G149" s="250"/>
      <c r="H149" s="254">
        <v>1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127</v>
      </c>
      <c r="AU149" s="260" t="s">
        <v>87</v>
      </c>
      <c r="AV149" s="13" t="s">
        <v>87</v>
      </c>
      <c r="AW149" s="13" t="s">
        <v>35</v>
      </c>
      <c r="AX149" s="13" t="s">
        <v>83</v>
      </c>
      <c r="AY149" s="260" t="s">
        <v>118</v>
      </c>
    </row>
    <row r="150" s="12" customFormat="1" ht="22.8" customHeight="1">
      <c r="A150" s="12"/>
      <c r="B150" s="219"/>
      <c r="C150" s="220"/>
      <c r="D150" s="221" t="s">
        <v>77</v>
      </c>
      <c r="E150" s="233" t="s">
        <v>190</v>
      </c>
      <c r="F150" s="233" t="s">
        <v>191</v>
      </c>
      <c r="G150" s="220"/>
      <c r="H150" s="220"/>
      <c r="I150" s="223"/>
      <c r="J150" s="234">
        <f>BK150</f>
        <v>0</v>
      </c>
      <c r="K150" s="220"/>
      <c r="L150" s="225"/>
      <c r="M150" s="226"/>
      <c r="N150" s="227"/>
      <c r="O150" s="227"/>
      <c r="P150" s="228">
        <f>SUM(P151:P152)</f>
        <v>0</v>
      </c>
      <c r="Q150" s="227"/>
      <c r="R150" s="228">
        <f>SUM(R151:R152)</f>
        <v>0</v>
      </c>
      <c r="S150" s="227"/>
      <c r="T150" s="229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0" t="s">
        <v>152</v>
      </c>
      <c r="AT150" s="231" t="s">
        <v>77</v>
      </c>
      <c r="AU150" s="231" t="s">
        <v>83</v>
      </c>
      <c r="AY150" s="230" t="s">
        <v>118</v>
      </c>
      <c r="BK150" s="232">
        <f>SUM(BK151:BK152)</f>
        <v>0</v>
      </c>
    </row>
    <row r="151" s="2" customFormat="1" ht="16.5" customHeight="1">
      <c r="A151" s="37"/>
      <c r="B151" s="38"/>
      <c r="C151" s="235" t="s">
        <v>162</v>
      </c>
      <c r="D151" s="235" t="s">
        <v>121</v>
      </c>
      <c r="E151" s="236" t="s">
        <v>192</v>
      </c>
      <c r="F151" s="237" t="s">
        <v>193</v>
      </c>
      <c r="G151" s="238" t="s">
        <v>181</v>
      </c>
      <c r="H151" s="239">
        <v>1</v>
      </c>
      <c r="I151" s="240"/>
      <c r="J151" s="241">
        <f>ROUND(I151*H151,2)</f>
        <v>0</v>
      </c>
      <c r="K151" s="242"/>
      <c r="L151" s="43"/>
      <c r="M151" s="243" t="s">
        <v>1</v>
      </c>
      <c r="N151" s="244" t="s">
        <v>43</v>
      </c>
      <c r="O151" s="90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47" t="s">
        <v>175</v>
      </c>
      <c r="AT151" s="247" t="s">
        <v>121</v>
      </c>
      <c r="AU151" s="247" t="s">
        <v>87</v>
      </c>
      <c r="AY151" s="16" t="s">
        <v>118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6" t="s">
        <v>83</v>
      </c>
      <c r="BK151" s="248">
        <f>ROUND(I151*H151,2)</f>
        <v>0</v>
      </c>
      <c r="BL151" s="16" t="s">
        <v>175</v>
      </c>
      <c r="BM151" s="247" t="s">
        <v>219</v>
      </c>
    </row>
    <row r="152" s="13" customFormat="1">
      <c r="A152" s="13"/>
      <c r="B152" s="249"/>
      <c r="C152" s="250"/>
      <c r="D152" s="251" t="s">
        <v>127</v>
      </c>
      <c r="E152" s="252" t="s">
        <v>1</v>
      </c>
      <c r="F152" s="253" t="s">
        <v>195</v>
      </c>
      <c r="G152" s="250"/>
      <c r="H152" s="254">
        <v>1</v>
      </c>
      <c r="I152" s="255"/>
      <c r="J152" s="250"/>
      <c r="K152" s="250"/>
      <c r="L152" s="256"/>
      <c r="M152" s="272"/>
      <c r="N152" s="273"/>
      <c r="O152" s="273"/>
      <c r="P152" s="273"/>
      <c r="Q152" s="273"/>
      <c r="R152" s="273"/>
      <c r="S152" s="273"/>
      <c r="T152" s="27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127</v>
      </c>
      <c r="AU152" s="260" t="s">
        <v>87</v>
      </c>
      <c r="AV152" s="13" t="s">
        <v>87</v>
      </c>
      <c r="AW152" s="13" t="s">
        <v>35</v>
      </c>
      <c r="AX152" s="13" t="s">
        <v>83</v>
      </c>
      <c r="AY152" s="260" t="s">
        <v>118</v>
      </c>
    </row>
    <row r="153" s="2" customFormat="1" ht="6.96" customHeight="1">
      <c r="A153" s="37"/>
      <c r="B153" s="65"/>
      <c r="C153" s="66"/>
      <c r="D153" s="66"/>
      <c r="E153" s="66"/>
      <c r="F153" s="66"/>
      <c r="G153" s="66"/>
      <c r="H153" s="66"/>
      <c r="I153" s="182"/>
      <c r="J153" s="66"/>
      <c r="K153" s="66"/>
      <c r="L153" s="43"/>
      <c r="M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</sheetData>
  <sheetProtection sheet="1" autoFilter="0" formatColumns="0" formatRows="0" objects="1" scenarios="1" spinCount="100000" saltValue="99U4QiqTRoDQBMQUWv3Bni/NAiVFw0VieFprwoMghamYgw/JKPa+ZvVB3bR9Wxp6WIakdT0+qvYakNtrpYfbaw==" hashValue="jB/e2T9EenFiTi1hFruVRC1btMTpGXiF206SxZ2nJyDua62D6fp0MNcUIX7O1Akgu+iY5SOKw4YZgxMrNIGE1Q==" algorithmName="SHA-512" password="CC35"/>
  <autoFilter ref="C120:K15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HP-nb\Jirka</dc:creator>
  <cp:lastModifiedBy>HP-nb\Jirka</cp:lastModifiedBy>
  <dcterms:created xsi:type="dcterms:W3CDTF">2020-07-29T20:10:37Z</dcterms:created>
  <dcterms:modified xsi:type="dcterms:W3CDTF">2020-07-29T20:10:42Z</dcterms:modified>
</cp:coreProperties>
</file>