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cody-\iCloudDrive\"/>
    </mc:Choice>
  </mc:AlternateContent>
  <bookViews>
    <workbookView xWindow="0" yWindow="0" windowWidth="0" windowHeight="0"/>
  </bookViews>
  <sheets>
    <sheet name="Rekapitulace stavby" sheetId="1" r:id="rId1"/>
    <sheet name="210502 - Poliklinika Plan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'210502 - Poliklinika Plan...'!$C$101:$K$1150</definedName>
    <definedName name="_xlnm.Print_Area" localSheetId="1">'210502 - Poliklinika Plan...'!$C$4:$J$37,'210502 - Poliklinika Plan...'!$C$43:$J$85,'210502 - Poliklinika Plan...'!$C$91:$K$1150</definedName>
    <definedName name="_xlnm.Print_Titles" localSheetId="1">'210502 - Poliklinika Plan...'!$101:$101</definedName>
    <definedName name="_xlnm.Print_Area" localSheetId="2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1147"/>
  <c r="BH1147"/>
  <c r="BG1147"/>
  <c r="BF1147"/>
  <c r="T1147"/>
  <c r="R1147"/>
  <c r="P1147"/>
  <c r="BI1143"/>
  <c r="BH1143"/>
  <c r="BG1143"/>
  <c r="BF1143"/>
  <c r="T1143"/>
  <c r="R1143"/>
  <c r="P1143"/>
  <c r="BI1138"/>
  <c r="BH1138"/>
  <c r="BG1138"/>
  <c r="BF1138"/>
  <c r="T1138"/>
  <c r="R1138"/>
  <c r="P1138"/>
  <c r="BI1136"/>
  <c r="BH1136"/>
  <c r="BG1136"/>
  <c r="BF1136"/>
  <c r="T1136"/>
  <c r="R1136"/>
  <c r="P1136"/>
  <c r="BI1135"/>
  <c r="BH1135"/>
  <c r="BG1135"/>
  <c r="BF1135"/>
  <c r="T1135"/>
  <c r="R1135"/>
  <c r="P1135"/>
  <c r="BI1129"/>
  <c r="BH1129"/>
  <c r="BG1129"/>
  <c r="BF1129"/>
  <c r="T1129"/>
  <c r="R1129"/>
  <c r="P1129"/>
  <c r="BI1125"/>
  <c r="BH1125"/>
  <c r="BG1125"/>
  <c r="BF1125"/>
  <c r="T1125"/>
  <c r="R1125"/>
  <c r="P1125"/>
  <c r="BI1121"/>
  <c r="BH1121"/>
  <c r="BG1121"/>
  <c r="BF1121"/>
  <c r="T1121"/>
  <c r="R1121"/>
  <c r="P1121"/>
  <c r="BI1117"/>
  <c r="BH1117"/>
  <c r="BG1117"/>
  <c r="BF1117"/>
  <c r="T1117"/>
  <c r="R1117"/>
  <c r="P1117"/>
  <c r="BI1116"/>
  <c r="BH1116"/>
  <c r="BG1116"/>
  <c r="BF1116"/>
  <c r="T1116"/>
  <c r="R1116"/>
  <c r="P1116"/>
  <c r="BI1111"/>
  <c r="BH1111"/>
  <c r="BG1111"/>
  <c r="BF1111"/>
  <c r="T1111"/>
  <c r="T1110"/>
  <c r="R1111"/>
  <c r="R1110"/>
  <c r="P1111"/>
  <c r="P1110"/>
  <c r="BI1106"/>
  <c r="BH1106"/>
  <c r="BG1106"/>
  <c r="BF1106"/>
  <c r="T1106"/>
  <c r="R1106"/>
  <c r="P1106"/>
  <c r="BI1105"/>
  <c r="BH1105"/>
  <c r="BG1105"/>
  <c r="BF1105"/>
  <c r="T1105"/>
  <c r="R1105"/>
  <c r="P1105"/>
  <c r="BI1103"/>
  <c r="BH1103"/>
  <c r="BG1103"/>
  <c r="BF1103"/>
  <c r="T1103"/>
  <c r="R1103"/>
  <c r="P1103"/>
  <c r="BI1087"/>
  <c r="BH1087"/>
  <c r="BG1087"/>
  <c r="BF1087"/>
  <c r="T1087"/>
  <c r="R1087"/>
  <c r="P1087"/>
  <c r="BI1085"/>
  <c r="BH1085"/>
  <c r="BG1085"/>
  <c r="BF1085"/>
  <c r="T1085"/>
  <c r="R1085"/>
  <c r="P1085"/>
  <c r="BI1083"/>
  <c r="BH1083"/>
  <c r="BG1083"/>
  <c r="BF1083"/>
  <c r="T1083"/>
  <c r="R1083"/>
  <c r="P1083"/>
  <c r="BI1081"/>
  <c r="BH1081"/>
  <c r="BG1081"/>
  <c r="BF1081"/>
  <c r="T1081"/>
  <c r="R1081"/>
  <c r="P1081"/>
  <c r="BI1077"/>
  <c r="BH1077"/>
  <c r="BG1077"/>
  <c r="BF1077"/>
  <c r="T1077"/>
  <c r="R1077"/>
  <c r="P1077"/>
  <c r="BI1073"/>
  <c r="BH1073"/>
  <c r="BG1073"/>
  <c r="BF1073"/>
  <c r="T1073"/>
  <c r="R1073"/>
  <c r="P1073"/>
  <c r="BI1069"/>
  <c r="BH1069"/>
  <c r="BG1069"/>
  <c r="BF1069"/>
  <c r="T1069"/>
  <c r="R1069"/>
  <c r="P1069"/>
  <c r="BI1065"/>
  <c r="BH1065"/>
  <c r="BG1065"/>
  <c r="BF1065"/>
  <c r="T1065"/>
  <c r="R1065"/>
  <c r="P1065"/>
  <c r="BI1063"/>
  <c r="BH1063"/>
  <c r="BG1063"/>
  <c r="BF1063"/>
  <c r="T1063"/>
  <c r="R1063"/>
  <c r="P1063"/>
  <c r="BI1061"/>
  <c r="BH1061"/>
  <c r="BG1061"/>
  <c r="BF1061"/>
  <c r="T1061"/>
  <c r="R1061"/>
  <c r="P1061"/>
  <c r="BI1057"/>
  <c r="BH1057"/>
  <c r="BG1057"/>
  <c r="BF1057"/>
  <c r="T1057"/>
  <c r="R1057"/>
  <c r="P1057"/>
  <c r="BI1055"/>
  <c r="BH1055"/>
  <c r="BG1055"/>
  <c r="BF1055"/>
  <c r="T1055"/>
  <c r="R1055"/>
  <c r="P1055"/>
  <c r="BI1053"/>
  <c r="BH1053"/>
  <c r="BG1053"/>
  <c r="BF1053"/>
  <c r="T1053"/>
  <c r="R1053"/>
  <c r="P1053"/>
  <c r="BI1051"/>
  <c r="BH1051"/>
  <c r="BG1051"/>
  <c r="BF1051"/>
  <c r="T1051"/>
  <c r="R1051"/>
  <c r="P1051"/>
  <c r="BI1045"/>
  <c r="BH1045"/>
  <c r="BG1045"/>
  <c r="BF1045"/>
  <c r="T1045"/>
  <c r="R1045"/>
  <c r="P1045"/>
  <c r="BI1043"/>
  <c r="BH1043"/>
  <c r="BG1043"/>
  <c r="BF1043"/>
  <c r="T1043"/>
  <c r="R1043"/>
  <c r="P1043"/>
  <c r="BI1041"/>
  <c r="BH1041"/>
  <c r="BG1041"/>
  <c r="BF1041"/>
  <c r="T1041"/>
  <c r="R1041"/>
  <c r="P1041"/>
  <c r="BI1039"/>
  <c r="BH1039"/>
  <c r="BG1039"/>
  <c r="BF1039"/>
  <c r="T1039"/>
  <c r="R1039"/>
  <c r="P1039"/>
  <c r="BI1032"/>
  <c r="BH1032"/>
  <c r="BG1032"/>
  <c r="BF1032"/>
  <c r="T1032"/>
  <c r="R1032"/>
  <c r="P1032"/>
  <c r="BI1029"/>
  <c r="BH1029"/>
  <c r="BG1029"/>
  <c r="BF1029"/>
  <c r="T1029"/>
  <c r="R1029"/>
  <c r="P1029"/>
  <c r="BI1025"/>
  <c r="BH1025"/>
  <c r="BG1025"/>
  <c r="BF1025"/>
  <c r="T1025"/>
  <c r="R1025"/>
  <c r="P1025"/>
  <c r="BI1021"/>
  <c r="BH1021"/>
  <c r="BG1021"/>
  <c r="BF1021"/>
  <c r="T1021"/>
  <c r="R1021"/>
  <c r="P1021"/>
  <c r="BI1017"/>
  <c r="BH1017"/>
  <c r="BG1017"/>
  <c r="BF1017"/>
  <c r="T1017"/>
  <c r="R1017"/>
  <c r="P1017"/>
  <c r="BI1013"/>
  <c r="BH1013"/>
  <c r="BG1013"/>
  <c r="BF1013"/>
  <c r="T1013"/>
  <c r="R1013"/>
  <c r="P1013"/>
  <c r="BI1009"/>
  <c r="BH1009"/>
  <c r="BG1009"/>
  <c r="BF1009"/>
  <c r="T1009"/>
  <c r="R1009"/>
  <c r="P1009"/>
  <c r="BI1006"/>
  <c r="BH1006"/>
  <c r="BG1006"/>
  <c r="BF1006"/>
  <c r="T1006"/>
  <c r="R1006"/>
  <c r="P1006"/>
  <c r="BI1005"/>
  <c r="BH1005"/>
  <c r="BG1005"/>
  <c r="BF1005"/>
  <c r="T1005"/>
  <c r="R1005"/>
  <c r="P1005"/>
  <c r="BI1001"/>
  <c r="BH1001"/>
  <c r="BG1001"/>
  <c r="BF1001"/>
  <c r="T1001"/>
  <c r="R1001"/>
  <c r="P1001"/>
  <c r="BI997"/>
  <c r="BH997"/>
  <c r="BG997"/>
  <c r="BF997"/>
  <c r="T997"/>
  <c r="R997"/>
  <c r="P997"/>
  <c r="BI992"/>
  <c r="BH992"/>
  <c r="BG992"/>
  <c r="BF992"/>
  <c r="T992"/>
  <c r="R992"/>
  <c r="P992"/>
  <c r="BI988"/>
  <c r="BH988"/>
  <c r="BG988"/>
  <c r="BF988"/>
  <c r="T988"/>
  <c r="R988"/>
  <c r="P988"/>
  <c r="BI985"/>
  <c r="BH985"/>
  <c r="BG985"/>
  <c r="BF985"/>
  <c r="T985"/>
  <c r="R985"/>
  <c r="P985"/>
  <c r="BI984"/>
  <c r="BH984"/>
  <c r="BG984"/>
  <c r="BF984"/>
  <c r="T984"/>
  <c r="R984"/>
  <c r="P984"/>
  <c r="BI980"/>
  <c r="BH980"/>
  <c r="BG980"/>
  <c r="BF980"/>
  <c r="T980"/>
  <c r="R980"/>
  <c r="P980"/>
  <c r="BI978"/>
  <c r="BH978"/>
  <c r="BG978"/>
  <c r="BF978"/>
  <c r="T978"/>
  <c r="R978"/>
  <c r="P978"/>
  <c r="BI976"/>
  <c r="BH976"/>
  <c r="BG976"/>
  <c r="BF976"/>
  <c r="T976"/>
  <c r="R976"/>
  <c r="P976"/>
  <c r="BI972"/>
  <c r="BH972"/>
  <c r="BG972"/>
  <c r="BF972"/>
  <c r="T972"/>
  <c r="R972"/>
  <c r="P972"/>
  <c r="BI963"/>
  <c r="BH963"/>
  <c r="BG963"/>
  <c r="BF963"/>
  <c r="T963"/>
  <c r="R963"/>
  <c r="P963"/>
  <c r="BI960"/>
  <c r="BH960"/>
  <c r="BG960"/>
  <c r="BF960"/>
  <c r="T960"/>
  <c r="R960"/>
  <c r="P960"/>
  <c r="BI957"/>
  <c r="BH957"/>
  <c r="BG957"/>
  <c r="BF957"/>
  <c r="T957"/>
  <c r="R957"/>
  <c r="P957"/>
  <c r="BI948"/>
  <c r="BH948"/>
  <c r="BG948"/>
  <c r="BF948"/>
  <c r="T948"/>
  <c r="R948"/>
  <c r="P948"/>
  <c r="BI944"/>
  <c r="BH944"/>
  <c r="BG944"/>
  <c r="BF944"/>
  <c r="T944"/>
  <c r="R944"/>
  <c r="P944"/>
  <c r="BI933"/>
  <c r="BH933"/>
  <c r="BG933"/>
  <c r="BF933"/>
  <c r="T933"/>
  <c r="R933"/>
  <c r="P933"/>
  <c r="BI927"/>
  <c r="BH927"/>
  <c r="BG927"/>
  <c r="BF927"/>
  <c r="T927"/>
  <c r="R927"/>
  <c r="P927"/>
  <c r="BI924"/>
  <c r="BH924"/>
  <c r="BG924"/>
  <c r="BF924"/>
  <c r="T924"/>
  <c r="R924"/>
  <c r="P924"/>
  <c r="BI921"/>
  <c r="BH921"/>
  <c r="BG921"/>
  <c r="BF921"/>
  <c r="T921"/>
  <c r="R921"/>
  <c r="P921"/>
  <c r="BI910"/>
  <c r="BH910"/>
  <c r="BG910"/>
  <c r="BF910"/>
  <c r="T910"/>
  <c r="R910"/>
  <c r="P910"/>
  <c r="BI899"/>
  <c r="BH899"/>
  <c r="BG899"/>
  <c r="BF899"/>
  <c r="T899"/>
  <c r="R899"/>
  <c r="P899"/>
  <c r="BI890"/>
  <c r="BH890"/>
  <c r="BG890"/>
  <c r="BF890"/>
  <c r="T890"/>
  <c r="R890"/>
  <c r="P890"/>
  <c r="BI881"/>
  <c r="BH881"/>
  <c r="BG881"/>
  <c r="BF881"/>
  <c r="T881"/>
  <c r="R881"/>
  <c r="P881"/>
  <c r="BI872"/>
  <c r="BH872"/>
  <c r="BG872"/>
  <c r="BF872"/>
  <c r="T872"/>
  <c r="R872"/>
  <c r="P872"/>
  <c r="BI865"/>
  <c r="BH865"/>
  <c r="BG865"/>
  <c r="BF865"/>
  <c r="T865"/>
  <c r="R865"/>
  <c r="P865"/>
  <c r="BI856"/>
  <c r="BH856"/>
  <c r="BG856"/>
  <c r="BF856"/>
  <c r="T856"/>
  <c r="R856"/>
  <c r="P856"/>
  <c r="BI847"/>
  <c r="BH847"/>
  <c r="BG847"/>
  <c r="BF847"/>
  <c r="T847"/>
  <c r="R847"/>
  <c r="P847"/>
  <c r="BI844"/>
  <c r="BH844"/>
  <c r="BG844"/>
  <c r="BF844"/>
  <c r="T844"/>
  <c r="R844"/>
  <c r="P844"/>
  <c r="BI831"/>
  <c r="BH831"/>
  <c r="BG831"/>
  <c r="BF831"/>
  <c r="T831"/>
  <c r="R831"/>
  <c r="P831"/>
  <c r="BI828"/>
  <c r="BH828"/>
  <c r="BG828"/>
  <c r="BF828"/>
  <c r="T828"/>
  <c r="R828"/>
  <c r="P828"/>
  <c r="BI817"/>
  <c r="BH817"/>
  <c r="BG817"/>
  <c r="BF817"/>
  <c r="T817"/>
  <c r="R817"/>
  <c r="P817"/>
  <c r="BI806"/>
  <c r="BH806"/>
  <c r="BG806"/>
  <c r="BF806"/>
  <c r="T806"/>
  <c r="R806"/>
  <c r="P806"/>
  <c r="BI794"/>
  <c r="BH794"/>
  <c r="BG794"/>
  <c r="BF794"/>
  <c r="T794"/>
  <c r="R794"/>
  <c r="P794"/>
  <c r="BI790"/>
  <c r="BH790"/>
  <c r="BG790"/>
  <c r="BF790"/>
  <c r="T790"/>
  <c r="R790"/>
  <c r="P790"/>
  <c r="BI786"/>
  <c r="BH786"/>
  <c r="BG786"/>
  <c r="BF786"/>
  <c r="T786"/>
  <c r="R786"/>
  <c r="P786"/>
  <c r="BI760"/>
  <c r="BH760"/>
  <c r="BG760"/>
  <c r="BF760"/>
  <c r="T760"/>
  <c r="R760"/>
  <c r="P760"/>
  <c r="BI756"/>
  <c r="BH756"/>
  <c r="BG756"/>
  <c r="BF756"/>
  <c r="T756"/>
  <c r="R756"/>
  <c r="P756"/>
  <c r="BI746"/>
  <c r="BH746"/>
  <c r="BG746"/>
  <c r="BF746"/>
  <c r="T746"/>
  <c r="R746"/>
  <c r="P746"/>
  <c r="BI743"/>
  <c r="BH743"/>
  <c r="BG743"/>
  <c r="BF743"/>
  <c r="T743"/>
  <c r="R743"/>
  <c r="P743"/>
  <c r="BI734"/>
  <c r="BH734"/>
  <c r="BG734"/>
  <c r="BF734"/>
  <c r="T734"/>
  <c r="R734"/>
  <c r="P734"/>
  <c r="BI722"/>
  <c r="BH722"/>
  <c r="BG722"/>
  <c r="BF722"/>
  <c r="T722"/>
  <c r="R722"/>
  <c r="P722"/>
  <c r="BI709"/>
  <c r="BH709"/>
  <c r="BG709"/>
  <c r="BF709"/>
  <c r="T709"/>
  <c r="R709"/>
  <c r="P709"/>
  <c r="BI698"/>
  <c r="BH698"/>
  <c r="BG698"/>
  <c r="BF698"/>
  <c r="T698"/>
  <c r="R698"/>
  <c r="P698"/>
  <c r="BI691"/>
  <c r="BH691"/>
  <c r="BG691"/>
  <c r="BF691"/>
  <c r="T691"/>
  <c r="R691"/>
  <c r="P691"/>
  <c r="BI683"/>
  <c r="BH683"/>
  <c r="BG683"/>
  <c r="BF683"/>
  <c r="T683"/>
  <c r="R683"/>
  <c r="P683"/>
  <c r="BI675"/>
  <c r="BH675"/>
  <c r="BG675"/>
  <c r="BF675"/>
  <c r="T675"/>
  <c r="R675"/>
  <c r="P675"/>
  <c r="BI673"/>
  <c r="BH673"/>
  <c r="BG673"/>
  <c r="BF673"/>
  <c r="T673"/>
  <c r="R673"/>
  <c r="P673"/>
  <c r="BI666"/>
  <c r="BH666"/>
  <c r="BG666"/>
  <c r="BF666"/>
  <c r="T666"/>
  <c r="R666"/>
  <c r="P666"/>
  <c r="BI656"/>
  <c r="BH656"/>
  <c r="BG656"/>
  <c r="BF656"/>
  <c r="T656"/>
  <c r="R656"/>
  <c r="P656"/>
  <c r="BI653"/>
  <c r="BH653"/>
  <c r="BG653"/>
  <c r="BF653"/>
  <c r="T653"/>
  <c r="R653"/>
  <c r="P653"/>
  <c r="BI647"/>
  <c r="BH647"/>
  <c r="BG647"/>
  <c r="BF647"/>
  <c r="T647"/>
  <c r="R647"/>
  <c r="P647"/>
  <c r="BI644"/>
  <c r="BH644"/>
  <c r="BG644"/>
  <c r="BF644"/>
  <c r="T644"/>
  <c r="R644"/>
  <c r="P644"/>
  <c r="BI640"/>
  <c r="BH640"/>
  <c r="BG640"/>
  <c r="BF640"/>
  <c r="T640"/>
  <c r="R640"/>
  <c r="P640"/>
  <c r="BI637"/>
  <c r="BH637"/>
  <c r="BG637"/>
  <c r="BF637"/>
  <c r="T637"/>
  <c r="R637"/>
  <c r="P637"/>
  <c r="BI629"/>
  <c r="BH629"/>
  <c r="BG629"/>
  <c r="BF629"/>
  <c r="T629"/>
  <c r="R629"/>
  <c r="P629"/>
  <c r="BI625"/>
  <c r="BH625"/>
  <c r="BG625"/>
  <c r="BF625"/>
  <c r="T625"/>
  <c r="R625"/>
  <c r="P625"/>
  <c r="BI623"/>
  <c r="BH623"/>
  <c r="BG623"/>
  <c r="BF623"/>
  <c r="T623"/>
  <c r="T622"/>
  <c r="R623"/>
  <c r="R622"/>
  <c r="P623"/>
  <c r="P622"/>
  <c r="BI620"/>
  <c r="BH620"/>
  <c r="BG620"/>
  <c r="BF620"/>
  <c r="T620"/>
  <c r="R620"/>
  <c r="P620"/>
  <c r="BI618"/>
  <c r="BH618"/>
  <c r="BG618"/>
  <c r="BF618"/>
  <c r="T618"/>
  <c r="R618"/>
  <c r="P618"/>
  <c r="BI607"/>
  <c r="BH607"/>
  <c r="BG607"/>
  <c r="BF607"/>
  <c r="T607"/>
  <c r="R607"/>
  <c r="P607"/>
  <c r="BI604"/>
  <c r="BH604"/>
  <c r="BG604"/>
  <c r="BF604"/>
  <c r="T604"/>
  <c r="R604"/>
  <c r="P604"/>
  <c r="BI602"/>
  <c r="BH602"/>
  <c r="BG602"/>
  <c r="BF602"/>
  <c r="T602"/>
  <c r="R602"/>
  <c r="P602"/>
  <c r="BI599"/>
  <c r="BH599"/>
  <c r="BG599"/>
  <c r="BF599"/>
  <c r="T599"/>
  <c r="R599"/>
  <c r="P599"/>
  <c r="BI596"/>
  <c r="BH596"/>
  <c r="BG596"/>
  <c r="BF596"/>
  <c r="T596"/>
  <c r="R596"/>
  <c r="P596"/>
  <c r="BI588"/>
  <c r="BH588"/>
  <c r="BG588"/>
  <c r="BF588"/>
  <c r="T588"/>
  <c r="R588"/>
  <c r="P588"/>
  <c r="BI585"/>
  <c r="BH585"/>
  <c r="BG585"/>
  <c r="BF585"/>
  <c r="T585"/>
  <c r="R585"/>
  <c r="P585"/>
  <c r="BI582"/>
  <c r="BH582"/>
  <c r="BG582"/>
  <c r="BF582"/>
  <c r="T582"/>
  <c r="R582"/>
  <c r="P582"/>
  <c r="BI578"/>
  <c r="BH578"/>
  <c r="BG578"/>
  <c r="BF578"/>
  <c r="T578"/>
  <c r="R578"/>
  <c r="P578"/>
  <c r="BI575"/>
  <c r="BH575"/>
  <c r="BG575"/>
  <c r="BF575"/>
  <c r="T575"/>
  <c r="R575"/>
  <c r="P575"/>
  <c r="BI571"/>
  <c r="BH571"/>
  <c r="BG571"/>
  <c r="BF571"/>
  <c r="T571"/>
  <c r="R571"/>
  <c r="P571"/>
  <c r="BI568"/>
  <c r="BH568"/>
  <c r="BG568"/>
  <c r="BF568"/>
  <c r="T568"/>
  <c r="R568"/>
  <c r="P568"/>
  <c r="BI564"/>
  <c r="BH564"/>
  <c r="BG564"/>
  <c r="BF564"/>
  <c r="T564"/>
  <c r="R564"/>
  <c r="P564"/>
  <c r="BI561"/>
  <c r="BH561"/>
  <c r="BG561"/>
  <c r="BF561"/>
  <c r="T561"/>
  <c r="R561"/>
  <c r="P561"/>
  <c r="BI559"/>
  <c r="BH559"/>
  <c r="BG559"/>
  <c r="BF559"/>
  <c r="T559"/>
  <c r="R559"/>
  <c r="P559"/>
  <c r="BI556"/>
  <c r="BH556"/>
  <c r="BG556"/>
  <c r="BF556"/>
  <c r="T556"/>
  <c r="R556"/>
  <c r="P556"/>
  <c r="BI552"/>
  <c r="BH552"/>
  <c r="BG552"/>
  <c r="BF552"/>
  <c r="T552"/>
  <c r="R552"/>
  <c r="P552"/>
  <c r="BI548"/>
  <c r="BH548"/>
  <c r="BG548"/>
  <c r="BF548"/>
  <c r="T548"/>
  <c r="T547"/>
  <c r="R548"/>
  <c r="R547"/>
  <c r="P548"/>
  <c r="P547"/>
  <c r="BI545"/>
  <c r="BH545"/>
  <c r="BG545"/>
  <c r="BF545"/>
  <c r="T545"/>
  <c r="R545"/>
  <c r="P545"/>
  <c r="BI543"/>
  <c r="BH543"/>
  <c r="BG543"/>
  <c r="BF543"/>
  <c r="T543"/>
  <c r="R543"/>
  <c r="P543"/>
  <c r="BI541"/>
  <c r="BH541"/>
  <c r="BG541"/>
  <c r="BF541"/>
  <c r="T541"/>
  <c r="R541"/>
  <c r="P541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1"/>
  <c r="BH531"/>
  <c r="BG531"/>
  <c r="BF531"/>
  <c r="T531"/>
  <c r="R531"/>
  <c r="P531"/>
  <c r="BI529"/>
  <c r="BH529"/>
  <c r="BG529"/>
  <c r="BF529"/>
  <c r="T529"/>
  <c r="R529"/>
  <c r="P529"/>
  <c r="BI518"/>
  <c r="BH518"/>
  <c r="BG518"/>
  <c r="BF518"/>
  <c r="T518"/>
  <c r="R518"/>
  <c r="P518"/>
  <c r="BI513"/>
  <c r="BH513"/>
  <c r="BG513"/>
  <c r="BF513"/>
  <c r="T513"/>
  <c r="R513"/>
  <c r="P513"/>
  <c r="BI506"/>
  <c r="BH506"/>
  <c r="BG506"/>
  <c r="BF506"/>
  <c r="T506"/>
  <c r="R506"/>
  <c r="P506"/>
  <c r="BI502"/>
  <c r="BH502"/>
  <c r="BG502"/>
  <c r="BF502"/>
  <c r="T502"/>
  <c r="R502"/>
  <c r="P502"/>
  <c r="BI494"/>
  <c r="BH494"/>
  <c r="BG494"/>
  <c r="BF494"/>
  <c r="T494"/>
  <c r="R494"/>
  <c r="P494"/>
  <c r="BI490"/>
  <c r="BH490"/>
  <c r="BG490"/>
  <c r="BF490"/>
  <c r="T490"/>
  <c r="R490"/>
  <c r="P490"/>
  <c r="BI482"/>
  <c r="BH482"/>
  <c r="BG482"/>
  <c r="BF482"/>
  <c r="T482"/>
  <c r="R482"/>
  <c r="P482"/>
  <c r="BI478"/>
  <c r="BH478"/>
  <c r="BG478"/>
  <c r="BF478"/>
  <c r="T478"/>
  <c r="R478"/>
  <c r="P478"/>
  <c r="BI474"/>
  <c r="BH474"/>
  <c r="BG474"/>
  <c r="BF474"/>
  <c r="T474"/>
  <c r="R474"/>
  <c r="P474"/>
  <c r="BI470"/>
  <c r="BH470"/>
  <c r="BG470"/>
  <c r="BF470"/>
  <c r="T470"/>
  <c r="R470"/>
  <c r="P470"/>
  <c r="BI466"/>
  <c r="BH466"/>
  <c r="BG466"/>
  <c r="BF466"/>
  <c r="T466"/>
  <c r="R466"/>
  <c r="P466"/>
  <c r="BI464"/>
  <c r="BH464"/>
  <c r="BG464"/>
  <c r="BF464"/>
  <c r="T464"/>
  <c r="R464"/>
  <c r="P464"/>
  <c r="BI452"/>
  <c r="BH452"/>
  <c r="BG452"/>
  <c r="BF452"/>
  <c r="T452"/>
  <c r="R452"/>
  <c r="P452"/>
  <c r="BI450"/>
  <c r="BH450"/>
  <c r="BG450"/>
  <c r="BF450"/>
  <c r="T450"/>
  <c r="R450"/>
  <c r="P450"/>
  <c r="BI447"/>
  <c r="BH447"/>
  <c r="BG447"/>
  <c r="BF447"/>
  <c r="T447"/>
  <c r="R447"/>
  <c r="P447"/>
  <c r="BI445"/>
  <c r="BH445"/>
  <c r="BG445"/>
  <c r="BF445"/>
  <c r="T445"/>
  <c r="R445"/>
  <c r="P445"/>
  <c r="BI443"/>
  <c r="BH443"/>
  <c r="BG443"/>
  <c r="BF443"/>
  <c r="T443"/>
  <c r="R443"/>
  <c r="P443"/>
  <c r="BI439"/>
  <c r="BH439"/>
  <c r="BG439"/>
  <c r="BF439"/>
  <c r="T439"/>
  <c r="R439"/>
  <c r="P439"/>
  <c r="BI422"/>
  <c r="BH422"/>
  <c r="BG422"/>
  <c r="BF422"/>
  <c r="T422"/>
  <c r="R422"/>
  <c r="P422"/>
  <c r="BI420"/>
  <c r="BH420"/>
  <c r="BG420"/>
  <c r="BF420"/>
  <c r="T420"/>
  <c r="R420"/>
  <c r="P420"/>
  <c r="BI416"/>
  <c r="BH416"/>
  <c r="BG416"/>
  <c r="BF416"/>
  <c r="T416"/>
  <c r="R416"/>
  <c r="P416"/>
  <c r="BI410"/>
  <c r="BH410"/>
  <c r="BG410"/>
  <c r="BF410"/>
  <c r="T410"/>
  <c r="R410"/>
  <c r="P410"/>
  <c r="BI397"/>
  <c r="BH397"/>
  <c r="BG397"/>
  <c r="BF397"/>
  <c r="T397"/>
  <c r="R397"/>
  <c r="P397"/>
  <c r="BI393"/>
  <c r="BH393"/>
  <c r="BG393"/>
  <c r="BF393"/>
  <c r="T393"/>
  <c r="R393"/>
  <c r="P393"/>
  <c r="BI390"/>
  <c r="BH390"/>
  <c r="BG390"/>
  <c r="BF390"/>
  <c r="T390"/>
  <c r="R390"/>
  <c r="P390"/>
  <c r="BI387"/>
  <c r="BH387"/>
  <c r="BG387"/>
  <c r="BF387"/>
  <c r="T387"/>
  <c r="R387"/>
  <c r="P387"/>
  <c r="BI383"/>
  <c r="BH383"/>
  <c r="BG383"/>
  <c r="BF383"/>
  <c r="T383"/>
  <c r="R383"/>
  <c r="P383"/>
  <c r="BI380"/>
  <c r="BH380"/>
  <c r="BG380"/>
  <c r="BF380"/>
  <c r="T380"/>
  <c r="R380"/>
  <c r="P380"/>
  <c r="BI377"/>
  <c r="BH377"/>
  <c r="BG377"/>
  <c r="BF377"/>
  <c r="T377"/>
  <c r="R377"/>
  <c r="P377"/>
  <c r="BI362"/>
  <c r="BH362"/>
  <c r="BG362"/>
  <c r="BF362"/>
  <c r="T362"/>
  <c r="R362"/>
  <c r="P362"/>
  <c r="BI360"/>
  <c r="BH360"/>
  <c r="BG360"/>
  <c r="BF360"/>
  <c r="T360"/>
  <c r="R360"/>
  <c r="P360"/>
  <c r="BI357"/>
  <c r="BH357"/>
  <c r="BG357"/>
  <c r="BF357"/>
  <c r="T357"/>
  <c r="R357"/>
  <c r="P357"/>
  <c r="BI322"/>
  <c r="BH322"/>
  <c r="BG322"/>
  <c r="BF322"/>
  <c r="T322"/>
  <c r="R322"/>
  <c r="P322"/>
  <c r="BI319"/>
  <c r="BH319"/>
  <c r="BG319"/>
  <c r="BF319"/>
  <c r="T319"/>
  <c r="R319"/>
  <c r="P319"/>
  <c r="BI294"/>
  <c r="BH294"/>
  <c r="BG294"/>
  <c r="BF294"/>
  <c r="T294"/>
  <c r="R294"/>
  <c r="P294"/>
  <c r="BI291"/>
  <c r="BH291"/>
  <c r="BG291"/>
  <c r="BF291"/>
  <c r="T291"/>
  <c r="R291"/>
  <c r="P291"/>
  <c r="BI282"/>
  <c r="BH282"/>
  <c r="BG282"/>
  <c r="BF282"/>
  <c r="T282"/>
  <c r="R282"/>
  <c r="P282"/>
  <c r="BI278"/>
  <c r="BH278"/>
  <c r="BG278"/>
  <c r="BF278"/>
  <c r="T278"/>
  <c r="R278"/>
  <c r="P278"/>
  <c r="BI252"/>
  <c r="BH252"/>
  <c r="BG252"/>
  <c r="BF252"/>
  <c r="T252"/>
  <c r="R252"/>
  <c r="P252"/>
  <c r="BI246"/>
  <c r="BH246"/>
  <c r="BG246"/>
  <c r="BF246"/>
  <c r="T246"/>
  <c r="R246"/>
  <c r="P246"/>
  <c r="BI243"/>
  <c r="BH243"/>
  <c r="BG243"/>
  <c r="BF243"/>
  <c r="T243"/>
  <c r="R243"/>
  <c r="P243"/>
  <c r="BI239"/>
  <c r="BH239"/>
  <c r="BG239"/>
  <c r="BF239"/>
  <c r="T239"/>
  <c r="R239"/>
  <c r="P239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19"/>
  <c r="BH219"/>
  <c r="BG219"/>
  <c r="BF219"/>
  <c r="T219"/>
  <c r="R219"/>
  <c r="P219"/>
  <c r="BI217"/>
  <c r="BH217"/>
  <c r="BG217"/>
  <c r="BF217"/>
  <c r="T217"/>
  <c r="R217"/>
  <c r="P217"/>
  <c r="BI214"/>
  <c r="BH214"/>
  <c r="BG214"/>
  <c r="BF214"/>
  <c r="T214"/>
  <c r="R214"/>
  <c r="P214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3"/>
  <c r="BH153"/>
  <c r="BG153"/>
  <c r="BF153"/>
  <c r="T153"/>
  <c r="T152"/>
  <c r="R153"/>
  <c r="R152"/>
  <c r="P153"/>
  <c r="P152"/>
  <c r="BI148"/>
  <c r="BH148"/>
  <c r="BG148"/>
  <c r="BF148"/>
  <c r="T148"/>
  <c r="T147"/>
  <c r="R148"/>
  <c r="R147"/>
  <c r="P148"/>
  <c r="P147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5"/>
  <c r="BH105"/>
  <c r="BG105"/>
  <c r="BF105"/>
  <c r="T105"/>
  <c r="R105"/>
  <c r="P105"/>
  <c r="J99"/>
  <c r="J98"/>
  <c r="F98"/>
  <c r="F96"/>
  <c r="E94"/>
  <c r="J51"/>
  <c r="J50"/>
  <c r="F50"/>
  <c r="F48"/>
  <c r="E46"/>
  <c r="J16"/>
  <c r="E16"/>
  <c r="F99"/>
  <c r="J15"/>
  <c r="J10"/>
  <c r="J96"/>
  <c i="1" r="L50"/>
  <c r="AM50"/>
  <c r="AM49"/>
  <c r="L49"/>
  <c r="AM47"/>
  <c r="L47"/>
  <c r="L45"/>
  <c r="L44"/>
  <c i="2" r="BK872"/>
  <c r="J984"/>
  <c r="BK960"/>
  <c r="J988"/>
  <c r="J445"/>
  <c r="J1121"/>
  <c r="BK232"/>
  <c r="BK1009"/>
  <c r="BK656"/>
  <c r="J786"/>
  <c r="J1021"/>
  <c r="J144"/>
  <c r="BK596"/>
  <c r="BK1121"/>
  <c r="J175"/>
  <c r="J972"/>
  <c r="BK123"/>
  <c r="BK170"/>
  <c r="BK410"/>
  <c r="BK490"/>
  <c r="J1045"/>
  <c r="J119"/>
  <c r="BK831"/>
  <c r="J817"/>
  <c r="BK992"/>
  <c r="J746"/>
  <c r="BK985"/>
  <c r="J387"/>
  <c r="BK790"/>
  <c r="J452"/>
  <c r="J722"/>
  <c r="J1125"/>
  <c r="J294"/>
  <c r="BK1081"/>
  <c r="J1051"/>
  <c r="J856"/>
  <c r="J1039"/>
  <c r="BK561"/>
  <c r="BK625"/>
  <c r="BK1116"/>
  <c r="BK140"/>
  <c r="J948"/>
  <c r="J478"/>
  <c r="J223"/>
  <c r="J653"/>
  <c r="J153"/>
  <c r="BK675"/>
  <c r="J794"/>
  <c r="J470"/>
  <c r="J416"/>
  <c r="J538"/>
  <c r="BK988"/>
  <c r="BK1125"/>
  <c r="J647"/>
  <c r="BK252"/>
  <c r="BK1043"/>
  <c r="J133"/>
  <c r="J637"/>
  <c r="J1147"/>
  <c r="J1032"/>
  <c r="J666"/>
  <c r="J978"/>
  <c r="J1005"/>
  <c r="BK162"/>
  <c r="BK552"/>
  <c r="J422"/>
  <c r="J232"/>
  <c r="BK924"/>
  <c r="J607"/>
  <c r="BK575"/>
  <c r="BK585"/>
  <c r="J644"/>
  <c r="J561"/>
  <c r="BK217"/>
  <c r="BK179"/>
  <c r="BK984"/>
  <c r="J162"/>
  <c r="BK126"/>
  <c r="J865"/>
  <c r="J828"/>
  <c r="J282"/>
  <c r="J140"/>
  <c r="J1017"/>
  <c i="1" r="AS54"/>
  <c i="2" r="J602"/>
  <c r="BK578"/>
  <c r="BK319"/>
  <c r="J545"/>
  <c r="BK357"/>
  <c r="BK133"/>
  <c r="BK933"/>
  <c r="BK1136"/>
  <c r="J629"/>
  <c r="J226"/>
  <c r="J357"/>
  <c r="J531"/>
  <c r="J236"/>
  <c r="BK976"/>
  <c r="J1117"/>
  <c r="J1065"/>
  <c r="BK1017"/>
  <c r="J397"/>
  <c r="J137"/>
  <c r="J1061"/>
  <c r="J474"/>
  <c r="J217"/>
  <c r="J976"/>
  <c r="J129"/>
  <c r="BK543"/>
  <c r="J548"/>
  <c r="BK322"/>
  <c r="J252"/>
  <c r="BK972"/>
  <c r="BK1135"/>
  <c r="BK466"/>
  <c r="BK219"/>
  <c r="J110"/>
  <c r="J158"/>
  <c r="BK927"/>
  <c r="J1087"/>
  <c r="J709"/>
  <c r="BK110"/>
  <c r="BK137"/>
  <c r="BK494"/>
  <c r="BK474"/>
  <c r="BK709"/>
  <c r="BK944"/>
  <c r="BK1103"/>
  <c r="J105"/>
  <c r="J490"/>
  <c r="J910"/>
  <c r="BK1117"/>
  <c r="BK362"/>
  <c r="BK666"/>
  <c r="J734"/>
  <c r="J170"/>
  <c r="BK559"/>
  <c r="J673"/>
  <c r="BK1045"/>
  <c r="BK828"/>
  <c r="J899"/>
  <c r="J1138"/>
  <c r="J482"/>
  <c r="BK478"/>
  <c r="J559"/>
  <c r="J179"/>
  <c r="BK623"/>
  <c r="BK545"/>
  <c r="BK226"/>
  <c r="BK106"/>
  <c r="BK722"/>
  <c r="J933"/>
  <c r="J675"/>
  <c r="J997"/>
  <c r="J944"/>
  <c r="BK637"/>
  <c r="J1083"/>
  <c r="BK1129"/>
  <c r="J214"/>
  <c r="BK443"/>
  <c r="J980"/>
  <c r="BK1051"/>
  <c r="J166"/>
  <c r="J182"/>
  <c r="BK482"/>
  <c r="J1029"/>
  <c r="BK980"/>
  <c r="J1081"/>
  <c r="J246"/>
  <c r="J450"/>
  <c r="J529"/>
  <c r="BK794"/>
  <c r="BK529"/>
  <c r="J585"/>
  <c r="BK397"/>
  <c r="BK518"/>
  <c r="BK1053"/>
  <c r="BK390"/>
  <c r="BK513"/>
  <c r="BK743"/>
  <c r="J1135"/>
  <c r="J623"/>
  <c r="J847"/>
  <c r="BK470"/>
  <c r="BK531"/>
  <c r="BK536"/>
  <c r="J992"/>
  <c r="J106"/>
  <c r="BK571"/>
  <c r="BK1106"/>
  <c r="J1055"/>
  <c r="BK910"/>
  <c r="J410"/>
  <c r="BK182"/>
  <c r="BK158"/>
  <c r="J564"/>
  <c r="J393"/>
  <c r="J1111"/>
  <c r="BK957"/>
  <c r="J756"/>
  <c r="BK786"/>
  <c r="J1013"/>
  <c r="J114"/>
  <c r="J228"/>
  <c r="BK1029"/>
  <c r="BK166"/>
  <c r="BK393"/>
  <c r="J575"/>
  <c r="BK447"/>
  <c r="J578"/>
  <c r="BK653"/>
  <c r="BK899"/>
  <c r="J360"/>
  <c r="J1143"/>
  <c r="J443"/>
  <c r="BK175"/>
  <c r="BK228"/>
  <c r="BK282"/>
  <c r="J881"/>
  <c r="BK844"/>
  <c r="J790"/>
  <c r="J1116"/>
  <c r="BK538"/>
  <c r="J447"/>
  <c r="BK445"/>
  <c r="J620"/>
  <c r="BK588"/>
  <c r="J1057"/>
  <c r="BK1039"/>
  <c r="BK129"/>
  <c r="J960"/>
  <c r="J541"/>
  <c r="J599"/>
  <c r="J596"/>
  <c r="J543"/>
  <c r="BK239"/>
  <c r="BK1021"/>
  <c r="BK1147"/>
  <c r="BK377"/>
  <c r="BK360"/>
  <c r="J383"/>
  <c r="BK416"/>
  <c r="BK683"/>
  <c r="J760"/>
  <c r="J377"/>
  <c r="BK746"/>
  <c r="J1136"/>
  <c r="BK502"/>
  <c r="BK383"/>
  <c r="BK1069"/>
  <c r="BK1073"/>
  <c r="BK1077"/>
  <c r="J464"/>
  <c r="J126"/>
  <c r="BK144"/>
  <c r="J985"/>
  <c r="J618"/>
  <c r="J1006"/>
  <c r="BK921"/>
  <c r="BK1061"/>
  <c r="BK243"/>
  <c r="J506"/>
  <c r="J1077"/>
  <c r="J291"/>
  <c r="BK1083"/>
  <c r="J243"/>
  <c r="J466"/>
  <c r="J380"/>
  <c r="J123"/>
  <c r="BK380"/>
  <c r="J518"/>
  <c r="J568"/>
  <c r="BK1041"/>
  <c r="J963"/>
  <c r="J924"/>
  <c r="BK1055"/>
  <c r="BK963"/>
  <c r="BK246"/>
  <c r="BK278"/>
  <c r="BK1063"/>
  <c r="BK1138"/>
  <c r="BK387"/>
  <c r="BK1025"/>
  <c r="BK865"/>
  <c r="BK847"/>
  <c r="J698"/>
  <c r="BK214"/>
  <c r="J148"/>
  <c r="BK640"/>
  <c r="J1105"/>
  <c r="BK599"/>
  <c r="J362"/>
  <c r="BK450"/>
  <c r="J319"/>
  <c r="BK691"/>
  <c r="BK533"/>
  <c r="J927"/>
  <c r="BK1111"/>
  <c r="J1063"/>
  <c r="BK1065"/>
  <c r="BK644"/>
  <c r="BK881"/>
  <c r="J239"/>
  <c r="J806"/>
  <c r="J420"/>
  <c r="BK1057"/>
  <c r="BK582"/>
  <c r="BK604"/>
  <c r="BK464"/>
  <c r="J571"/>
  <c r="J588"/>
  <c r="J1043"/>
  <c r="J1073"/>
  <c r="J1085"/>
  <c r="J625"/>
  <c r="BK420"/>
  <c r="BK452"/>
  <c r="BK698"/>
  <c r="J439"/>
  <c r="BK817"/>
  <c r="J1129"/>
  <c r="J1069"/>
  <c r="J1025"/>
  <c r="BK148"/>
  <c r="BK1032"/>
  <c r="J1103"/>
  <c r="BK506"/>
  <c r="BK294"/>
  <c r="J957"/>
  <c r="J604"/>
  <c r="BK620"/>
  <c r="J831"/>
  <c r="BK568"/>
  <c r="J640"/>
  <c r="BK291"/>
  <c r="BK114"/>
  <c r="J691"/>
  <c r="J552"/>
  <c r="BK629"/>
  <c r="BK1087"/>
  <c r="J683"/>
  <c r="BK236"/>
  <c r="J219"/>
  <c r="BK1013"/>
  <c r="J921"/>
  <c r="BK806"/>
  <c r="BK541"/>
  <c r="J656"/>
  <c r="J890"/>
  <c r="J278"/>
  <c r="BK439"/>
  <c r="BK1085"/>
  <c r="BK1005"/>
  <c r="BK890"/>
  <c r="BK1001"/>
  <c r="BK997"/>
  <c r="J1053"/>
  <c r="BK223"/>
  <c r="BK1006"/>
  <c r="BK1143"/>
  <c r="BK647"/>
  <c r="J494"/>
  <c r="J533"/>
  <c r="BK153"/>
  <c r="J513"/>
  <c r="BK978"/>
  <c r="J322"/>
  <c r="J556"/>
  <c r="J844"/>
  <c r="J390"/>
  <c r="BK422"/>
  <c r="BK607"/>
  <c r="BK756"/>
  <c r="BK948"/>
  <c r="BK856"/>
  <c r="BK548"/>
  <c r="J1001"/>
  <c r="BK673"/>
  <c r="J582"/>
  <c r="J743"/>
  <c r="BK760"/>
  <c r="J1041"/>
  <c r="BK119"/>
  <c r="J872"/>
  <c r="J1106"/>
  <c r="BK564"/>
  <c r="J502"/>
  <c r="J536"/>
  <c r="BK618"/>
  <c r="BK734"/>
  <c r="J1009"/>
  <c r="BK556"/>
  <c r="BK602"/>
  <c r="BK1105"/>
  <c r="BK105"/>
  <c l="1" r="BK104"/>
  <c r="T174"/>
  <c r="BK528"/>
  <c r="J528"/>
  <c r="J64"/>
  <c r="P551"/>
  <c r="P570"/>
  <c r="BK587"/>
  <c r="J587"/>
  <c r="J69"/>
  <c r="T587"/>
  <c r="T606"/>
  <c r="P624"/>
  <c r="T624"/>
  <c r="P926"/>
  <c r="R104"/>
  <c r="T157"/>
  <c r="BK415"/>
  <c r="J415"/>
  <c r="J63"/>
  <c r="T528"/>
  <c r="R551"/>
  <c r="R570"/>
  <c r="P587"/>
  <c r="BK606"/>
  <c r="J606"/>
  <c r="J70"/>
  <c r="R606"/>
  <c r="BK846"/>
  <c r="J846"/>
  <c r="J74"/>
  <c r="R926"/>
  <c r="R174"/>
  <c r="R528"/>
  <c r="P655"/>
  <c r="P846"/>
  <c r="BK1031"/>
  <c r="J1031"/>
  <c r="J76"/>
  <c r="R1068"/>
  <c r="P174"/>
  <c r="P528"/>
  <c r="R655"/>
  <c r="T846"/>
  <c r="R1031"/>
  <c r="P1076"/>
  <c r="P1075"/>
  <c r="BK1076"/>
  <c r="J1076"/>
  <c r="J79"/>
  <c r="P104"/>
  <c r="P157"/>
  <c r="BK165"/>
  <c r="J165"/>
  <c r="J61"/>
  <c r="R165"/>
  <c r="P415"/>
  <c r="BK551"/>
  <c r="T655"/>
  <c r="R846"/>
  <c r="P1031"/>
  <c r="P1068"/>
  <c r="R1076"/>
  <c r="R1075"/>
  <c r="BK1115"/>
  <c r="BK174"/>
  <c r="J174"/>
  <c r="J62"/>
  <c r="R415"/>
  <c r="BK570"/>
  <c r="J570"/>
  <c r="J68"/>
  <c r="BK655"/>
  <c r="J655"/>
  <c r="J73"/>
  <c r="T926"/>
  <c r="BK1068"/>
  <c r="J1068"/>
  <c r="J77"/>
  <c r="T1076"/>
  <c r="T1075"/>
  <c r="R1115"/>
  <c r="T104"/>
  <c r="BK157"/>
  <c r="J157"/>
  <c r="J60"/>
  <c r="R157"/>
  <c r="P165"/>
  <c r="T165"/>
  <c r="T415"/>
  <c r="T551"/>
  <c r="T570"/>
  <c r="R587"/>
  <c r="P606"/>
  <c r="BK624"/>
  <c r="J624"/>
  <c r="J72"/>
  <c r="R624"/>
  <c r="BK926"/>
  <c r="J926"/>
  <c r="J75"/>
  <c r="T1031"/>
  <c r="T1068"/>
  <c r="P1115"/>
  <c r="T1115"/>
  <c r="BK1134"/>
  <c r="J1134"/>
  <c r="J83"/>
  <c r="P1134"/>
  <c r="R1134"/>
  <c r="T1134"/>
  <c r="BK1142"/>
  <c r="J1142"/>
  <c r="J84"/>
  <c r="P1142"/>
  <c r="R1142"/>
  <c r="T1142"/>
  <c r="BK152"/>
  <c r="J152"/>
  <c r="J59"/>
  <c r="BK622"/>
  <c r="J622"/>
  <c r="J71"/>
  <c r="BK147"/>
  <c r="J147"/>
  <c r="J58"/>
  <c r="BK547"/>
  <c r="J547"/>
  <c r="J65"/>
  <c r="BK1110"/>
  <c r="J1110"/>
  <c r="J80"/>
  <c r="F51"/>
  <c r="BE119"/>
  <c r="BE129"/>
  <c r="BE166"/>
  <c r="BE223"/>
  <c r="BE226"/>
  <c r="BE282"/>
  <c r="BE390"/>
  <c r="BE397"/>
  <c r="BE420"/>
  <c r="BE452"/>
  <c r="BE464"/>
  <c r="BE506"/>
  <c r="BE513"/>
  <c r="BE518"/>
  <c r="BE531"/>
  <c r="BE548"/>
  <c r="BE556"/>
  <c r="BE582"/>
  <c r="BE588"/>
  <c r="BE604"/>
  <c r="BE640"/>
  <c r="BE675"/>
  <c r="BE743"/>
  <c r="BE746"/>
  <c r="BE756"/>
  <c r="BE790"/>
  <c r="BE794"/>
  <c r="BE806"/>
  <c r="BE817"/>
  <c r="BE872"/>
  <c r="BE921"/>
  <c r="BE972"/>
  <c r="BE978"/>
  <c r="BE980"/>
  <c r="BE992"/>
  <c r="BE1009"/>
  <c r="BE1045"/>
  <c r="BE1105"/>
  <c r="BE1106"/>
  <c r="BE1111"/>
  <c r="BE1116"/>
  <c r="BE1117"/>
  <c r="BE1121"/>
  <c r="BE1125"/>
  <c r="BE1129"/>
  <c r="BE1135"/>
  <c r="BE1136"/>
  <c r="BE1138"/>
  <c r="BE1143"/>
  <c r="BE1147"/>
  <c r="BE123"/>
  <c r="BE236"/>
  <c r="BE252"/>
  <c r="BE278"/>
  <c r="BE322"/>
  <c r="BE443"/>
  <c r="BE533"/>
  <c r="BE536"/>
  <c r="BE538"/>
  <c r="BE575"/>
  <c r="BE647"/>
  <c r="BE656"/>
  <c r="BE673"/>
  <c r="BE698"/>
  <c r="BE760"/>
  <c r="BE831"/>
  <c r="BE844"/>
  <c r="BE944"/>
  <c r="BE948"/>
  <c r="BE957"/>
  <c r="BE960"/>
  <c r="BE1013"/>
  <c r="BE1055"/>
  <c r="BE1069"/>
  <c r="BE1087"/>
  <c r="BE1103"/>
  <c r="BE137"/>
  <c r="BE140"/>
  <c r="BE148"/>
  <c r="BE153"/>
  <c r="BE175"/>
  <c r="BE228"/>
  <c r="BE246"/>
  <c r="BE362"/>
  <c r="BE410"/>
  <c r="BE416"/>
  <c r="BE478"/>
  <c r="BE529"/>
  <c r="BE541"/>
  <c r="BE552"/>
  <c r="BE578"/>
  <c r="J48"/>
  <c r="BE110"/>
  <c r="BE158"/>
  <c r="BE170"/>
  <c r="BE243"/>
  <c r="BE319"/>
  <c r="BE357"/>
  <c r="BE422"/>
  <c r="BE445"/>
  <c r="BE447"/>
  <c r="BE466"/>
  <c r="BE474"/>
  <c r="BE599"/>
  <c r="BE602"/>
  <c r="BE618"/>
  <c r="BE620"/>
  <c r="BE623"/>
  <c r="BE666"/>
  <c r="BE709"/>
  <c r="BE828"/>
  <c r="BE847"/>
  <c r="BE865"/>
  <c r="BE997"/>
  <c r="BE1001"/>
  <c r="BE1005"/>
  <c r="BE1006"/>
  <c r="BE1073"/>
  <c r="BE1081"/>
  <c r="BE1083"/>
  <c r="BE1085"/>
  <c r="BE126"/>
  <c r="BE144"/>
  <c r="BE217"/>
  <c r="BE383"/>
  <c r="BE393"/>
  <c r="BE470"/>
  <c r="BE545"/>
  <c r="BE596"/>
  <c r="BE607"/>
  <c r="BE637"/>
  <c r="BE984"/>
  <c r="BE1017"/>
  <c r="BE1021"/>
  <c r="BE1025"/>
  <c r="BE1057"/>
  <c r="BE1077"/>
  <c r="BE106"/>
  <c r="BE133"/>
  <c r="BE232"/>
  <c r="BE239"/>
  <c r="BE294"/>
  <c r="BE439"/>
  <c r="BE502"/>
  <c r="BE629"/>
  <c r="BE890"/>
  <c r="BE899"/>
  <c r="BE910"/>
  <c r="BE963"/>
  <c r="BE1029"/>
  <c r="BE1032"/>
  <c r="BE1043"/>
  <c r="BE1053"/>
  <c r="BE1065"/>
  <c r="BE179"/>
  <c r="BE182"/>
  <c r="BE219"/>
  <c r="BE291"/>
  <c r="BE360"/>
  <c r="BE490"/>
  <c r="BE494"/>
  <c r="BE568"/>
  <c r="BE571"/>
  <c r="BE653"/>
  <c r="BE683"/>
  <c r="BE691"/>
  <c r="BE786"/>
  <c r="BE881"/>
  <c r="BE927"/>
  <c r="BE933"/>
  <c r="BE976"/>
  <c r="BE985"/>
  <c r="BE988"/>
  <c r="BE1039"/>
  <c r="BE1041"/>
  <c r="BE1051"/>
  <c r="BE1061"/>
  <c r="BE1063"/>
  <c r="BE105"/>
  <c r="BE114"/>
  <c r="BE162"/>
  <c r="BE214"/>
  <c r="BE377"/>
  <c r="BE380"/>
  <c r="BE387"/>
  <c r="BE450"/>
  <c r="BE482"/>
  <c r="BE543"/>
  <c r="BE559"/>
  <c r="BE561"/>
  <c r="BE564"/>
  <c r="BE585"/>
  <c r="BE625"/>
  <c r="BE644"/>
  <c r="BE722"/>
  <c r="BE734"/>
  <c r="BE856"/>
  <c r="BE924"/>
  <c r="F33"/>
  <c i="1" r="BB55"/>
  <c r="BB54"/>
  <c r="W31"/>
  <c i="2" r="J32"/>
  <c i="1" r="AW55"/>
  <c i="2" r="F34"/>
  <c i="1" r="BC55"/>
  <c r="BC54"/>
  <c r="AY54"/>
  <c i="2" r="F35"/>
  <c i="1" r="BD55"/>
  <c r="BD54"/>
  <c r="W33"/>
  <c i="2" r="F32"/>
  <c i="1" r="BA55"/>
  <c r="BA54"/>
  <c r="AW54"/>
  <c r="AK30"/>
  <c i="2" l="1" r="T1114"/>
  <c r="R550"/>
  <c r="BK1114"/>
  <c r="J1114"/>
  <c r="J81"/>
  <c r="P1114"/>
  <c r="BK550"/>
  <c r="J550"/>
  <c r="J66"/>
  <c r="P550"/>
  <c r="T103"/>
  <c r="P103"/>
  <c r="P102"/>
  <c i="1" r="AU55"/>
  <c i="2" r="R103"/>
  <c r="R102"/>
  <c r="T550"/>
  <c r="R1114"/>
  <c r="BK103"/>
  <c r="J103"/>
  <c r="J56"/>
  <c r="J104"/>
  <c r="J57"/>
  <c r="J551"/>
  <c r="J67"/>
  <c r="J1115"/>
  <c r="J82"/>
  <c r="BK1075"/>
  <c r="J1075"/>
  <c r="J78"/>
  <c i="1" r="AU54"/>
  <c r="W30"/>
  <c r="W32"/>
  <c r="AX54"/>
  <c i="2" r="J31"/>
  <c i="1" r="AV55"/>
  <c r="AT55"/>
  <c i="2" r="F31"/>
  <c i="1" r="AZ55"/>
  <c r="AZ54"/>
  <c r="AV54"/>
  <c r="AK29"/>
  <c i="2" l="1" r="T102"/>
  <c r="BK102"/>
  <c r="J102"/>
  <c i="1" r="AT54"/>
  <c i="2" r="J28"/>
  <c i="1" r="AG55"/>
  <c r="AG54"/>
  <c r="AK26"/>
  <c r="AK35"/>
  <c r="W29"/>
  <c i="2" l="1" r="J37"/>
  <c r="J55"/>
  <c i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<sst xmlns="http://schemas.openxmlformats.org/spreadsheetml/2006/main">
  <si>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</si>
  <si>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</si>
  <si>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</si>
  <si>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</si>
  <si>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</si>
  <si>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{f1dde03b-9284-4d7c-9ae4-b7bff01cd70d}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</si>
  <si>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</si>
  <si>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</si>
  <si>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</si>
  <si>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</si>
  <si>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</si>
  <si>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</si>
  <si>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</si>
  <si>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</si>
  <si>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210502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</si>
  <si>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</si>
  <si>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</si>
  <si>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Poliklinika Planá - zateplení fasády</t>
  </si>
  <si>
    <t>KSO:</t>
  </si>
  <si>
    <t/>
  </si>
  <si>
    <t>CC-CZ:</t>
  </si>
  <si>
    <t>Místo:</t>
  </si>
  <si>
    <t>Plzeňská 293</t>
  </si>
  <si>
    <t>Datum:</t>
  </si>
  <si>
    <t>31. 1. 2022</t>
  </si>
  <si>
    <t>Zadavatel:</t>
  </si>
  <si>
    <t>IČ:</t>
  </si>
  <si>
    <t>00260096</t>
  </si>
  <si>
    <t>Město Planá</t>
  </si>
  <si>
    <t>DIČ:</t>
  </si>
  <si>
    <t>CZ00260096</t>
  </si>
  <si>
    <t>Uchazeč:</t>
  </si>
  <si>
    <t>Vyplň údaj</t>
  </si>
  <si>
    <t>Projektant:</t>
  </si>
  <si>
    <t>64825663</t>
  </si>
  <si>
    <t>S P I R A L spol. s r. o.</t>
  </si>
  <si>
    <t>CZ64825663</t>
  </si>
  <si>
    <t>True</t>
  </si>
  <si>
    <t>Zpracovatel:</t>
  </si>
  <si>
    <t>ing. Pavel Kodýtek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</si>
  <si>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</si>
  <si>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</si>
  <si>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</si>
  <si>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</si>
  <si>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</si>
  <si>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</si>
  <si>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</si>
  <si>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</si>
  <si>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</si>
  <si>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</si>
  <si>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</si>
  <si>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</si>
  <si>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</si>
  <si>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</si>
  <si>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</si>
  <si>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</si>
  <si>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</si>
  <si>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</si>
  <si>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</si>
  <si>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</si>
  <si>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</si>
  <si>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</si>
  <si>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</si>
  <si>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</si>
  <si>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</si>
  <si>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</si>
  <si>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</si>
  <si>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</si>
  <si>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</si>
  <si>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</si>
  <si>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</si>
  <si>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</si>
  <si>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</si>
  <si>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</si>
  <si>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</si>
  <si>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</si>
  <si>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</si>
  <si>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</si>
  <si>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</si>
  <si>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</si>
  <si>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</si>
  <si>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</si>
  <si>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</si>
  <si>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</si>
  <si>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</si>
  <si>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</si>
  <si>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</si>
  <si>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</si>
  <si>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</si>
  <si>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</si>
  <si>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</si>
  <si>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</si>
  <si>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</si>
  <si>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</si>
  <si>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</si>
  <si>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</si>
  <si>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</si>
  <si>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</si>
  <si>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</si>
  <si>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</si>
  <si>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</si>
  <si>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</si>
  <si>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</si>
  <si>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</si>
  <si>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</si>
  <si>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</si>
  <si>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</si>
  <si>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</si>
  <si>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</si>
  <si>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</si>
  <si>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</si>
  <si>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</si>
  <si>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21-M - Elektromontáže</t>
  </si>
  <si>
    <t xml:space="preserve">    58-M - Revize vyhrazených technických zařízení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</si>
  <si>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</si>
  <si>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</si>
  <si>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</si>
  <si>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</si>
  <si>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</si>
  <si>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</si>
  <si>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</si>
  <si>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</si>
  <si>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</si>
  <si>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</si>
  <si>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</si>
  <si>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</si>
  <si>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</si>
  <si>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</si>
  <si>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</si>
  <si>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</si>
  <si>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</si>
  <si>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</si>
  <si>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</si>
  <si>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</si>
  <si>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</si>
  <si>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</si>
  <si>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1121011-R</t>
  </si>
  <si>
    <t>Prořezání vzrostlých stromů a keřů (vč. likvidace) pro montáž lešení a aplikace KZS</t>
  </si>
  <si>
    <t>kus</t>
  </si>
  <si>
    <t>4</t>
  </si>
  <si>
    <t>-154953729</t>
  </si>
  <si>
    <t>113106023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</si>
  <si>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ze zámkové dlažby</t>
  </si>
  <si>
    <t>m2</t>
  </si>
  <si>
    <t>CS ÚRS 2021 02</t>
  </si>
  <si>
    <t>917283891</t>
  </si>
  <si>
    <t>Online PSC</t>
  </si>
  <si>
    <t>https://podminky.urs.cz/item/CS_URS_2021_02/113106023</t>
  </si>
  <si>
    <t>VV</t>
  </si>
  <si>
    <t>zámková dlažba u paty objektu - rozebrání, očištění, uložení na paletu, přesuny - bude zpětně použita</t>
  </si>
  <si>
    <t>0,5*(17,95+14,0+13,9+0,8+12,2+3,2+1,8+1,95+12,3)</t>
  </si>
  <si>
    <t>3</t>
  </si>
  <si>
    <t>113106025</t>
  </si>
  <si>
    <t>Rozebrání dlažeb a dílců při překopech inženýrských sítí s přemístěním hmot na skládku na vzdálenost do 3 m nebo s naložením na dopravní prostředek ručně komunikací pro pěší s ložem z kameniva nebo živice a s výplní spár z vegetační dlažby betonové</t>
  </si>
  <si>
    <t>-211227373</t>
  </si>
  <si>
    <t>https://podminky.urs.cz/item/CS_URS_2021_02/113106025</t>
  </si>
  <si>
    <t>vegetační dlažba parking sanitek - rozebrání, očištění, uložení na paletu, přesuny - bude zpětně použita</t>
  </si>
  <si>
    <t>0,5*(1,95+0,76+1,45+1,0)</t>
  </si>
  <si>
    <t>131213101</t>
  </si>
  <si>
    <t>Hloubení jam ručně zapažených i nezapažených s urovnáním dna do předepsaného profilu a spádu v hornině třídy těžitelnosti I skupiny 3 soudržných</t>
  </si>
  <si>
    <t>m3</t>
  </si>
  <si>
    <t>1577315932</t>
  </si>
  <si>
    <t>https://podminky.urs.cz/item/CS_URS_2021_02/131213101</t>
  </si>
  <si>
    <t>výkop pro založení izolantu pod terénem</t>
  </si>
  <si>
    <t>uvažovat s náročností - výkop v ochranných pásmech inženýrských sítí</t>
  </si>
  <si>
    <t>0,5*0,3*(17,95+14,0+13,9+0,8+12,2+3,2+1,8+1,95+12,3+13,2+14,5+5,15+11,75+4,85+0,9+5,4+3,85+7,45)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</si>
  <si>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</si>
  <si>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</si>
  <si>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</si>
  <si>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-1558057354</t>
  </si>
  <si>
    <t>https://podminky.urs.cz/item/CS_URS_2021_02/162751117</t>
  </si>
  <si>
    <t>naložení a odvoz výkopku na skládku do 15 km</t>
  </si>
  <si>
    <t>21,773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</si>
  <si>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</si>
  <si>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</si>
  <si>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</si>
  <si>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318074123</t>
  </si>
  <si>
    <t>https://podminky.urs.cz/item/CS_URS_2021_02/162751119</t>
  </si>
  <si>
    <t>21,773*5</t>
  </si>
  <si>
    <t>7</t>
  </si>
  <si>
    <t>171201221</t>
  </si>
  <si>
    <t>Poplatek za uložení stavebního odpadu na skládce (skládkovné) zeminy a kamení zatříděného do Katalogu odpadů pod kódem 17 05 04</t>
  </si>
  <si>
    <t>t</t>
  </si>
  <si>
    <t>-572242145</t>
  </si>
  <si>
    <t>https://podminky.urs.cz/item/CS_URS_2021_02/171201221</t>
  </si>
  <si>
    <t>21,773*2</t>
  </si>
  <si>
    <t>8</t>
  </si>
  <si>
    <t>171251201</t>
  </si>
  <si>
    <t>Uložení sypaniny na skládky nebo meziskládky bez hutnění s upravením uložené sypaniny do předepsaného tvaru</t>
  </si>
  <si>
    <t>836067375</t>
  </si>
  <si>
    <t>https://podminky.urs.cz/item/CS_URS_2021_02/171251201</t>
  </si>
  <si>
    <t>uložení výkopku na skládku</t>
  </si>
  <si>
    <t>9</t>
  </si>
  <si>
    <t>181311103</t>
  </si>
  <si>
    <t>Rozprostření a urovnání ornice v rovině nebo ve svahu sklonu do 1:5 ručně při souvislé ploše, tl. vrstvy do 200 mm</t>
  </si>
  <si>
    <t>-1580104935</t>
  </si>
  <si>
    <t>https://podminky.urs.cz/item/CS_URS_2021_02/181311103</t>
  </si>
  <si>
    <t>pás 1,0 metru od okapového chodníku</t>
  </si>
  <si>
    <t>1,0*(7,0+13,2+14,5+5,15+11,75+4,85+0,9+5,4+3,85+7,45+4,3)</t>
  </si>
  <si>
    <t>10</t>
  </si>
  <si>
    <t>M</t>
  </si>
  <si>
    <t>10364101</t>
  </si>
  <si>
    <t xml:space="preserve">zemina pro terénní úpravy -  ornice</t>
  </si>
  <si>
    <t>1863319653</t>
  </si>
  <si>
    <t>https://podminky.urs.cz/item/CS_URS_2021_02/10364101</t>
  </si>
  <si>
    <t>2,0*(78,35*0,15)</t>
  </si>
  <si>
    <t>11</t>
  </si>
  <si>
    <t>181411131</t>
  </si>
  <si>
    <t>Založení trávníku na půdě předem připravené plochy do 1000 m2 výsevem včetně utažení parkového v rovině nebo na svahu do 1:5</t>
  </si>
  <si>
    <t>-305187549</t>
  </si>
  <si>
    <t>https://podminky.urs.cz/item/CS_URS_2021_02/181411131</t>
  </si>
  <si>
    <t>12</t>
  </si>
  <si>
    <t>00572410</t>
  </si>
  <si>
    <t>osivo směs travní parková</t>
  </si>
  <si>
    <t>kg</t>
  </si>
  <si>
    <t>1855347891</t>
  </si>
  <si>
    <t>https://podminky.urs.cz/item/CS_URS_2021_02/00572410</t>
  </si>
  <si>
    <t>78,35*0,02 'Přepočtené koeficientem množství</t>
  </si>
  <si>
    <t>Zakládání</t>
  </si>
  <si>
    <t>13</t>
  </si>
  <si>
    <t>275313511</t>
  </si>
  <si>
    <t>Základy z betonu prostého patky a bloky z betonu kamenem neprokládaného tř. C 12/15</t>
  </si>
  <si>
    <t>-611028159</t>
  </si>
  <si>
    <t>https://podminky.urs.cz/item/CS_URS_2021_02/275313511</t>
  </si>
  <si>
    <t>přesun dopravní značky P RESERVÉ pro sanitní vozy - výkop, uložení, zpětné osazení do betonové patky po demontáži lešení</t>
  </si>
  <si>
    <t>2,0</t>
  </si>
  <si>
    <t>Svislé a kompletní konstrukce</t>
  </si>
  <si>
    <t>14</t>
  </si>
  <si>
    <t>311272111</t>
  </si>
  <si>
    <t>Zdivo z pórobetonových tvárnic na tenké maltové lože, tl. zdiva 250 mm pevnost tvárnic do P2, objemová hmotnost do 450 kg/m3 hladkých</t>
  </si>
  <si>
    <t>-1002787135</t>
  </si>
  <si>
    <t>https://podminky.urs.cz/item/CS_URS_2021_02/311272111</t>
  </si>
  <si>
    <t>okno ze schodiště do přístavby rentgenu</t>
  </si>
  <si>
    <t>1,4*1,9</t>
  </si>
  <si>
    <t>Vodorovné konstrukce</t>
  </si>
  <si>
    <t>451577777</t>
  </si>
  <si>
    <t>Podklad nebo lože pod dlažbu (přídlažbu) v ploše vodorovné nebo ve sklonu do 1:5, tloušťky od 30 do 100 mm z kameniva těženého</t>
  </si>
  <si>
    <t>-374940601</t>
  </si>
  <si>
    <t>https://podminky.urs.cz/item/CS_URS_2021_02/451577777</t>
  </si>
  <si>
    <t>podklad pod okapový chodník a zámkovou dlažbu</t>
  </si>
  <si>
    <t>0,35*(17,95+14,0+13,9+0,8+12,2+3,2+1,8+1,95+12,3+13,2+14,5+5,15+11,75+4,85+0,9+5,4+3,85+7,45)</t>
  </si>
  <si>
    <t>16</t>
  </si>
  <si>
    <t>451579777</t>
  </si>
  <si>
    <t>Podklad nebo lože pod dlažbu (přídlažbu) Příplatek k cenám za každých dalších i započatých 10 mm tloušťky podkladu nebo lože z kameniva těženého</t>
  </si>
  <si>
    <t>-880233400</t>
  </si>
  <si>
    <t>https://podminky.urs.cz/item/CS_URS_2021_02/451579777</t>
  </si>
  <si>
    <t>50,803*10</t>
  </si>
  <si>
    <t>Komunikace pozemní</t>
  </si>
  <si>
    <t>17</t>
  </si>
  <si>
    <t>564762111</t>
  </si>
  <si>
    <t>Podklad nebo kryt z vibrovaného štěrku VŠ s rozprostřením, vlhčením a zhutněním, po zhutnění tl. 200 mm</t>
  </si>
  <si>
    <t>276485527</t>
  </si>
  <si>
    <t>https://podminky.urs.cz/item/CS_URS_2021_02/564762111</t>
  </si>
  <si>
    <t>18</t>
  </si>
  <si>
    <t>596211110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</si>
  <si>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do 50 m2</t>
  </si>
  <si>
    <t>-1322999869</t>
  </si>
  <si>
    <t>https://podminky.urs.cz/item/CS_URS_2021_02/596211110</t>
  </si>
  <si>
    <t>zámková dlažba u paty objektu - původní dlažba - zbylá dlažba do suti</t>
  </si>
  <si>
    <t>0,35*(17,95+14,0+13,9+0,8+12,2+3,2+1,8+1,95+12,3)</t>
  </si>
  <si>
    <t>Úpravy povrchů, podlahy a osazování výplní</t>
  </si>
  <si>
    <t>19</t>
  </si>
  <si>
    <t>612131121</t>
  </si>
  <si>
    <t>Podkladní a spojovací vrstva vnitřních omítaných ploch penetrace disperzní nanášená ručně stěn</t>
  </si>
  <si>
    <t>1298319146</t>
  </si>
  <si>
    <t>https://podminky.urs.cz/item/CS_URS_2021_02/612131121</t>
  </si>
  <si>
    <t>20</t>
  </si>
  <si>
    <t>612341121</t>
  </si>
  <si>
    <t>Omítka sádrová nebo vápenosádrová vnitřních ploch nanášená ručně jednovrstvá, tloušťky do 10 mm hladká svislých konstrukcí stěn</t>
  </si>
  <si>
    <t>-962262440</t>
  </si>
  <si>
    <t>https://podminky.urs.cz/item/CS_URS_2021_02/612341121</t>
  </si>
  <si>
    <t>2,66</t>
  </si>
  <si>
    <t>619995001</t>
  </si>
  <si>
    <t>Začištění omítek (s dodáním hmot) kolem oken, dveří, podlah, obkladů apod.</t>
  </si>
  <si>
    <t>m</t>
  </si>
  <si>
    <t>1736844642</t>
  </si>
  <si>
    <t>https://podminky.urs.cz/item/CS_URS_2021_02/619995001</t>
  </si>
  <si>
    <t>zašištění interiérové stany nově dodaných oken a dveří</t>
  </si>
  <si>
    <t>SZ fasáda</t>
  </si>
  <si>
    <t>OD2</t>
  </si>
  <si>
    <t>2*(0,9*2+0,5*2)</t>
  </si>
  <si>
    <t>DO2</t>
  </si>
  <si>
    <t>1,2+2*2,05</t>
  </si>
  <si>
    <t>větrací mříž</t>
  </si>
  <si>
    <t>1,0*2+0,55*2</t>
  </si>
  <si>
    <t>SV fasáda</t>
  </si>
  <si>
    <t>dveře ze strojovny</t>
  </si>
  <si>
    <t>0,8+1,85*2</t>
  </si>
  <si>
    <t>JV fasáda</t>
  </si>
  <si>
    <t>DO1 - dveře od parkoviště</t>
  </si>
  <si>
    <t>1,45*3,05</t>
  </si>
  <si>
    <t>okno OD4 - strojovna</t>
  </si>
  <si>
    <t>0,6*2+0,6*2</t>
  </si>
  <si>
    <t>OD5 schodiště</t>
  </si>
  <si>
    <t>1,35+1,9*2</t>
  </si>
  <si>
    <t>OD6 schodiště</t>
  </si>
  <si>
    <t>1,35+3,15*2</t>
  </si>
  <si>
    <t>JZ fasáda</t>
  </si>
  <si>
    <t>OD1</t>
  </si>
  <si>
    <t>0,6+1,2*2</t>
  </si>
  <si>
    <t>DO3</t>
  </si>
  <si>
    <t>1,1+2,05*2</t>
  </si>
  <si>
    <t>OD7</t>
  </si>
  <si>
    <t>1,5*2+3,1*2</t>
  </si>
  <si>
    <t>OD8</t>
  </si>
  <si>
    <t>Součet</t>
  </si>
  <si>
    <t>22</t>
  </si>
  <si>
    <t>621131121</t>
  </si>
  <si>
    <t>Podkladní a spojovací vrstva vnějších omítaných ploch penetrace nanášená ručně podhledů</t>
  </si>
  <si>
    <t>1563448329</t>
  </si>
  <si>
    <t>https://podminky.urs.cz/item/CS_URS_2021_02/621131121</t>
  </si>
  <si>
    <t>13,41</t>
  </si>
  <si>
    <t>23</t>
  </si>
  <si>
    <t>621151001</t>
  </si>
  <si>
    <t>Penetrační nátěr vnějších pastovitých tenkovrstvých omítek akrylátový univerzální podhledů</t>
  </si>
  <si>
    <t>-1704421955</t>
  </si>
  <si>
    <t>https://podminky.urs.cz/item/CS_URS_2021_02/621151001</t>
  </si>
  <si>
    <t>24</t>
  </si>
  <si>
    <t>621221001</t>
  </si>
  <si>
    <t>Montáž kontaktního zateplení lepením a mechanickým kotvením z desek z minerální vlny s podélnou orientací vláken nebo kombinovaných na vnější podhledy, na podklad betonový nebo z lehčeného betonu, z tvárnic keramických nebo vápenopískových, tloušťky desek do 40 mm</t>
  </si>
  <si>
    <t>39202119</t>
  </si>
  <si>
    <t>https://podminky.urs.cz/item/CS_URS_2021_02/621221001</t>
  </si>
  <si>
    <t>zadní vstup - rentgen</t>
  </si>
  <si>
    <t>1,8*7,45</t>
  </si>
  <si>
    <t>25</t>
  </si>
  <si>
    <t>63151518</t>
  </si>
  <si>
    <t>deska tepelně izolační minerální kontaktních fasád podélné vlákno λ=0,036 tl 40mm</t>
  </si>
  <si>
    <t>-1300723737</t>
  </si>
  <si>
    <t>https://podminky.urs.cz/item/CS_URS_2021_02/63151518</t>
  </si>
  <si>
    <t>13,41*1,05 'Přepočtené koeficientem množství</t>
  </si>
  <si>
    <t>26</t>
  </si>
  <si>
    <t>621531022</t>
  </si>
  <si>
    <t>Omítka tenkovrstvá silikonová vnějších ploch probarvená bez penetrace zatíraná (škrábaná), zrnitost 2,0 mm podhledů</t>
  </si>
  <si>
    <t>-299602792</t>
  </si>
  <si>
    <t>https://podminky.urs.cz/item/CS_URS_2021_02/621531022</t>
  </si>
  <si>
    <t>27</t>
  </si>
  <si>
    <t>622131121</t>
  </si>
  <si>
    <t>Podkladní a spojovací vrstva vnějších omítaných ploch penetrace nanášená ručně stěn</t>
  </si>
  <si>
    <t>1807080288</t>
  </si>
  <si>
    <t>https://podminky.urs.cz/item/CS_URS_2021_02/622131121</t>
  </si>
  <si>
    <t>pod KZS</t>
  </si>
  <si>
    <t>1938,549</t>
  </si>
  <si>
    <t>28</t>
  </si>
  <si>
    <t>622135002</t>
  </si>
  <si>
    <t>Vyrovnání nerovností podkladu vnějších omítaných ploch maltou, tloušťky do 10 mm cementovou stěn</t>
  </si>
  <si>
    <t>-59204807</t>
  </si>
  <si>
    <t>https://podminky.urs.cz/item/CS_URS_2021_02/622135002</t>
  </si>
  <si>
    <t>vyrovnání soklové části SZ fasáda ve dvorní části + rezerva, vč. podkladní penetrace</t>
  </si>
  <si>
    <t>20,0</t>
  </si>
  <si>
    <t>29</t>
  </si>
  <si>
    <t>622135092</t>
  </si>
  <si>
    <t>Vyrovnání nerovností podkladu vnějších omítaných ploch tmelem, tloušťky do 2 mm Příplatek k ceně za každých dalších 5 mm tloušťky podkladní vrstvy přes 10 mm maltou cementovou stěn</t>
  </si>
  <si>
    <t>1861528969</t>
  </si>
  <si>
    <t>https://podminky.urs.cz/item/CS_URS_2021_02/622135092</t>
  </si>
  <si>
    <t>20,000*2</t>
  </si>
  <si>
    <t>30</t>
  </si>
  <si>
    <t>622142001</t>
  </si>
  <si>
    <t>Potažení vnějších ploch pletivem v ploše nebo pruzích, na plném podkladu sklovláknitým vtlačením do tmelu stěn</t>
  </si>
  <si>
    <t>278707857</t>
  </si>
  <si>
    <t>https://podminky.urs.cz/item/CS_URS_2021_02/622142001</t>
  </si>
  <si>
    <t>části fasády nad úrovní střechy - vůči nevytápěnému prostoru - odhad množství</t>
  </si>
  <si>
    <t>50,0</t>
  </si>
  <si>
    <t>31</t>
  </si>
  <si>
    <t>622151001</t>
  </si>
  <si>
    <t>Penetrační nátěr vnějších pastovitých tenkovrstvých omítek akrylátový univerzální stěn</t>
  </si>
  <si>
    <t>-1798895358</t>
  </si>
  <si>
    <t>https://podminky.urs.cz/item/CS_URS_2021_02/622151001</t>
  </si>
  <si>
    <t>54,497+1661,214+691,35*0,25+50</t>
  </si>
  <si>
    <t>32</t>
  </si>
  <si>
    <t>6222112-R</t>
  </si>
  <si>
    <t>Dodávka a montáž budek pro rorýse a netopýry</t>
  </si>
  <si>
    <t>1357513926</t>
  </si>
  <si>
    <t>jednokomorové budky pro rorýse - jižní a východní štít</t>
  </si>
  <si>
    <t>4+4</t>
  </si>
  <si>
    <t>budka pro netopýry - jižní a východní štít</t>
  </si>
  <si>
    <t>3+3</t>
  </si>
  <si>
    <t>33</t>
  </si>
  <si>
    <t>622212001</t>
  </si>
  <si>
    <t>Montáž kontaktního zateplení vnějšího ostění, nadpraží nebo parapetu lepením z polystyrenových desek nebo z kombinovaných desek hloubky špalet do 200 mm, tloušťky desek do 40 mm</t>
  </si>
  <si>
    <t>-1732129162</t>
  </si>
  <si>
    <t>https://podminky.urs.cz/item/CS_URS_2021_02/622212001</t>
  </si>
  <si>
    <t>19*(1,45)</t>
  </si>
  <si>
    <t>18*(1,2)</t>
  </si>
  <si>
    <t>2*(0,9)</t>
  </si>
  <si>
    <t>17*(1,45)</t>
  </si>
  <si>
    <t>9*(1,2)</t>
  </si>
  <si>
    <t>8*(0,6)</t>
  </si>
  <si>
    <t>12*(1,45)</t>
  </si>
  <si>
    <t>9*(0,6)</t>
  </si>
  <si>
    <t>2*(1,45)</t>
  </si>
  <si>
    <t>2*(0,55)</t>
  </si>
  <si>
    <t>1,0</t>
  </si>
  <si>
    <t>1,35</t>
  </si>
  <si>
    <t>0,6</t>
  </si>
  <si>
    <t>18*(1,45)</t>
  </si>
  <si>
    <t>3*(0,6)</t>
  </si>
  <si>
    <t>2*(1,5)</t>
  </si>
  <si>
    <t>1,2+2*2,1</t>
  </si>
  <si>
    <t>34</t>
  </si>
  <si>
    <t>28376360</t>
  </si>
  <si>
    <t>deska z polystyrénu XPS, hrana rovná a strukturovaný povrch λ=0,034 tl 20mm</t>
  </si>
  <si>
    <t>1193850299</t>
  </si>
  <si>
    <t>https://podminky.urs.cz/item/CS_URS_2021_02/28376360</t>
  </si>
  <si>
    <t>160,400*0,2</t>
  </si>
  <si>
    <t>32,08*1,1 'Přepočtené koeficientem množství</t>
  </si>
  <si>
    <t>35</t>
  </si>
  <si>
    <t>622221001</t>
  </si>
  <si>
    <t>Montáž kontaktního zateplení lepením a mechanickým kotvením z desek z minerální vlny s podélnou orientací vláken nebo kombinovaných na vnější stěny, na podklad betonový nebo z lehčeného betonu, z tvárnic keramických nebo vápenopískových, tloušťky desek do 40 mm</t>
  </si>
  <si>
    <t>1150454278</t>
  </si>
  <si>
    <t>https://podminky.urs.cz/item/CS_URS_2021_02/622221001</t>
  </si>
  <si>
    <t>strojovna výtahu nad střechou - částečně kotveno na OSB desky</t>
  </si>
  <si>
    <t>hmoždinky šroubovací, síťovina 135 g/m2</t>
  </si>
  <si>
    <t>vč. izolantu XPS u založení pod terénem a u napojení svislých a vodorovných konstrukcí)</t>
  </si>
  <si>
    <t>- - - - -</t>
  </si>
  <si>
    <t>(14,45-11,15)*(5,1*2+3,4*2)</t>
  </si>
  <si>
    <t>-(0,8*1,35+0,55*0,95)</t>
  </si>
  <si>
    <t>36</t>
  </si>
  <si>
    <t>-943130760</t>
  </si>
  <si>
    <t>54,497*1,05 'Přepočtené koeficientem množství</t>
  </si>
  <si>
    <t>37</t>
  </si>
  <si>
    <t>622221031</t>
  </si>
  <si>
    <t>Montáž kontaktního zateplení lepením a mechanickým kotvením z desek z minerální vlny s podélnou orientací vláken nebo kombinovaných na vnější stěny, na podklad betonový nebo z lehčeného betonu, z tvárnic keramických nebo vápenopískových, tloušťky desek přes 120 do 160 mm</t>
  </si>
  <si>
    <t>-1903937653</t>
  </si>
  <si>
    <t>https://podminky.urs.cz/item/CS_URS_2021_02/622221031</t>
  </si>
  <si>
    <t>hmoždinky šroubovací, zápustná montáž, síťovina 135 g/m2</t>
  </si>
  <si>
    <t>17,95*(11,15+3,3)+14,0*(12,2-2,2)</t>
  </si>
  <si>
    <t>-(19*1,45*1,8+18*1,2*2,1+2*0,9*0,5+1,2*2,05+1,45*2,15+1,0*0,55)</t>
  </si>
  <si>
    <t>SZ fasáda - dvorní část</t>
  </si>
  <si>
    <t>5,15*(11,55+1,85)</t>
  </si>
  <si>
    <t>13,9*(12,2+1,35)+0,8*(13,0+0,25)+12,2*(11,55+0,25)+(3,2+1,8+1,95)*(12,2-0,3)+12,3*(11,55-0,3)</t>
  </si>
  <si>
    <t>-(9*1,2*2,1+1,6*3,2+17*(1,45*2,1)+2*(0,9*1,3)+8*(0,6*1,6)+1,45*3,0)</t>
  </si>
  <si>
    <t>13,2*(12,05+0,4)</t>
  </si>
  <si>
    <t>-(2*1,45*2,1+2*0,55*1,6+1,45*3,05)</t>
  </si>
  <si>
    <t>(7,45+5,4+4,85)*(11,15+2,5)</t>
  </si>
  <si>
    <t>-(12*1,45*1,8+9*0,6*1,2+1,45*2,15+1,0*2,075+1,0*1,5+1,35*1,9+1,35*3,15)</t>
  </si>
  <si>
    <t>1,25*(11,15+2,7)+(3,85-1,25+0,9)*(1,35+2,7)</t>
  </si>
  <si>
    <t>(2,95+11,75)*(11,55+(1,85+2,7)/2+11,55+(0,44+1,45)/2)</t>
  </si>
  <si>
    <t>-(18*1,45*2,1+2*1,5*3,1+1,2*2,1+0,6*1,2+1,1*2,05+0,6*1,2)</t>
  </si>
  <si>
    <t>JZ fasáda - štít nad přístavbou</t>
  </si>
  <si>
    <t>11,0*((11,85+11,15)/2+3,3)-6,7*((1,45+0,45)/2+3,3)</t>
  </si>
  <si>
    <t>38</t>
  </si>
  <si>
    <t>63151531</t>
  </si>
  <si>
    <t>deska tepelně izolační minerální kontaktních fasád podélné vlákno λ=0,036 tl 140mm</t>
  </si>
  <si>
    <t>-1132729951</t>
  </si>
  <si>
    <t>https://podminky.urs.cz/item/CS_URS_2021_02/63151531</t>
  </si>
  <si>
    <t>1661,214*1,05 'Přepočtené koeficientem množství</t>
  </si>
  <si>
    <t>39</t>
  </si>
  <si>
    <t>622222001</t>
  </si>
  <si>
    <t>Montáž kontaktního zateplení vnějšího ostění, nadpraží nebo parapetu lepením z desek z minerální vlny s podélnou nebo kolmou orientací vláken hloubky špalet do 200 mm, tloušťky desek do 40 mm</t>
  </si>
  <si>
    <t>820548445</t>
  </si>
  <si>
    <t>https://podminky.urs.cz/item/CS_URS_2021_02/622222001</t>
  </si>
  <si>
    <t>19*(1,45+2*1,8)</t>
  </si>
  <si>
    <t>18*(1,2+2*2,1)</t>
  </si>
  <si>
    <t>2*(0,9+2*0,5)</t>
  </si>
  <si>
    <t>1,45+2*2,15</t>
  </si>
  <si>
    <t>17*(1,45+2*2,1)</t>
  </si>
  <si>
    <t>9*(1,2+2*2,1)</t>
  </si>
  <si>
    <t>8*(0,6+2*1,6)</t>
  </si>
  <si>
    <t>2*(0,9+2*1,6)</t>
  </si>
  <si>
    <t>1,45+2*3,0</t>
  </si>
  <si>
    <t>1,6+2*3,2</t>
  </si>
  <si>
    <t>0,8+2*1,85</t>
  </si>
  <si>
    <t>12*(1,45+2*1,8)</t>
  </si>
  <si>
    <t>9*(0,6+2*1,2)</t>
  </si>
  <si>
    <t>2*(1,45+2*2,1)</t>
  </si>
  <si>
    <t>2*(0,55+2*1,6)</t>
  </si>
  <si>
    <t>1,0+2*1,5</t>
  </si>
  <si>
    <t>1,35+2*1,9</t>
  </si>
  <si>
    <t>1,35+2*3,15</t>
  </si>
  <si>
    <t>0,6+2*0,6</t>
  </si>
  <si>
    <t>1,0+2*2,075</t>
  </si>
  <si>
    <t>1,45+2*3,05</t>
  </si>
  <si>
    <t>18*(1,45+2*2,1)</t>
  </si>
  <si>
    <t>3*(0,6+2*1,2)</t>
  </si>
  <si>
    <t>2*(1,5+2*3,1)</t>
  </si>
  <si>
    <t>1,1+2*2,05</t>
  </si>
  <si>
    <t>40</t>
  </si>
  <si>
    <t>-330643115</t>
  </si>
  <si>
    <t>691,350*0,2</t>
  </si>
  <si>
    <t>41</t>
  </si>
  <si>
    <t>622251105</t>
  </si>
  <si>
    <t>Montáž kontaktního zateplení lepením a mechanickým kotvením Příplatek k cenám za zápustnou montáž kotev s použitím tepelněizolačních zátek na vnější stěny z minerální vlny</t>
  </si>
  <si>
    <t>-53818327</t>
  </si>
  <si>
    <t>https://podminky.urs.cz/item/CS_URS_2021_02/622251105</t>
  </si>
  <si>
    <t>42</t>
  </si>
  <si>
    <t>622252002</t>
  </si>
  <si>
    <t>Montáž profilů kontaktního zateplení ostatních stěnových, dilatačních apod. lepených do tmelu</t>
  </si>
  <si>
    <t>-2101297770</t>
  </si>
  <si>
    <t>https://podminky.urs.cz/item/CS_URS_2021_02/622252002</t>
  </si>
  <si>
    <t xml:space="preserve">začišťovací APU lišta u oken a dveří - viz. zateplení špalet a nadpraží </t>
  </si>
  <si>
    <t>691,35</t>
  </si>
  <si>
    <t>rohová lišta</t>
  </si>
  <si>
    <t>11,15+3,3+12,2+1,35+13,0+0,25+12,2-0,3+11,55-0,33+11,55+0,44+4,15-0,8+0,8+2,5+1,35+2,5+11,0-1,35+11,0+2,5+11,15+2,7+11,55+1,85+4*(14,45-11,15)</t>
  </si>
  <si>
    <t>okapová liša skrytá - okna a dveře</t>
  </si>
  <si>
    <t>160,4+1,2+1,45+1,45+1,6+1,45+1,45+1,0+1,1</t>
  </si>
  <si>
    <t>okapová lišta - přestřešení zadního vstupu do rentgenu</t>
  </si>
  <si>
    <t>7,45+1,6</t>
  </si>
  <si>
    <t>parapetní připojovací profil</t>
  </si>
  <si>
    <t>160,4</t>
  </si>
  <si>
    <t>dilatační lišta - odhad množství</t>
  </si>
  <si>
    <t>4*15,0</t>
  </si>
  <si>
    <t>43</t>
  </si>
  <si>
    <t>59051476</t>
  </si>
  <si>
    <t>profil začišťovací PVC 9mm s výztužnou tkaninou pro ostění ETICS</t>
  </si>
  <si>
    <t>-996611157</t>
  </si>
  <si>
    <t>https://podminky.urs.cz/item/CS_URS_2021_02/59051476</t>
  </si>
  <si>
    <t>691,35*1,05 'Přepočtené koeficientem množství</t>
  </si>
  <si>
    <t>44</t>
  </si>
  <si>
    <t>59051486</t>
  </si>
  <si>
    <t>profil rohový PVC 15x15mm s výztužnou tkaninou š 100mm pro ETICS</t>
  </si>
  <si>
    <t>-431875967</t>
  </si>
  <si>
    <t>https://podminky.urs.cz/item/CS_URS_2021_02/59051486</t>
  </si>
  <si>
    <t>150,46*1,05 'Přepočtené koeficientem množství</t>
  </si>
  <si>
    <t>45</t>
  </si>
  <si>
    <t>59051510</t>
  </si>
  <si>
    <t>profil začišťovací s okapnicí PVC s výztužnou tkaninou pro nadpraží ETICS</t>
  </si>
  <si>
    <t>-1493146850</t>
  </si>
  <si>
    <t>https://podminky.urs.cz/item/CS_URS_2021_02/59051510</t>
  </si>
  <si>
    <t>171,1+9,05</t>
  </si>
  <si>
    <t>180,15*1,05 'Přepočtené koeficientem množství</t>
  </si>
  <si>
    <t>46</t>
  </si>
  <si>
    <t>59051512</t>
  </si>
  <si>
    <t>profil začišťovací s okapnicí PVC s výztužnou tkaninou pro parapet ETICS</t>
  </si>
  <si>
    <t>204146863</t>
  </si>
  <si>
    <t>https://podminky.urs.cz/item/CS_URS_2021_02/59051512</t>
  </si>
  <si>
    <t>160,4*1,05 'Přepočtené koeficientem množství</t>
  </si>
  <si>
    <t>47</t>
  </si>
  <si>
    <t>59051502</t>
  </si>
  <si>
    <t>profil dilatační rohový PVC s výztužnou tkaninou pro ETICS</t>
  </si>
  <si>
    <t>-312152184</t>
  </si>
  <si>
    <t>https://podminky.urs.cz/item/CS_URS_2021_02/59051502</t>
  </si>
  <si>
    <t>60,3*1,05 'Přepočtené koeficientem množství</t>
  </si>
  <si>
    <t>48</t>
  </si>
  <si>
    <t>622531022</t>
  </si>
  <si>
    <t>Omítka tenkovrstvá silikonová vnějších ploch probarvená bez penetrace zatíraná (škrábaná), zrnitost 2,0 mm stěn</t>
  </si>
  <si>
    <t>1948872764</t>
  </si>
  <si>
    <t>https://podminky.urs.cz/item/CS_URS_2021_02/622531022</t>
  </si>
  <si>
    <t>započítat vícebarevné provedení v ploše fasády</t>
  </si>
  <si>
    <t>54,497+1661,214+691,35*0,25+50,0</t>
  </si>
  <si>
    <t>49</t>
  </si>
  <si>
    <t>629991012</t>
  </si>
  <si>
    <t>Zakrytí vnějších ploch před znečištěním včetně pozdějšího odkrytí výplní otvorů a svislých ploch fólií přilepenou na začišťovací lištu</t>
  </si>
  <si>
    <t>400755537</t>
  </si>
  <si>
    <t>https://podminky.urs.cz/item/CS_URS_2021_02/629991012</t>
  </si>
  <si>
    <t>zakrytí oken z vnější strany</t>
  </si>
  <si>
    <t>19*1,45*1,8+18*1,2*2,1+2*0,9*0,5+1,2*2,05+1,45*2,15+1,0*0,55</t>
  </si>
  <si>
    <t>9*1,2*2,1+1,6*3,2+17*(1,45*2,1)+2*(0,9*1,3)+8*(0,6*1,6)+1,45*3,0</t>
  </si>
  <si>
    <t>2*1,45*2,1+2*0,55*1,6+1,45*3,05</t>
  </si>
  <si>
    <t>12*1,45*1,8+9*0,6*1,2+1,45*2,15+1,0*2,075+1,0*1,5+1,35*1,9+1,35*3,15</t>
  </si>
  <si>
    <t>18*1,45*2,1+2*1,5*3,1+1,2*2,1+0,6*1,2+1,1*2,05+0,6*1,2</t>
  </si>
  <si>
    <t>50</t>
  </si>
  <si>
    <t>637211321</t>
  </si>
  <si>
    <t>Okapový chodník z dlaždic betonových vymývaných s vyplněním spár drobným kamenivem, tl. dlaždic do 50 mm do písku</t>
  </si>
  <si>
    <t>-1133537815</t>
  </si>
  <si>
    <t>https://podminky.urs.cz/item/CS_URS_2021_02/637211321</t>
  </si>
  <si>
    <t>pata objektu k trávníku</t>
  </si>
  <si>
    <t>položka vč. dodání dlažby!</t>
  </si>
  <si>
    <t>0,4*(7,0+13,2+14,5+5,15+11,75+4,85+0,9+5,4+3,85+7,45+4,3)</t>
  </si>
  <si>
    <t>Ostatní konstrukce a práce, bourání</t>
  </si>
  <si>
    <t>51</t>
  </si>
  <si>
    <t>916331112</t>
  </si>
  <si>
    <t>Osazení zahradního obrubníku betonového s ložem tl. od 50 do 100 mm z betonu prostého tř. C 12/15 s boční opěrou z betonu prostého tř. C 12/15</t>
  </si>
  <si>
    <t>637265303</t>
  </si>
  <si>
    <t>https://podminky.urs.cz/item/CS_URS_2021_02/916331112</t>
  </si>
  <si>
    <t>7,0+13,2+14,5+5,15+11,75+4,85+0,9+5,4+3,85+7,45+4,3</t>
  </si>
  <si>
    <t>52</t>
  </si>
  <si>
    <t>59217001</t>
  </si>
  <si>
    <t>obrubník betonový zahradní 1000x50x250mm</t>
  </si>
  <si>
    <t>1876406346</t>
  </si>
  <si>
    <t>https://podminky.urs.cz/item/CS_URS_2021_02/59217001</t>
  </si>
  <si>
    <t>53</t>
  </si>
  <si>
    <t>941211112</t>
  </si>
  <si>
    <t>Montáž lešení řadového rámového lehkého pracovního s podlahami s provozním zatížením tř. 3 do 200 kg/m2 šířky tř. SW06 přes 0,6 do 0,9 m, výšky přes 10 do 25 m</t>
  </si>
  <si>
    <t>-1143999356</t>
  </si>
  <si>
    <t>https://podminky.urs.cz/item/CS_URS_2021_02/941211112</t>
  </si>
  <si>
    <t>JZ fasáda - štít nad přístavbou - ČÁSTEČNĚ NA SOUSEDNÍM OBJEKTU!!!</t>
  </si>
  <si>
    <t>54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</si>
  <si>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</si>
  <si>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</si>
  <si>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-802549491</t>
  </si>
  <si>
    <t>https://podminky.urs.cz/item/CS_URS_2021_02/941211211</t>
  </si>
  <si>
    <t>příplatek bude řešen dle skutečnosti - předpoklad 90 dní</t>
  </si>
  <si>
    <t>1991,035*90</t>
  </si>
  <si>
    <t>55</t>
  </si>
  <si>
    <t>941211812</t>
  </si>
  <si>
    <t>Demontáž lešení řadového rámového lehkého pracovního s provozním zatížením tř. 3 do 200 kg/m2 šířky tř. SW06 přes 0,6 do 0,9 m, výšky přes 10 do 25 m</t>
  </si>
  <si>
    <t>880205398</t>
  </si>
  <si>
    <t>https://podminky.urs.cz/item/CS_URS_2021_02/941211812</t>
  </si>
  <si>
    <t>56</t>
  </si>
  <si>
    <t>944511111</t>
  </si>
  <si>
    <t>Montáž ochranné sítě zavěšené na konstrukci lešení z textilie z umělých vláken</t>
  </si>
  <si>
    <t>2116754066</t>
  </si>
  <si>
    <t>https://podminky.urs.cz/item/CS_URS_2021_02/944511111</t>
  </si>
  <si>
    <t>57</t>
  </si>
  <si>
    <t>944511211</t>
  </si>
  <si>
    <t>Montáž ochranné sítě Příplatek za první a každý další den použití sítě k ceně -1111</t>
  </si>
  <si>
    <t>2118411061</t>
  </si>
  <si>
    <t>https://podminky.urs.cz/item/CS_URS_2021_02/944511211</t>
  </si>
  <si>
    <t>58</t>
  </si>
  <si>
    <t>944511811</t>
  </si>
  <si>
    <t>Demontáž ochranné sítě zavěšené na konstrukci lešení z textilie z umělých vláken</t>
  </si>
  <si>
    <t>-1763632854</t>
  </si>
  <si>
    <t>https://podminky.urs.cz/item/CS_URS_2021_02/944511811</t>
  </si>
  <si>
    <t>59</t>
  </si>
  <si>
    <t>944711113</t>
  </si>
  <si>
    <t>Montáž záchytné stříšky zřizované současně s lehkým nebo těžkým lešením, šířky přes 2,0 do 2,5 m</t>
  </si>
  <si>
    <t>907685338</t>
  </si>
  <si>
    <t>https://podminky.urs.cz/item/CS_URS_2021_02/944711113</t>
  </si>
  <si>
    <t>záchytné stříšky nad každým vchodem do objektu</t>
  </si>
  <si>
    <t>SZ</t>
  </si>
  <si>
    <t>2*2,5</t>
  </si>
  <si>
    <t>SV</t>
  </si>
  <si>
    <t>JV</t>
  </si>
  <si>
    <t>3*2,5</t>
  </si>
  <si>
    <t>JZ</t>
  </si>
  <si>
    <t>1*2,5</t>
  </si>
  <si>
    <t>60</t>
  </si>
  <si>
    <t>944711813</t>
  </si>
  <si>
    <t>Demontáž záchytné stříšky zřizované současně s lehkým nebo těžkým lešením, šířky přes 2,0 do 2,5 m</t>
  </si>
  <si>
    <t>-9567381</t>
  </si>
  <si>
    <t>https://podminky.urs.cz/item/CS_URS_2021_02/944711813</t>
  </si>
  <si>
    <t>61</t>
  </si>
  <si>
    <t>952901111</t>
  </si>
  <si>
    <t>Vyčištění budov nebo objektů před předáním do užívání budov bytové nebo občanské výstavby, světlé výšky podlaží do 4 m</t>
  </si>
  <si>
    <t>1134770750</t>
  </si>
  <si>
    <t>https://podminky.urs.cz/item/CS_URS_2021_02/952901111</t>
  </si>
  <si>
    <t>vyčištění interiéru budovy po demontáži oken, dveří, zednických pracech</t>
  </si>
  <si>
    <t>60,0</t>
  </si>
  <si>
    <t>62</t>
  </si>
  <si>
    <t>961043111</t>
  </si>
  <si>
    <t>Bourání základů z betonu proloženého kamenem</t>
  </si>
  <si>
    <t>-411484837</t>
  </si>
  <si>
    <t>https://podminky.urs.cz/item/CS_URS_2021_02/961043111</t>
  </si>
  <si>
    <t>vybourání základu betonové zdi ve dvorní části</t>
  </si>
  <si>
    <t>4,0*0,6*0,8</t>
  </si>
  <si>
    <t>63</t>
  </si>
  <si>
    <t>961044111</t>
  </si>
  <si>
    <t>Bourání základů z betonu prostého</t>
  </si>
  <si>
    <t>-775893018</t>
  </si>
  <si>
    <t>https://podminky.urs.cz/item/CS_URS_2021_02/961044111</t>
  </si>
  <si>
    <t>předpoklad obetonování lapačů střešních splavenin</t>
  </si>
  <si>
    <t>8*0,1</t>
  </si>
  <si>
    <t>64</t>
  </si>
  <si>
    <t>962042321</t>
  </si>
  <si>
    <t>Bourání zdiva z betonu prostého nadzákladového objemu přes 1 m3</t>
  </si>
  <si>
    <t>616600639</t>
  </si>
  <si>
    <t>https://podminky.urs.cz/item/CS_URS_2021_02/962042321</t>
  </si>
  <si>
    <t>zbourání betonové zdi ve dvorní části</t>
  </si>
  <si>
    <t>65</t>
  </si>
  <si>
    <t>962081141</t>
  </si>
  <si>
    <t>Bourání zdiva příček nebo vybourání otvorů ze skleněných tvárnic, tl. do 150 mm</t>
  </si>
  <si>
    <t>134740847</t>
  </si>
  <si>
    <t>https://podminky.urs.cz/item/CS_URS_2021_02/962081141</t>
  </si>
  <si>
    <t>vybourání stávajících luxfer</t>
  </si>
  <si>
    <t>1,35*1,9*2+1,35*3,15</t>
  </si>
  <si>
    <t>1,5*3,1*2</t>
  </si>
  <si>
    <t>66</t>
  </si>
  <si>
    <t>965081611</t>
  </si>
  <si>
    <t>Odsekání soklíků včetně otlučení podkladní omítky až na zdivo rovných</t>
  </si>
  <si>
    <t>1658372317</t>
  </si>
  <si>
    <t>https://podminky.urs.cz/item/CS_URS_2021_02/965081611</t>
  </si>
  <si>
    <t>ubourání pásku nad soklem fasády u SZ rohu budovy - výška 150 mm</t>
  </si>
  <si>
    <t>13,9+14,0</t>
  </si>
  <si>
    <t>67</t>
  </si>
  <si>
    <t>966054121</t>
  </si>
  <si>
    <t>Vybourání částí říms ze železobetonu vyložených do 500 mm</t>
  </si>
  <si>
    <t>1215526330</t>
  </si>
  <si>
    <t>https://podminky.urs.cz/item/CS_URS_2021_02/966054121</t>
  </si>
  <si>
    <t>ubourání předsazené římsy u JZ křídla budovy - do ulice Plzeňská i do dvorní části</t>
  </si>
  <si>
    <t>17,95</t>
  </si>
  <si>
    <t>7,45+5,4+4,85</t>
  </si>
  <si>
    <t>68</t>
  </si>
  <si>
    <t>968062374</t>
  </si>
  <si>
    <t>Vybourání dřevěných rámů oken s křídly, dveřních zárubní, vrat, stěn, ostění nebo obkladů rámů oken s křídly zdvojených, plochy do 1 m2</t>
  </si>
  <si>
    <t>1764053005</t>
  </si>
  <si>
    <t>https://podminky.urs.cz/item/CS_URS_2021_02/968062374</t>
  </si>
  <si>
    <t>OD4 - okno strojovna výtahu</t>
  </si>
  <si>
    <t>0,6*0,6</t>
  </si>
  <si>
    <t>69</t>
  </si>
  <si>
    <t>968072244</t>
  </si>
  <si>
    <t>Vybourání kovových rámů oken s křídly, dveřních zárubní, vrat, stěn, ostění nebo obkladů okenních rámů s křídly jednoduchých, plochy do 1 m2</t>
  </si>
  <si>
    <t>340525810</t>
  </si>
  <si>
    <t>https://podminky.urs.cz/item/CS_URS_2021_02/968072244</t>
  </si>
  <si>
    <t>OD2 - okna do sklepa</t>
  </si>
  <si>
    <t>2*0,9*0,5</t>
  </si>
  <si>
    <t>OD1 - okno ve dvoře do skladu</t>
  </si>
  <si>
    <t>0,6*1,2</t>
  </si>
  <si>
    <t>70</t>
  </si>
  <si>
    <t>968072455</t>
  </si>
  <si>
    <t>Vybourání kovových rámů oken s křídly, dveřních zárubní, vrat, stěn, ostění nebo obkladů dveřních zárubní, plochy do 2 m2</t>
  </si>
  <si>
    <t>782018060</t>
  </si>
  <si>
    <t>https://podminky.urs.cz/item/CS_URS_2021_02/968072455</t>
  </si>
  <si>
    <t>vč. demontáže křídel, vybourání (vyřezání) zárubní</t>
  </si>
  <si>
    <t>DO4 - dveře do strojovny výtahu</t>
  </si>
  <si>
    <t>0,8*1,85</t>
  </si>
  <si>
    <t>71</t>
  </si>
  <si>
    <t>968072456</t>
  </si>
  <si>
    <t>Vybourání kovových rámů oken s křídly, dveřních zárubní, vrat, stěn, ostění nebo obkladů dveřních zárubní, plochy přes 2 m2</t>
  </si>
  <si>
    <t>1092598391</t>
  </si>
  <si>
    <t>https://podminky.urs.cz/item/CS_URS_2021_02/968072456</t>
  </si>
  <si>
    <t>DO2 - dveře do kotelny</t>
  </si>
  <si>
    <t>1,2*2,05</t>
  </si>
  <si>
    <t>DO1 - dveře na parkoviště</t>
  </si>
  <si>
    <t>DO3 - dveře do skladu</t>
  </si>
  <si>
    <t>1,1*2,05</t>
  </si>
  <si>
    <t>997</t>
  </si>
  <si>
    <t>Přesun sutě</t>
  </si>
  <si>
    <t>72</t>
  </si>
  <si>
    <t>997013214</t>
  </si>
  <si>
    <t>Vnitrostaveništní doprava suti a vybouraných hmot vodorovně do 50 m svisle ručně pro budovy a haly výšky přes 12 do 15 m</t>
  </si>
  <si>
    <t>-275570076</t>
  </si>
  <si>
    <t>https://podminky.urs.cz/item/CS_URS_2021_02/997013214</t>
  </si>
  <si>
    <t>73</t>
  </si>
  <si>
    <t>997013501</t>
  </si>
  <si>
    <t>Odvoz suti a vybouraných hmot na skládku nebo meziskládku se složením, na vzdálenost do 1 km</t>
  </si>
  <si>
    <t>1955686805</t>
  </si>
  <si>
    <t>https://podminky.urs.cz/item/CS_URS_2021_02/997013501</t>
  </si>
  <si>
    <t>74</t>
  </si>
  <si>
    <t>997013509</t>
  </si>
  <si>
    <t>Odvoz suti a vybouraných hmot na skládku nebo meziskládku se složením, na vzdálenost Příplatek k ceně za každý další i započatý 1 km přes 1 km</t>
  </si>
  <si>
    <t>-1765949866</t>
  </si>
  <si>
    <t>https://podminky.urs.cz/item/CS_URS_2021_02/997013509</t>
  </si>
  <si>
    <t>25,402*14 'Přepočtené koeficientem množství</t>
  </si>
  <si>
    <t>75</t>
  </si>
  <si>
    <t>997013609</t>
  </si>
  <si>
    <t>Poplatek za uložení stavebního odpadu na skládce (skládkovné) ze směsí nebo oddělených frakcí betonu, cihel a keramických výrobků zatříděného do Katalogu odpadů pod kódem 17 01 07</t>
  </si>
  <si>
    <t>-1547655530</t>
  </si>
  <si>
    <t>https://podminky.urs.cz/item/CS_URS_2021_02/997013609</t>
  </si>
  <si>
    <t>76</t>
  </si>
  <si>
    <t>997013631</t>
  </si>
  <si>
    <t>Poplatek za uložení stavebního odpadu na skládce (skládkovné) směsného stavebního a demoličního zatříděného do Katalogu odpadů pod kódem 17 09 04</t>
  </si>
  <si>
    <t>-1891169258</t>
  </si>
  <si>
    <t>https://podminky.urs.cz/item/CS_URS_2021_02/997013631</t>
  </si>
  <si>
    <t>25,402-10-1,8-0,15-0,5</t>
  </si>
  <si>
    <t>77</t>
  </si>
  <si>
    <t>997013804</t>
  </si>
  <si>
    <t>Poplatek za uložení stavebního odpadu na skládce (skládkovné) ze skla zatříděného do Katalogu odpadů pod kódem 17 02 02</t>
  </si>
  <si>
    <t>-453634489</t>
  </si>
  <si>
    <t>https://podminky.urs.cz/item/CS_URS_2021_02/997013804</t>
  </si>
  <si>
    <t>78</t>
  </si>
  <si>
    <t>997013811</t>
  </si>
  <si>
    <t>Poplatek za uložení stavebního odpadu na skládce (skládkovné) dřevěného zatříděného do Katalogu odpadů pod kódem 17 02 01</t>
  </si>
  <si>
    <t>-119578097</t>
  </si>
  <si>
    <t>https://podminky.urs.cz/item/CS_URS_2021_02/997013811</t>
  </si>
  <si>
    <t>79</t>
  </si>
  <si>
    <t>997013814</t>
  </si>
  <si>
    <t>Poplatek za uložení stavebního odpadu na skládce (skládkovné) z izolačních materiálů zatříděného do Katalogu odpadů pod kódem 17 06 04</t>
  </si>
  <si>
    <t>394069267</t>
  </si>
  <si>
    <t>https://podminky.urs.cz/item/CS_URS_2021_02/997013814</t>
  </si>
  <si>
    <t>998</t>
  </si>
  <si>
    <t>Přesun hmot</t>
  </si>
  <si>
    <t>80</t>
  </si>
  <si>
    <t>998011003</t>
  </si>
  <si>
    <t>Přesun hmot pro budovy občanské výstavby, bydlení, výrobu a služby s nosnou svislou konstrukcí zděnou z cihel, tvárnic nebo kamene vodorovná dopravní vzdálenost do 100 m pro budovy výšky přes 12 do 24 m</t>
  </si>
  <si>
    <t>39988238</t>
  </si>
  <si>
    <t>https://podminky.urs.cz/item/CS_URS_2021_02/998011003</t>
  </si>
  <si>
    <t>PSV</t>
  </si>
  <si>
    <t>Práce a dodávky PSV</t>
  </si>
  <si>
    <t>711</t>
  </si>
  <si>
    <t>Izolace proti vodě, vlhkosti a plynům</t>
  </si>
  <si>
    <t>81</t>
  </si>
  <si>
    <t>711111002</t>
  </si>
  <si>
    <t>Provedení izolace proti zemní vlhkosti natěradly a tmely za studena na ploše vodorovné V nátěrem lakem asfaltovým</t>
  </si>
  <si>
    <t>731864569</t>
  </si>
  <si>
    <t>https://podminky.urs.cz/item/CS_URS_2021_02/711111002</t>
  </si>
  <si>
    <t>napojení na sousední střechu z asfaltových pásů</t>
  </si>
  <si>
    <t>6,7*1,0</t>
  </si>
  <si>
    <t>82</t>
  </si>
  <si>
    <t>11163152</t>
  </si>
  <si>
    <t>lak hydroizolační asfaltový</t>
  </si>
  <si>
    <t>-1428505305</t>
  </si>
  <si>
    <t>https://podminky.urs.cz/item/CS_URS_2021_02/11163152</t>
  </si>
  <si>
    <t>6,7*0,00039 'Přepočtené koeficientem množství</t>
  </si>
  <si>
    <t>83</t>
  </si>
  <si>
    <t>711112002</t>
  </si>
  <si>
    <t>Provedení izolace proti zemní vlhkosti natěradly a tmely za studena na ploše svislé S nátěrem lakem asfaltovým</t>
  </si>
  <si>
    <t>-754445648</t>
  </si>
  <si>
    <t>https://podminky.urs.cz/item/CS_URS_2021_02/711112002</t>
  </si>
  <si>
    <t>84</t>
  </si>
  <si>
    <t>2028945287</t>
  </si>
  <si>
    <t>6,7*0,00041 'Přepočtené koeficientem množství</t>
  </si>
  <si>
    <t>85</t>
  </si>
  <si>
    <t>711141559</t>
  </si>
  <si>
    <t>Provedení izolace proti zemní vlhkosti pásy přitavením NAIP na ploše vodorovné V</t>
  </si>
  <si>
    <t>-1848165061</t>
  </si>
  <si>
    <t>https://podminky.urs.cz/item/CS_URS_2021_02/711141559</t>
  </si>
  <si>
    <t>asfaltový pás šířky 1,0 m - 0,7 m vodorovně + 0,3 m svisle na KZS</t>
  </si>
  <si>
    <t>6,7*0,7</t>
  </si>
  <si>
    <t>86</t>
  </si>
  <si>
    <t>998711102</t>
  </si>
  <si>
    <t>Přesun hmot pro izolace proti vodě, vlhkosti a plynům stanovený z hmotnosti přesunovaného materiálu vodorovná dopravní vzdálenost do 50 m v objektech výšky přes 6 do 12 m</t>
  </si>
  <si>
    <t>324794066</t>
  </si>
  <si>
    <t>https://podminky.urs.cz/item/CS_URS_2021_02/998711102</t>
  </si>
  <si>
    <t>712</t>
  </si>
  <si>
    <t>Povlakové krytiny</t>
  </si>
  <si>
    <t>87</t>
  </si>
  <si>
    <t>712311101</t>
  </si>
  <si>
    <t>Provedení povlakové krytiny střech plochých do 10° natěradly a tmely za studena nátěrem lakem penetračním nebo asfaltovým</t>
  </si>
  <si>
    <t>2093246015</t>
  </si>
  <si>
    <t>https://podminky.urs.cz/item/CS_URS_2021_02/712311101</t>
  </si>
  <si>
    <t>88</t>
  </si>
  <si>
    <t>11163150</t>
  </si>
  <si>
    <t>lak penetrační asfaltový</t>
  </si>
  <si>
    <t>1077621737</t>
  </si>
  <si>
    <t>https://podminky.urs.cz/item/CS_URS_2021_02/11163150</t>
  </si>
  <si>
    <t>6,7*0,00032 'Přepočtené koeficientem množství</t>
  </si>
  <si>
    <t>89</t>
  </si>
  <si>
    <t>712341559</t>
  </si>
  <si>
    <t>Provedení povlakové krytiny střech plochých do 10° pásy přitavením NAIP v plné ploše</t>
  </si>
  <si>
    <t>1208426273</t>
  </si>
  <si>
    <t>https://podminky.urs.cz/item/CS_URS_2021_02/712341559</t>
  </si>
  <si>
    <t>asfaltový pás šířky 1,0 m vodorovně na stávající krytinu a koutovou lištu z Pz</t>
  </si>
  <si>
    <t>90</t>
  </si>
  <si>
    <t>62832134</t>
  </si>
  <si>
    <t>pás asfaltový natavitelný oxidovaný tl 4,0mm typu V60 S40 s vložkou ze skleněné rohože, s jemnozrnným minerálním posypem</t>
  </si>
  <si>
    <t>-447581833</t>
  </si>
  <si>
    <t>https://podminky.urs.cz/item/CS_URS_2021_02/62832134</t>
  </si>
  <si>
    <t>6,7*1,1655 'Přepočtené koeficientem množství</t>
  </si>
  <si>
    <t>91</t>
  </si>
  <si>
    <t>998712103</t>
  </si>
  <si>
    <t>Přesun hmot pro povlakové krytiny stanovený z hmotnosti přesunovaného materiálu vodorovná dopravní vzdálenost do 50 m v objektech výšky přes 12 do 24 m</t>
  </si>
  <si>
    <t>1061288192</t>
  </si>
  <si>
    <t>https://podminky.urs.cz/item/CS_URS_2021_02/998712103</t>
  </si>
  <si>
    <t>713</t>
  </si>
  <si>
    <t>Izolace tepelné</t>
  </si>
  <si>
    <t>92</t>
  </si>
  <si>
    <t>713141152</t>
  </si>
  <si>
    <t>Montáž tepelné izolace střech plochých rohožemi, pásy, deskami, dílci, bloky (izolační materiál ve specifikaci) kladenými volně dvouvrstvá</t>
  </si>
  <si>
    <t>856755037</t>
  </si>
  <si>
    <t>https://podminky.urs.cz/item/CS_URS_2021_02/713141152</t>
  </si>
  <si>
    <t>tepelná izolace pultových střech u JV fasády</t>
  </si>
  <si>
    <t>nad přístavbou rentgenu</t>
  </si>
  <si>
    <t>4,0*4,8-1,25*2,95</t>
  </si>
  <si>
    <t>nad lékárnou</t>
  </si>
  <si>
    <t>3,1*5,25</t>
  </si>
  <si>
    <t>93</t>
  </si>
  <si>
    <t>63141184</t>
  </si>
  <si>
    <t xml:space="preserve">deska tepelně izolační minerální do šikmých střech a stěn  λ=0,035-0,038 tl 60mm</t>
  </si>
  <si>
    <t>1139006074</t>
  </si>
  <si>
    <t>https://podminky.urs.cz/item/CS_URS_2021_02/63141184</t>
  </si>
  <si>
    <t>31,788*1,02 'Přepočtené koeficientem množství</t>
  </si>
  <si>
    <t>94</t>
  </si>
  <si>
    <t>63141186</t>
  </si>
  <si>
    <t xml:space="preserve">deska tepelně izolační minerální do šikmých střech a stěn  λ=0,035-0,038 tl 80mm</t>
  </si>
  <si>
    <t>-1910870360</t>
  </si>
  <si>
    <t>https://podminky.urs.cz/item/CS_URS_2021_02/63141186</t>
  </si>
  <si>
    <t>95</t>
  </si>
  <si>
    <t>713141233</t>
  </si>
  <si>
    <t>Montáž tepelné izolace střech plochých mechanické přikotvení šrouby včetně dodávky šroubů, bez položení tepelné izolace tl. izolace přes 100 do 140 mm do betonu</t>
  </si>
  <si>
    <t>222966365</t>
  </si>
  <si>
    <t>https://podminky.urs.cz/item/CS_URS_2021_02/713141233</t>
  </si>
  <si>
    <t>96</t>
  </si>
  <si>
    <t>998713103</t>
  </si>
  <si>
    <t>Přesun hmot pro izolace tepelné stanovený z hmotnosti přesunovaného materiálu vodorovná dopravní vzdálenost do 50 m v objektech výšky přes 12 m do 24 m</t>
  </si>
  <si>
    <t>-1151267284</t>
  </si>
  <si>
    <t>https://podminky.urs.cz/item/CS_URS_2021_02/998713103</t>
  </si>
  <si>
    <t>721</t>
  </si>
  <si>
    <t>Zdravotechnika - vnitřní kanalizace</t>
  </si>
  <si>
    <t>97</t>
  </si>
  <si>
    <t>721242804</t>
  </si>
  <si>
    <t>Demontáž lapačů střešních splavenin DN 125</t>
  </si>
  <si>
    <t>-1226599279</t>
  </si>
  <si>
    <t>https://podminky.urs.cz/item/CS_URS_2021_02/721242804</t>
  </si>
  <si>
    <t>98</t>
  </si>
  <si>
    <t>721249109</t>
  </si>
  <si>
    <t>Lapače střešních splavenin montáž lapačů střešních splavenin ostatních typů litinových DN 150</t>
  </si>
  <si>
    <t>1748030968</t>
  </si>
  <si>
    <t>https://podminky.urs.cz/item/CS_URS_2021_02/721249109</t>
  </si>
  <si>
    <t>99</t>
  </si>
  <si>
    <t>55244102</t>
  </si>
  <si>
    <t>lapač litinový střešních splavenin DN 150</t>
  </si>
  <si>
    <t>1453955070</t>
  </si>
  <si>
    <t>https://podminky.urs.cz/item/CS_URS_2021_02/55244102</t>
  </si>
  <si>
    <t>741</t>
  </si>
  <si>
    <t>Elektroinstalace - silnoproud</t>
  </si>
  <si>
    <t>100</t>
  </si>
  <si>
    <t>7418200-R</t>
  </si>
  <si>
    <t>Revize hromosvodu vč. měření zemního odporu, atd.</t>
  </si>
  <si>
    <t>1252598861</t>
  </si>
  <si>
    <t>762</t>
  </si>
  <si>
    <t>Konstrukce tesařské</t>
  </si>
  <si>
    <t>101</t>
  </si>
  <si>
    <t>762341114</t>
  </si>
  <si>
    <t>Bednění a laťování bednění střech rovných sklonu do 60° s vyřezáním otvorů z cementotřískových desek šroubovaných na krokve na sraz, tloušťky desky 18 mm</t>
  </si>
  <si>
    <t>1062877353</t>
  </si>
  <si>
    <t>https://podminky.urs.cz/item/CS_URS_2021_02/762341114</t>
  </si>
  <si>
    <t>bednění římsy u přístavby rentgenu</t>
  </si>
  <si>
    <t>0,5*4,8</t>
  </si>
  <si>
    <t>102</t>
  </si>
  <si>
    <t>762341275</t>
  </si>
  <si>
    <t>Bednění a laťování montáž bednění střech rovných a šikmých sklonu do 60° s vyřezáním otvorů z desek dřevotřískových nebo dřevoštěpkových na pero a drážku</t>
  </si>
  <si>
    <t>1410288242</t>
  </si>
  <si>
    <t>https://podminky.urs.cz/item/CS_URS_2021_02/762341275</t>
  </si>
  <si>
    <t>nové bednění pultových střech u JV fasády - na stávající bednění</t>
  </si>
  <si>
    <t>103</t>
  </si>
  <si>
    <t>60722231</t>
  </si>
  <si>
    <t>deska dřevotřísková surová 925x2050mm tl 16mm – vodovzdorná, P+D</t>
  </si>
  <si>
    <t>-820991681</t>
  </si>
  <si>
    <t>https://podminky.urs.cz/item/CS_URS_2021_02/60722231</t>
  </si>
  <si>
    <t>31,788*1,1 'Přepočtené koeficientem množství</t>
  </si>
  <si>
    <t>104</t>
  </si>
  <si>
    <t>762343811</t>
  </si>
  <si>
    <t>Demontáž bednění a laťování bednění okapů a štítových říms, včetně kostry, krajnice a závětrného prkna, pevných žaluzií a bednění z dílců, z prken hrubých, hoblovaných tl. do 32 mm</t>
  </si>
  <si>
    <t>1226339005</t>
  </si>
  <si>
    <t>https://podminky.urs.cz/item/CS_URS_2021_02/762343811</t>
  </si>
  <si>
    <t>demontáž bednění římsy z prken u přístavby rentgenu</t>
  </si>
  <si>
    <t>105</t>
  </si>
  <si>
    <t>762395000</t>
  </si>
  <si>
    <t>Spojovací prostředky krovů, bednění a laťování, nadstřešních konstrukcí svory, prkna, hřebíky, pásová ocel, vruty</t>
  </si>
  <si>
    <t>513604483</t>
  </si>
  <si>
    <t>https://podminky.urs.cz/item/CS_URS_2021_02/762395000</t>
  </si>
  <si>
    <t>31,788*0,016</t>
  </si>
  <si>
    <t>106</t>
  </si>
  <si>
    <t>762431023</t>
  </si>
  <si>
    <t>Obložení stěn z dřevoštěpkových desek OSB přibíjených na pero a drážku nebroušených, tloušťky desky 15 mm</t>
  </si>
  <si>
    <t>1202562356</t>
  </si>
  <si>
    <t>https://podminky.urs.cz/item/CS_URS_2021_02/762431023</t>
  </si>
  <si>
    <t>obklad strojovny po demontáži plastových profilů</t>
  </si>
  <si>
    <t>(14,45-11,15)*(5,1*2+3,4*2)*0,5</t>
  </si>
  <si>
    <t>-(0,8*1,35)</t>
  </si>
  <si>
    <t>107</t>
  </si>
  <si>
    <t>998762103</t>
  </si>
  <si>
    <t>Přesun hmot pro konstrukce tesařské stanovený z hmotnosti přesunovaného materiálu vodorovná dopravní vzdálenost do 50 m v objektech výšky přes 12 do 24 m</t>
  </si>
  <si>
    <t>-1682350561</t>
  </si>
  <si>
    <t>https://podminky.urs.cz/item/CS_URS_2021_02/998762103</t>
  </si>
  <si>
    <t>764</t>
  </si>
  <si>
    <t>Konstrukce klempířské</t>
  </si>
  <si>
    <t>108</t>
  </si>
  <si>
    <t>764001821</t>
  </si>
  <si>
    <t>Demontáž klempířských konstrukcí krytiny ze svitků nebo tabulí do suti</t>
  </si>
  <si>
    <t>-1643411901</t>
  </si>
  <si>
    <t>https://podminky.urs.cz/item/CS_URS_2021_02/764001821</t>
  </si>
  <si>
    <t>krytina pultových střech u JV fasády</t>
  </si>
  <si>
    <t>nad vstupem do rentgenu</t>
  </si>
  <si>
    <t>109</t>
  </si>
  <si>
    <t>764002841</t>
  </si>
  <si>
    <t>Demontáž klempířských konstrukcí oplechování horních ploch zdí a nadezdívek do suti</t>
  </si>
  <si>
    <t>1471035202</t>
  </si>
  <si>
    <t>https://podminky.urs.cz/item/CS_URS_2021_02/764002841</t>
  </si>
  <si>
    <t>atiky u přístavby rentgenu</t>
  </si>
  <si>
    <t>1,2+2,8</t>
  </si>
  <si>
    <t>klempířské prvky na štítě (a u paty) JZ fasády</t>
  </si>
  <si>
    <t>11,0+4,3</t>
  </si>
  <si>
    <t>110</t>
  </si>
  <si>
    <t>764002851</t>
  </si>
  <si>
    <t>Demontáž klempířských konstrukcí oplechování parapetů do suti</t>
  </si>
  <si>
    <t>-879386646</t>
  </si>
  <si>
    <t>https://podminky.urs.cz/item/CS_URS_2021_02/764002851</t>
  </si>
  <si>
    <t>111</t>
  </si>
  <si>
    <t>764002861</t>
  </si>
  <si>
    <t>Demontáž klempířských konstrukcí oplechování říms do suti</t>
  </si>
  <si>
    <t>923691906</t>
  </si>
  <si>
    <t>https://podminky.urs.cz/item/CS_URS_2021_02/764002861</t>
  </si>
  <si>
    <t>předsazené římsy u JZ křídla budovy - do ulice Plzeňská i do dvorní části</t>
  </si>
  <si>
    <t>112</t>
  </si>
  <si>
    <t>-1860523502</t>
  </si>
  <si>
    <t>stávající oplechování říms pod žlaby</t>
  </si>
  <si>
    <t>12,2+12,3</t>
  </si>
  <si>
    <t>11,75+14,5</t>
  </si>
  <si>
    <t>113</t>
  </si>
  <si>
    <t>764002871</t>
  </si>
  <si>
    <t>Demontáž klempířských konstrukcí lemování zdí do suti</t>
  </si>
  <si>
    <t>-811839039</t>
  </si>
  <si>
    <t>https://podminky.urs.cz/item/CS_URS_2021_02/764002871</t>
  </si>
  <si>
    <t>nad rentgenem</t>
  </si>
  <si>
    <t>4,0*2+3,2</t>
  </si>
  <si>
    <t>3,1+5,2</t>
  </si>
  <si>
    <t>114</t>
  </si>
  <si>
    <t>764004801</t>
  </si>
  <si>
    <t>Demontáž klempířských konstrukcí žlabu podokapního do suti</t>
  </si>
  <si>
    <t>-1420231601</t>
  </si>
  <si>
    <t>https://podminky.urs.cz/item/CS_URS_2021_02/764004801</t>
  </si>
  <si>
    <t>17,95+14,0</t>
  </si>
  <si>
    <t>7,45+5,4+4,85+3,4</t>
  </si>
  <si>
    <t>115</t>
  </si>
  <si>
    <t>764004861</t>
  </si>
  <si>
    <t>Demontáž klempířských konstrukcí svodu do suti</t>
  </si>
  <si>
    <t>783842073</t>
  </si>
  <si>
    <t>https://podminky.urs.cz/item/CS_URS_2021_02/764004861</t>
  </si>
  <si>
    <t>11,15+2,95</t>
  </si>
  <si>
    <t>12,2+2,65</t>
  </si>
  <si>
    <t>11,55-0,25</t>
  </si>
  <si>
    <t>11,55-0,3</t>
  </si>
  <si>
    <t>11,0+2,65+11,0+2,5+14,45-11,0</t>
  </si>
  <si>
    <t>11,55+1,85+11,55+1,45</t>
  </si>
  <si>
    <t>116</t>
  </si>
  <si>
    <t>764011403</t>
  </si>
  <si>
    <t>Podkladní plech z pozinkovaného plechu tloušťky 0,55 mm rš 250 mm</t>
  </si>
  <si>
    <t>-379801481</t>
  </si>
  <si>
    <t>https://podminky.urs.cz/item/CS_URS_2021_02/764011403</t>
  </si>
  <si>
    <t>zakončení horní hrany izolantu u žlabů, ve štítech - viz. detail</t>
  </si>
  <si>
    <t>17,95+14,0+5,15</t>
  </si>
  <si>
    <t>13,9+0,8+12,2+3,2+1,95+14,5</t>
  </si>
  <si>
    <t>13,2*1,1+7,45+5,4+4,85+5,4</t>
  </si>
  <si>
    <t>11,75+14,5+3,85+4,0</t>
  </si>
  <si>
    <t>117</t>
  </si>
  <si>
    <t>764011404</t>
  </si>
  <si>
    <t>Podkladní plech z pozinkovaného plechu tloušťky 0,55 mm rš 330 mm</t>
  </si>
  <si>
    <t>101573618</t>
  </si>
  <si>
    <t>https://podminky.urs.cz/item/CS_URS_2021_02/764011404</t>
  </si>
  <si>
    <t>rentgen</t>
  </si>
  <si>
    <t>4,8</t>
  </si>
  <si>
    <t>lékárna</t>
  </si>
  <si>
    <t>5,2+3,1</t>
  </si>
  <si>
    <t>vstup rentgen</t>
  </si>
  <si>
    <t>7,45</t>
  </si>
  <si>
    <t>118</t>
  </si>
  <si>
    <t>764011406</t>
  </si>
  <si>
    <t>Podkladní plech z pozinkovaného plechu tloušťky 0,55 mm rš 500 mm</t>
  </si>
  <si>
    <t>1557838809</t>
  </si>
  <si>
    <t>https://podminky.urs.cz/item/CS_URS_2021_02/764011406</t>
  </si>
  <si>
    <t>2,8+1,1</t>
  </si>
  <si>
    <t>119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</si>
  <si>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</si>
  <si>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</si>
  <si>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-1260580362</t>
  </si>
  <si>
    <t>https://podminky.urs.cz/item/CS_URS_2021_02/764111641</t>
  </si>
  <si>
    <t>nové krytina pultových střech u JV fasády</t>
  </si>
  <si>
    <t>zadní vstup rentgen</t>
  </si>
  <si>
    <t>120</t>
  </si>
  <si>
    <t>764211466</t>
  </si>
  <si>
    <t>Oplechování střešních prvků z pozinkovaného plechu úžlabí rš 500 mm</t>
  </si>
  <si>
    <t>1092876739</t>
  </si>
  <si>
    <t>https://podminky.urs.cz/item/CS_URS_2021_02/764211466</t>
  </si>
  <si>
    <t>klempířský prvek v napojení sousední střechy a KZS štítu - viz. detaily</t>
  </si>
  <si>
    <t>6,7</t>
  </si>
  <si>
    <t>121</t>
  </si>
  <si>
    <t>764216644</t>
  </si>
  <si>
    <t>Oplechování parapetů z pozinkovaného plechu s povrchovou úpravou rovných celoplošně lepené, bez rohů rš 330 mm</t>
  </si>
  <si>
    <t>1982846880</t>
  </si>
  <si>
    <t>https://podminky.urs.cz/item/CS_URS_2021_02/764216644</t>
  </si>
  <si>
    <t>122</t>
  </si>
  <si>
    <t>764216665</t>
  </si>
  <si>
    <t>Oplechování parapetů z pozinkovaného plechu s povrchovou úpravou rovných celoplošně lepené, bez rohů Příplatek k cenám za zvýšenou pracnost při provedení rohu nebo koutu do rš 400 mm</t>
  </si>
  <si>
    <t>-1449468644</t>
  </si>
  <si>
    <t>https://podminky.urs.cz/item/CS_URS_2021_02/764216665</t>
  </si>
  <si>
    <t>klempířské zakončení parapetů nebo PVC koncovky</t>
  </si>
  <si>
    <t>(40+37+29+24)*2</t>
  </si>
  <si>
    <t>123</t>
  </si>
  <si>
    <t>764218606</t>
  </si>
  <si>
    <t>Oplechování říms a ozdobných prvků z pozinkovaného plechu s povrchovou úpravou rovných, bez rohů mechanicky kotvené rš 500 mm</t>
  </si>
  <si>
    <t>2002226451</t>
  </si>
  <si>
    <t>https://podminky.urs.cz/item/CS_URS_2021_02/764218606</t>
  </si>
  <si>
    <t>124</t>
  </si>
  <si>
    <t>764218607</t>
  </si>
  <si>
    <t>Oplechování říms a ozdobných prvků z pozinkovaného plechu s povrchovou úpravou rovných, bez rohů mechanicky kotvené rš 670 mm</t>
  </si>
  <si>
    <t>-1341555708</t>
  </si>
  <si>
    <t>https://podminky.urs.cz/item/CS_URS_2021_02/764218607</t>
  </si>
  <si>
    <t>125</t>
  </si>
  <si>
    <t>764311604</t>
  </si>
  <si>
    <t>Lemování zdí z pozinkovaného plechu s povrchovou úpravou boční nebo horní rovné, střech s krytinou prejzovou nebo vlnitou rš 330 mm</t>
  </si>
  <si>
    <t>1568573056</t>
  </si>
  <si>
    <t>https://podminky.urs.cz/item/CS_URS_2021_02/764311604</t>
  </si>
  <si>
    <t>překrytí asfaltové izolace nad sousední střechou</t>
  </si>
  <si>
    <t>126</t>
  </si>
  <si>
    <t>764511602</t>
  </si>
  <si>
    <t>Žlab podokapní z pozinkovaného plechu s povrchovou úpravou včetně háků a čel půlkruhový rš 330 mm</t>
  </si>
  <si>
    <t>920164377</t>
  </si>
  <si>
    <t>https://podminky.urs.cz/item/CS_URS_2021_02/764511602</t>
  </si>
  <si>
    <t>127</t>
  </si>
  <si>
    <t>764511643</t>
  </si>
  <si>
    <t>Žlab podokapní z pozinkovaného plechu s povrchovou úpravou včetně háků a čel kotlík oválný (trychtýřový), rš žlabu/průměr svodu 330/120 mm</t>
  </si>
  <si>
    <t>1737111093</t>
  </si>
  <si>
    <t>https://podminky.urs.cz/item/CS_URS_2021_02/764511643</t>
  </si>
  <si>
    <t>2+2+6+2</t>
  </si>
  <si>
    <t>128</t>
  </si>
  <si>
    <t>764518623</t>
  </si>
  <si>
    <t>Svod z pozinkovaného plechu s upraveným povrchem včetně objímek, kolen a odskoků kruhový, průměru 120 mm</t>
  </si>
  <si>
    <t>1162402325</t>
  </si>
  <si>
    <t>https://podminky.urs.cz/item/CS_URS_2021_02/764518623</t>
  </si>
  <si>
    <t>129</t>
  </si>
  <si>
    <t>998764103</t>
  </si>
  <si>
    <t>Přesun hmot pro konstrukce klempířské stanovený z hmotnosti přesunovaného materiálu vodorovná dopravní vzdálenost do 50 m v objektech výšky přes 12 do 24 m</t>
  </si>
  <si>
    <t>666285815</t>
  </si>
  <si>
    <t>https://podminky.urs.cz/item/CS_URS_2021_02/998764103</t>
  </si>
  <si>
    <t>766</t>
  </si>
  <si>
    <t>Konstrukce truhlářské</t>
  </si>
  <si>
    <t>130</t>
  </si>
  <si>
    <t>766622216</t>
  </si>
  <si>
    <t>Montáž oken plastových plochy do 1 m2 včetně montáže rámu otevíravých do zdiva</t>
  </si>
  <si>
    <t>1524615064</t>
  </si>
  <si>
    <t>https://podminky.urs.cz/item/CS_URS_2021_02/766622216</t>
  </si>
  <si>
    <t>OD4</t>
  </si>
  <si>
    <t>131</t>
  </si>
  <si>
    <t>61140049</t>
  </si>
  <si>
    <t>okno plastové otevíravé/sklopné dvojsklo do plochy 1m2</t>
  </si>
  <si>
    <t>-75451111</t>
  </si>
  <si>
    <t>https://podminky.urs.cz/item/CS_URS_2021_02/61140049</t>
  </si>
  <si>
    <t>OD1 - přesná specifikace a vybavení (panikové kování apod.), barevnost - viz. D.1.1.19 výpis oken a dveří</t>
  </si>
  <si>
    <t>OD2 - přesná specifikace a vybavení (panikové kování apod.), barevnost - viz. D.1.1.19 výpis oken a dveří</t>
  </si>
  <si>
    <t>OD4 - přesná specifikace a vybavení (panikové kování apod.), barevnost - viz. D.1.1.19 výpis oken a dveří</t>
  </si>
  <si>
    <t>132</t>
  </si>
  <si>
    <t>766660411</t>
  </si>
  <si>
    <t>Montáž dveřních křídel dřevěných nebo plastových vchodových dveří včetně rámu do zdiva jednokřídlových bez nadsvětlíku</t>
  </si>
  <si>
    <t>180819937</t>
  </si>
  <si>
    <t>https://podminky.urs.cz/item/CS_URS_2021_02/766660411</t>
  </si>
  <si>
    <t>DO2 - kotelna</t>
  </si>
  <si>
    <t>DO3 - sklad</t>
  </si>
  <si>
    <t>133</t>
  </si>
  <si>
    <t>61140501</t>
  </si>
  <si>
    <t>dveře jednokřídlé plastové s dekorem plné max rozměru otvoru 2,42m2 bezpečnostní třídy RC2</t>
  </si>
  <si>
    <t>-1961056934</t>
  </si>
  <si>
    <t>https://podminky.urs.cz/item/CS_URS_2021_02/61140501</t>
  </si>
  <si>
    <t>DO2 - včetně ventilačních mřížek v dolní části dveří - rozměr 0,8x0,8 m</t>
  </si>
  <si>
    <t xml:space="preserve"> - přesná specifikace a vybavení (panikové kování apod.), barevnost - viz. D.1.1.19 výpis oken a dveří</t>
  </si>
  <si>
    <t>DO3 - přesná specifikace a vybavení (panikové kování apod.), barevnost - viz. D.1.1.19 výpis oken a dveří</t>
  </si>
  <si>
    <t>4,715*1,8 'Přepočtené koeficientem množství</t>
  </si>
  <si>
    <t>134</t>
  </si>
  <si>
    <t>766694111</t>
  </si>
  <si>
    <t>Montáž ostatních truhlářských konstrukcí parapetních desek dřevěných nebo plastových šířky do 300 mm, délky do 1000 mm</t>
  </si>
  <si>
    <t>-1290475363</t>
  </si>
  <si>
    <t>https://podminky.urs.cz/item/CS_URS_2021_02/766694111</t>
  </si>
  <si>
    <t>135</t>
  </si>
  <si>
    <t>60794103</t>
  </si>
  <si>
    <t>parapet dřevotřískový vnitřní povrch laminátový š 300mm</t>
  </si>
  <si>
    <t>-1463812228</t>
  </si>
  <si>
    <t>https://podminky.urs.cz/item/CS_URS_2021_02/60794103</t>
  </si>
  <si>
    <t>2*0,9</t>
  </si>
  <si>
    <t>136</t>
  </si>
  <si>
    <t>766694112</t>
  </si>
  <si>
    <t>Montáž ostatních truhlářských konstrukcí parapetních desek dřevěných nebo plastových šířky do 300 mm, délky přes 1000 do 1600 mm</t>
  </si>
  <si>
    <t>1935437799</t>
  </si>
  <si>
    <t>https://podminky.urs.cz/item/CS_URS_2021_02/766694112</t>
  </si>
  <si>
    <t>OD5</t>
  </si>
  <si>
    <t>OD6</t>
  </si>
  <si>
    <t>137</t>
  </si>
  <si>
    <t>1575072648</t>
  </si>
  <si>
    <t>1,5</t>
  </si>
  <si>
    <t>138</t>
  </si>
  <si>
    <t>60794121</t>
  </si>
  <si>
    <t>koncovka PVC k parapetním dřevotřískovým deskám 600mm</t>
  </si>
  <si>
    <t>-1165177834</t>
  </si>
  <si>
    <t>https://podminky.urs.cz/item/CS_URS_2021_02/60794121</t>
  </si>
  <si>
    <t>8*2</t>
  </si>
  <si>
    <t>139</t>
  </si>
  <si>
    <t>998766103</t>
  </si>
  <si>
    <t>Přesun hmot pro konstrukce truhlářské stanovený z hmotnosti přesunovaného materiálu vodorovná dopravní vzdálenost do 50 m v objektech výšky přes 12 do 24 m</t>
  </si>
  <si>
    <t>-1702015012</t>
  </si>
  <si>
    <t>https://podminky.urs.cz/item/CS_URS_2021_02/998766103</t>
  </si>
  <si>
    <t>767</t>
  </si>
  <si>
    <t>Konstrukce zámečnické</t>
  </si>
  <si>
    <t>140</t>
  </si>
  <si>
    <t>767416812</t>
  </si>
  <si>
    <t>Demontáž lehkých obvodových plášťů rastrová (roštová) konstrukce výšky budovy přes 6 do 12 m</t>
  </si>
  <si>
    <t>-695439084</t>
  </si>
  <si>
    <t>https://podminky.urs.cz/item/CS_URS_2021_02/767416812</t>
  </si>
  <si>
    <t>demontáž plastových profilů na strojovně na střeše</t>
  </si>
  <si>
    <t>141</t>
  </si>
  <si>
    <t>767610128</t>
  </si>
  <si>
    <t>Montáž oken jednoduchých z hliníkových nebo ocelových profilů na polyuretanovou pěnu otevíravých do zdiva, plochy přes 2,5 m2</t>
  </si>
  <si>
    <t>330534632</t>
  </si>
  <si>
    <t>https://podminky.urs.cz/item/CS_URS_2021_02/767610128</t>
  </si>
  <si>
    <t>O5</t>
  </si>
  <si>
    <t>1,35*1,9</t>
  </si>
  <si>
    <t>O6</t>
  </si>
  <si>
    <t>1,35*3,15</t>
  </si>
  <si>
    <t>O7</t>
  </si>
  <si>
    <t>1,45*3,15</t>
  </si>
  <si>
    <t>1,45*3,1</t>
  </si>
  <si>
    <t>142</t>
  </si>
  <si>
    <t>55341012</t>
  </si>
  <si>
    <t>okno Al otevíravé/sklopné dvojsklo přes plochu 1m2 v 1,5-2,5m</t>
  </si>
  <si>
    <t>2096073969</t>
  </si>
  <si>
    <t>https://podminky.urs.cz/item/CS_URS_2021_02/55341012</t>
  </si>
  <si>
    <t>O5 - přesná specifikace a vybavení (panikové kování apod.), barevnost - viz. D.1.1.19 výpis oken a dveří</t>
  </si>
  <si>
    <t>143</t>
  </si>
  <si>
    <t>55341014</t>
  </si>
  <si>
    <t>okno Al otevíravé/sklopné dvojsklo přes plochu 1m2 přes v 2,5m</t>
  </si>
  <si>
    <t>-662861821</t>
  </si>
  <si>
    <t>https://podminky.urs.cz/item/CS_URS_2021_02/55341014</t>
  </si>
  <si>
    <t>O6 - přesná specifikace a vybavení (panikové kování apod.), barevnost - viz. D.1.1.19 výpis oken a dveří</t>
  </si>
  <si>
    <t>O7 - přesná specifikace a vybavení (panikové kování apod.), barevnost - viz. D.1.1.19 výpis oken a dveří</t>
  </si>
  <si>
    <t>144</t>
  </si>
  <si>
    <t>7676301-R</t>
  </si>
  <si>
    <t>Montáž vstupních dveří z hliníkových profilů s utěsněním připojovací spáry impregnovanou komprimační páskou, dvoukřídlá s nadsvětlíkem</t>
  </si>
  <si>
    <t>961811895</t>
  </si>
  <si>
    <t>D1</t>
  </si>
  <si>
    <t>145</t>
  </si>
  <si>
    <t>553413-R</t>
  </si>
  <si>
    <t>dveře dvoukřídlé Al prosklené s nadsvětlíkem 1,45 x 3,05 m bezpečnostní třídy RC2</t>
  </si>
  <si>
    <t>-771858884</t>
  </si>
  <si>
    <t>D1 - přesná specifikace a vybavení (panikové kování apod.), barevnost - viz. D.1.1.19 výpis oken a dveří</t>
  </si>
  <si>
    <t>146</t>
  </si>
  <si>
    <t>767661811</t>
  </si>
  <si>
    <t>Demontáž mříží pevných nebo otevíravých</t>
  </si>
  <si>
    <t>2060340370</t>
  </si>
  <si>
    <t>https://podminky.urs.cz/item/CS_URS_2021_02/767661811</t>
  </si>
  <si>
    <t>4*1,45*1,8</t>
  </si>
  <si>
    <t>2*1,45*2,1</t>
  </si>
  <si>
    <t>2*0,55*1,6+3*1,45*1,8</t>
  </si>
  <si>
    <t>147</t>
  </si>
  <si>
    <t>767810811</t>
  </si>
  <si>
    <t>Demontáž větracích mřížek ocelových čtyřhranných neho kruhových</t>
  </si>
  <si>
    <t>1810424484</t>
  </si>
  <si>
    <t>https://podminky.urs.cz/item/CS_URS_2021_02/767810811</t>
  </si>
  <si>
    <t xml:space="preserve">demontáž, vč. prověření funkčnosti větracích otvorů do místností </t>
  </si>
  <si>
    <t>148</t>
  </si>
  <si>
    <t>767893128</t>
  </si>
  <si>
    <t>Montáž stříšek nad venkovními vstupy z kovových profilů kotvených k nosné konstrukci pomocí konzol, výplň z plechu rovná, šířky přes 1,50 do 2,00 m</t>
  </si>
  <si>
    <t>158179271</t>
  </si>
  <si>
    <t>https://podminky.urs.cz/item/CS_URS_2021_02/767893128</t>
  </si>
  <si>
    <t>149</t>
  </si>
  <si>
    <t>63437001</t>
  </si>
  <si>
    <t>stříška vchodová rovná, kotvená pomocí konzol, nerezový rám, výplň vrstvené bezpečnostní sklo 1600x900mm</t>
  </si>
  <si>
    <t>502517822</t>
  </si>
  <si>
    <t>https://podminky.urs.cz/item/CS_URS_2021_02/63437001</t>
  </si>
  <si>
    <t>150</t>
  </si>
  <si>
    <t>767893132</t>
  </si>
  <si>
    <t>Montáž stříšek nad venkovními vstupy doplňků bočních stěn, výplň ze skla</t>
  </si>
  <si>
    <t>1706425380</t>
  </si>
  <si>
    <t>https://podminky.urs.cz/item/CS_URS_2021_02/767893132</t>
  </si>
  <si>
    <t>bočnice u vstupu se stáním stanitek</t>
  </si>
  <si>
    <t>151</t>
  </si>
  <si>
    <t>283190-R</t>
  </si>
  <si>
    <t>boční stěna k rovné stříšce, hliníkový rám, výplň bezpečnostní sklo - shodné provedení se stříškou</t>
  </si>
  <si>
    <t>1390063774</t>
  </si>
  <si>
    <t>152</t>
  </si>
  <si>
    <t>767893816</t>
  </si>
  <si>
    <t>Demontáž stříšek nad venkovními vstupy z kovových profilů, výplň z plechu</t>
  </si>
  <si>
    <t>484164880</t>
  </si>
  <si>
    <t>https://podminky.urs.cz/item/CS_URS_2021_02/767893816</t>
  </si>
  <si>
    <t>1,8+2,0</t>
  </si>
  <si>
    <t>153</t>
  </si>
  <si>
    <t>767995111</t>
  </si>
  <si>
    <t>Montáž ostatních atypických zámečnických konstrukcí hmotnosti do 5 kg</t>
  </si>
  <si>
    <t>1102584632</t>
  </si>
  <si>
    <t>https://podminky.urs.cz/item/CS_URS_2021_02/767995111</t>
  </si>
  <si>
    <t>zpětná montáž cedulí a popisek na fasádě, vč. nápisu POLIKLINIKA + LÉKÁRNA</t>
  </si>
  <si>
    <t>154</t>
  </si>
  <si>
    <t>767995112</t>
  </si>
  <si>
    <t>Montáž ostatních atypických zámečnických konstrukcí hmotnosti přes 5 do 10 kg</t>
  </si>
  <si>
    <t>1789826968</t>
  </si>
  <si>
    <t>https://podminky.urs.cz/item/CS_URS_2021_02/767995112</t>
  </si>
  <si>
    <t>dodávka a montáž větracich mřížek proridešťových se síťovinou, hliník/nerez</t>
  </si>
  <si>
    <t>odhad množství, přesný počet bude upřesněn po revizi větracích otvorů</t>
  </si>
  <si>
    <t>20*5</t>
  </si>
  <si>
    <t>155</t>
  </si>
  <si>
    <t>649610056</t>
  </si>
  <si>
    <t>dodávka a montáž mříží do sklepa - do průjezdu - rozměr 900x350 mm</t>
  </si>
  <si>
    <t>8,0</t>
  </si>
  <si>
    <t>156</t>
  </si>
  <si>
    <t>767995113</t>
  </si>
  <si>
    <t>Montáž ostatních atypických zámečnických konstrukcí hmotnosti přes 10 do 20 kg</t>
  </si>
  <si>
    <t>CS ÚRS 2019 02</t>
  </si>
  <si>
    <t>1816401377</t>
  </si>
  <si>
    <t>dodávka a montáž větracích mřížek protidešťových se síťovinou, pozink, rozměr 650 x 400</t>
  </si>
  <si>
    <t>- kotelna</t>
  </si>
  <si>
    <t>19,0</t>
  </si>
  <si>
    <t>157</t>
  </si>
  <si>
    <t>553414-R</t>
  </si>
  <si>
    <t>větrací protidešťová pevná žaluzie do kotelny 1000x550 mm</t>
  </si>
  <si>
    <t>-1153974709</t>
  </si>
  <si>
    <t>158</t>
  </si>
  <si>
    <t>1479903636</t>
  </si>
  <si>
    <t>přesun odpadkového koše ze stěny na lampu VO v průjedu, vč. dodání podkladní konstrukce - pozink trubka - pro uchcení koše</t>
  </si>
  <si>
    <t>159</t>
  </si>
  <si>
    <t>767995114</t>
  </si>
  <si>
    <t>Montáž ostatních atypických zámečnických konstrukcí hmotnosti přes 20 do 50 kg</t>
  </si>
  <si>
    <t>1876429111</t>
  </si>
  <si>
    <t>https://podminky.urs.cz/item/CS_URS_2021_02/767995114</t>
  </si>
  <si>
    <t>zpětná montáž klimatizačních jednotek, vč. kotvení, dodání konzol a napojení jednotek</t>
  </si>
  <si>
    <t>160</t>
  </si>
  <si>
    <t>767996701</t>
  </si>
  <si>
    <t>Demontáž ostatních zámečnických konstrukcí o hmotnosti jednotlivých dílů řezáním do 50 kg</t>
  </si>
  <si>
    <t>665360438</t>
  </si>
  <si>
    <t>https://podminky.urs.cz/item/CS_URS_2021_02/767996701</t>
  </si>
  <si>
    <t xml:space="preserve">demontáž osazených klimatizačních jednotek, uložení  - bude montováno zpět</t>
  </si>
  <si>
    <t>161</t>
  </si>
  <si>
    <t>-1219411778</t>
  </si>
  <si>
    <t>odstranění trubičky na odvětrání plynu z kotelny nad střechu</t>
  </si>
  <si>
    <t>162</t>
  </si>
  <si>
    <t>767996801</t>
  </si>
  <si>
    <t>Demontáž ostatních zámečnických konstrukcí o hmotnosti jednotlivých dílů rozebráním do 50 kg</t>
  </si>
  <si>
    <t>-453970308</t>
  </si>
  <si>
    <t>https://podminky.urs.cz/item/CS_URS_2021_02/767996801</t>
  </si>
  <si>
    <t>demontáž a uložení cedulí a popisek na fasádě, vč. nápisu POLIKLINIKA + LÉKÁRNA</t>
  </si>
  <si>
    <t>163</t>
  </si>
  <si>
    <t>1292691009</t>
  </si>
  <si>
    <t>demontáž závory u stání sanitek</t>
  </si>
  <si>
    <t>164</t>
  </si>
  <si>
    <t>998767103</t>
  </si>
  <si>
    <t>Přesun hmot pro zámečnické konstrukce stanovený z hmotnosti přesunovaného materiálu vodorovná dopravní vzdálenost do 50 m v objektech výšky přes 12 do 24 m</t>
  </si>
  <si>
    <t>-163318814</t>
  </si>
  <si>
    <t>https://podminky.urs.cz/item/CS_URS_2021_02/998767103</t>
  </si>
  <si>
    <t>783</t>
  </si>
  <si>
    <t>Dokončovací práce - nátěry</t>
  </si>
  <si>
    <t>165</t>
  </si>
  <si>
    <t>783306801</t>
  </si>
  <si>
    <t>Odstranění nátěrů ze zámečnických konstrukcí obroušením</t>
  </si>
  <si>
    <t>-441611759</t>
  </si>
  <si>
    <t>https://podminky.urs.cz/item/CS_URS_2021_02/783306801</t>
  </si>
  <si>
    <t>stožár a úchyty sirény na strojovně</t>
  </si>
  <si>
    <t>10,0</t>
  </si>
  <si>
    <t>háky podokapních žlabů</t>
  </si>
  <si>
    <t>80,0</t>
  </si>
  <si>
    <t>166</t>
  </si>
  <si>
    <t>783314203</t>
  </si>
  <si>
    <t>Základní antikorozní nátěr zámečnických konstrukcí jednonásobný syntetický samozákladující</t>
  </si>
  <si>
    <t>-308389777</t>
  </si>
  <si>
    <t>https://podminky.urs.cz/item/CS_URS_2021_02/783314203</t>
  </si>
  <si>
    <t>167</t>
  </si>
  <si>
    <t>783315101</t>
  </si>
  <si>
    <t>Mezinátěr zámečnických konstrukcí jednonásobný syntetický standardní</t>
  </si>
  <si>
    <t>-297258221</t>
  </si>
  <si>
    <t>https://podminky.urs.cz/item/CS_URS_2021_02/783315101</t>
  </si>
  <si>
    <t>168</t>
  </si>
  <si>
    <t>783317101</t>
  </si>
  <si>
    <t>Krycí nátěr (email) zámečnických konstrukcí jednonásobný syntetický standardní</t>
  </si>
  <si>
    <t>-684491516</t>
  </si>
  <si>
    <t>https://podminky.urs.cz/item/CS_URS_2021_02/783317101</t>
  </si>
  <si>
    <t>169</t>
  </si>
  <si>
    <t>783401303</t>
  </si>
  <si>
    <t>Příprava podkladu klempířských konstrukcí před provedením nátěru odrezivěním odrezovačem bezoplachovým</t>
  </si>
  <si>
    <t>828863350</t>
  </si>
  <si>
    <t>https://podminky.urs.cz/item/CS_URS_2021_02/783401303</t>
  </si>
  <si>
    <t>očištění, obroušení závětrných lišt na krajích střechy - pohledově uplatněné klempířské prvky na okraji střechy</t>
  </si>
  <si>
    <t>0,3*(13,9+3,2+1,8+1,95+13,2+20,0)</t>
  </si>
  <si>
    <t>4,0</t>
  </si>
  <si>
    <t>170</t>
  </si>
  <si>
    <t>783414101</t>
  </si>
  <si>
    <t>Základní nátěr klempířských konstrukcí jednonásobný syntetický</t>
  </si>
  <si>
    <t>-1585969074</t>
  </si>
  <si>
    <t>https://podminky.urs.cz/item/CS_URS_2021_02/783414101</t>
  </si>
  <si>
    <t>171</t>
  </si>
  <si>
    <t>783415101</t>
  </si>
  <si>
    <t>Mezinátěr klempířských konstrukcí jednonásobný syntetický standardní</t>
  </si>
  <si>
    <t>2122358386</t>
  </si>
  <si>
    <t>https://podminky.urs.cz/item/CS_URS_2021_02/783415101</t>
  </si>
  <si>
    <t>172</t>
  </si>
  <si>
    <t>783417101</t>
  </si>
  <si>
    <t>Krycí nátěr (email) klempířských konstrukcí jednonásobný syntetický standardní</t>
  </si>
  <si>
    <t>-1012052687</t>
  </si>
  <si>
    <t>https://podminky.urs.cz/item/CS_URS_2021_02/783417101</t>
  </si>
  <si>
    <t>173</t>
  </si>
  <si>
    <t>783601715</t>
  </si>
  <si>
    <t>Příprava podkladu armatur a kovových potrubí před provedením nátěru potrubí do DN 50 mm odmaštěním, odmašťovačem ředidlovým</t>
  </si>
  <si>
    <t>1920131417</t>
  </si>
  <si>
    <t>https://podminky.urs.cz/item/CS_URS_2021_02/783601715</t>
  </si>
  <si>
    <t>trubka z kotelny nad střechu objektu - provedení dle ČSN 07 0703 (čl. 72) a ČSN EN 1775</t>
  </si>
  <si>
    <t>11,15+5,0</t>
  </si>
  <si>
    <t>174</t>
  </si>
  <si>
    <t>783614551</t>
  </si>
  <si>
    <t>Základní nátěr armatur a kovových potrubí jednonásobný potrubí do DN 50 mm syntetický</t>
  </si>
  <si>
    <t>-1170757213</t>
  </si>
  <si>
    <t>https://podminky.urs.cz/item/CS_URS_2021_02/783614551</t>
  </si>
  <si>
    <t>175</t>
  </si>
  <si>
    <t>783617611</t>
  </si>
  <si>
    <t>Krycí nátěr (email) armatur a kovových potrubí potrubí do DN 50 mm dvojnásobný syntetický standardní</t>
  </si>
  <si>
    <t>2046464705</t>
  </si>
  <si>
    <t>https://podminky.urs.cz/item/CS_URS_2021_02/783617611</t>
  </si>
  <si>
    <t>176</t>
  </si>
  <si>
    <t>783801503</t>
  </si>
  <si>
    <t>Příprava podkladu omítek před provedením nátěru omytí tlakovou vodou</t>
  </si>
  <si>
    <t>-492020785</t>
  </si>
  <si>
    <t>https://podminky.urs.cz/item/CS_URS_2021_02/783801503</t>
  </si>
  <si>
    <t>784</t>
  </si>
  <si>
    <t>Dokončovací práce - malby a tapety</t>
  </si>
  <si>
    <t>177</t>
  </si>
  <si>
    <t>784111011</t>
  </si>
  <si>
    <t>Obroušení podkladu omítky v místnostech výšky do 3,80 m</t>
  </si>
  <si>
    <t>666804410</t>
  </si>
  <si>
    <t>https://podminky.urs.cz/item/CS_URS_2021_02/784111011</t>
  </si>
  <si>
    <t>výmalba u nově osazených výplní otvorů - nové omítky a návaznosti</t>
  </si>
  <si>
    <t>178</t>
  </si>
  <si>
    <t>784211101</t>
  </si>
  <si>
    <t>Malby z malířských směsí oděruvzdorných za mokra dvojnásobné, bílé za mokra oděruvzdorné výborně v místnostech výšky do 3,80 m</t>
  </si>
  <si>
    <t>602430742</t>
  </si>
  <si>
    <t>https://podminky.urs.cz/item/CS_URS_2021_02/784211101</t>
  </si>
  <si>
    <t>Práce a dodávky M</t>
  </si>
  <si>
    <t>21-M</t>
  </si>
  <si>
    <t>Elektromontáže</t>
  </si>
  <si>
    <t>179</t>
  </si>
  <si>
    <t>210202013</t>
  </si>
  <si>
    <t>Montáž svítidel výbojkových se zapojením vodičů průmyslových nebo venkovních na výložník</t>
  </si>
  <si>
    <t>1442424160</t>
  </si>
  <si>
    <t>https://podminky.urs.cz/item/CS_URS_2021_02/210202013</t>
  </si>
  <si>
    <t>VO nad stáním sanitek</t>
  </si>
  <si>
    <t>180</t>
  </si>
  <si>
    <t>34774003</t>
  </si>
  <si>
    <t>svítidlo veřejného osvětlení na výložník zdroj LED 83W 9006lm 4000K</t>
  </si>
  <si>
    <t>-1199555185</t>
  </si>
  <si>
    <t>https://podminky.urs.cz/item/CS_URS_2021_02/34774003</t>
  </si>
  <si>
    <t>181</t>
  </si>
  <si>
    <t>210204100</t>
  </si>
  <si>
    <t>Montáž výložníků osvětlení jednoramenných nástěnných, hmotnosti do 35 kg</t>
  </si>
  <si>
    <t>128833425</t>
  </si>
  <si>
    <t>https://podminky.urs.cz/item/CS_URS_2021_02/210204100</t>
  </si>
  <si>
    <t>182</t>
  </si>
  <si>
    <t>31674000</t>
  </si>
  <si>
    <t>výložník rovný jednoduchý k osvětlovacím stožárům uličním vyložení 500mm</t>
  </si>
  <si>
    <t>1645691825</t>
  </si>
  <si>
    <t>https://podminky.urs.cz/item/CS_URS_2021_02/31674000</t>
  </si>
  <si>
    <t>183</t>
  </si>
  <si>
    <t>210220102</t>
  </si>
  <si>
    <t>Montáž hromosvodného vedení svodových vodičů s podpěrami, průměru přes 10 mm</t>
  </si>
  <si>
    <t>-1185560543</t>
  </si>
  <si>
    <t>https://podminky.urs.cz/item/CS_URS_2021_02/210220102</t>
  </si>
  <si>
    <t>rekonstrukce hromosvodu ve stávajících trasách</t>
  </si>
  <si>
    <t>kompletní dodávka hromosvodu po fasádách, vč. jímacích tyčí, podpěr, apod. s napojením na rozvody po střeše a uzemění</t>
  </si>
  <si>
    <t>11,15+3,3</t>
  </si>
  <si>
    <t>11,55-0,33</t>
  </si>
  <si>
    <t>11,15+2,7</t>
  </si>
  <si>
    <t>11,15+2,5</t>
  </si>
  <si>
    <t>11,55+1,85</t>
  </si>
  <si>
    <t>11,55+1,45</t>
  </si>
  <si>
    <t>184</t>
  </si>
  <si>
    <t>35441073</t>
  </si>
  <si>
    <t>drát D 10mm FeZn</t>
  </si>
  <si>
    <t>1203764441</t>
  </si>
  <si>
    <t>https://podminky.urs.cz/item/CS_URS_2021_02/35441073</t>
  </si>
  <si>
    <t>185</t>
  </si>
  <si>
    <t>2102906-R</t>
  </si>
  <si>
    <t>Demontáž a zpětná montáž čidel, kamer, světelných reklam a dalších funkčních prvků na fasádě</t>
  </si>
  <si>
    <t>-1886292794</t>
  </si>
  <si>
    <t>186</t>
  </si>
  <si>
    <t>218040098</t>
  </si>
  <si>
    <t>Demontáž konzol venkovního vedení nn včetně uložení na hromadu nebo naložení na dopravní prostředek příslušenství konzol nosiče svítidel veřejného osvětlení a kabelových koncovek</t>
  </si>
  <si>
    <t>-1785337276</t>
  </si>
  <si>
    <t>https://podminky.urs.cz/item/CS_URS_2021_02/218040098</t>
  </si>
  <si>
    <t>demontáž stávajícího VO</t>
  </si>
  <si>
    <t>58-M</t>
  </si>
  <si>
    <t>Revize vyhrazených technických zařízení</t>
  </si>
  <si>
    <t>187</t>
  </si>
  <si>
    <t>5805060-R</t>
  </si>
  <si>
    <t>Odvzdušňovací zařízení s výfukovým potrubím a vzorkovací armaturou</t>
  </si>
  <si>
    <t>-525253701</t>
  </si>
  <si>
    <t>VRN</t>
  </si>
  <si>
    <t>Vedlejší rozpočtové náklady</t>
  </si>
  <si>
    <t>VRN1</t>
  </si>
  <si>
    <t>Průzkumné, geodetické a projektové práce</t>
  </si>
  <si>
    <t>188</t>
  </si>
  <si>
    <t>0114640-R</t>
  </si>
  <si>
    <t>Měření zemních odporů u hromosvodů před zahájením prací - případný návrh posílení zemění</t>
  </si>
  <si>
    <t>Kč</t>
  </si>
  <si>
    <t>1024</t>
  </si>
  <si>
    <t>188179122</t>
  </si>
  <si>
    <t>189</t>
  </si>
  <si>
    <t>012303000</t>
  </si>
  <si>
    <t>Geodetické práce po výstavbě</t>
  </si>
  <si>
    <t>…</t>
  </si>
  <si>
    <t>-1135764718</t>
  </si>
  <si>
    <t>https://podminky.urs.cz/item/CS_URS_2021_02/012303000</t>
  </si>
  <si>
    <t>Geodetické práce prováděné oprávněným geodetem včetně vypracování geometrického plánu.</t>
  </si>
  <si>
    <t>190</t>
  </si>
  <si>
    <t>013203000</t>
  </si>
  <si>
    <t>Dokumentace stavby bez rozlišení</t>
  </si>
  <si>
    <t>-788864980</t>
  </si>
  <si>
    <t>https://podminky.urs.cz/item/CS_URS_2021_02/013203000</t>
  </si>
  <si>
    <t>realizační dokumentace stavby</t>
  </si>
  <si>
    <t>191</t>
  </si>
  <si>
    <t>013254000</t>
  </si>
  <si>
    <t>Dokumentace skutečného provedení stavby</t>
  </si>
  <si>
    <t>1026923544</t>
  </si>
  <si>
    <t>https://podminky.urs.cz/item/CS_URS_2021_02/013254000</t>
  </si>
  <si>
    <t>předání stavebníkovi 3x v tištěné podobě + 1x v digitální podobě</t>
  </si>
  <si>
    <t>192</t>
  </si>
  <si>
    <t>013274000</t>
  </si>
  <si>
    <t>Pasportizace objektu před započetím prací</t>
  </si>
  <si>
    <t>1300443885</t>
  </si>
  <si>
    <t>https://podminky.urs.cz/item/CS_URS_2021_02/013274000</t>
  </si>
  <si>
    <t>zdokumentování skutečného stavu objektů, přilehlých objektů a ploch, zeleně, pořízení zápisů a protokolů pasportizace, zpracování fotodokumentace</t>
  </si>
  <si>
    <t>VRN3</t>
  </si>
  <si>
    <t>Zařízení staveniště</t>
  </si>
  <si>
    <t>193</t>
  </si>
  <si>
    <t>0321030-R</t>
  </si>
  <si>
    <t>1970752270</t>
  </si>
  <si>
    <t>194</t>
  </si>
  <si>
    <t>034103000</t>
  </si>
  <si>
    <t>Oplocení staveniště</t>
  </si>
  <si>
    <t>796243936</t>
  </si>
  <si>
    <t>https://podminky.urs.cz/item/CS_URS_2021_02/034103000</t>
  </si>
  <si>
    <t>195</t>
  </si>
  <si>
    <t>034503000</t>
  </si>
  <si>
    <t>Informační tabule na staveništi</t>
  </si>
  <si>
    <t>210782986</t>
  </si>
  <si>
    <t>https://podminky.urs.cz/item/CS_URS_2021_02/034503000</t>
  </si>
  <si>
    <t>bezpečnostní a informační tabulky - vyplývající z Plánu BOZP na staveništi a dalších nařízení</t>
  </si>
  <si>
    <t>VRN4</t>
  </si>
  <si>
    <t>Inženýrská činnost</t>
  </si>
  <si>
    <t>196</t>
  </si>
  <si>
    <t>045303000</t>
  </si>
  <si>
    <t>Koordinační činnost</t>
  </si>
  <si>
    <t>-1982815906</t>
  </si>
  <si>
    <t>https://podminky.urs.cz/item/CS_URS_2021_02/045303000</t>
  </si>
  <si>
    <t>zajištění časové koordinace postupu prací a úprav s ohledem na nepřetržitý provoz polikliniky</t>
  </si>
  <si>
    <t>197</t>
  </si>
  <si>
    <t>049303000</t>
  </si>
  <si>
    <t>Náklady vzniklé v souvislosti s předáním stavby</t>
  </si>
  <si>
    <t>-2470901</t>
  </si>
  <si>
    <t>https://podminky.urs.cz/item/CS_URS_2021_02/049303000</t>
  </si>
  <si>
    <t>náklady na předání stavby, kolaudaci, pořízení fotodokumentace, BOZP a ostatní náklady vyplývající z obchodních podmínek jinde neuvedené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</si>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</sst>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2/113106023" TargetMode="External" /><Relationship Id="rId2" Type="http://schemas.openxmlformats.org/officeDocument/2006/relationships/hyperlink" Target="https://podminky.urs.cz/item/CS_URS_2021_02/113106025" TargetMode="External" /><Relationship Id="rId3" Type="http://schemas.openxmlformats.org/officeDocument/2006/relationships/hyperlink" Target="https://podminky.urs.cz/item/CS_URS_2021_02/131213101" TargetMode="External" /><Relationship Id="rId4" Type="http://schemas.openxmlformats.org/officeDocument/2006/relationships/hyperlink" Target="https://podminky.urs.cz/item/CS_URS_2021_02/162751117" TargetMode="External" /><Relationship Id="rId5" Type="http://schemas.openxmlformats.org/officeDocument/2006/relationships/hyperlink" Target="https://podminky.urs.cz/item/CS_URS_2021_02/162751119" TargetMode="External" /><Relationship Id="rId6" Type="http://schemas.openxmlformats.org/officeDocument/2006/relationships/hyperlink" Target="https://podminky.urs.cz/item/CS_URS_2021_02/171201221" TargetMode="External" /><Relationship Id="rId7" Type="http://schemas.openxmlformats.org/officeDocument/2006/relationships/hyperlink" Target="https://podminky.urs.cz/item/CS_URS_2021_02/171251201" TargetMode="External" /><Relationship Id="rId8" Type="http://schemas.openxmlformats.org/officeDocument/2006/relationships/hyperlink" Target="https://podminky.urs.cz/item/CS_URS_2021_02/181311103" TargetMode="External" /><Relationship Id="rId9" Type="http://schemas.openxmlformats.org/officeDocument/2006/relationships/hyperlink" Target="https://podminky.urs.cz/item/CS_URS_2021_02/10364101" TargetMode="External" /><Relationship Id="rId10" Type="http://schemas.openxmlformats.org/officeDocument/2006/relationships/hyperlink" Target="https://podminky.urs.cz/item/CS_URS_2021_02/181411131" TargetMode="External" /><Relationship Id="rId11" Type="http://schemas.openxmlformats.org/officeDocument/2006/relationships/hyperlink" Target="https://podminky.urs.cz/item/CS_URS_2021_02/00572410" TargetMode="External" /><Relationship Id="rId12" Type="http://schemas.openxmlformats.org/officeDocument/2006/relationships/hyperlink" Target="https://podminky.urs.cz/item/CS_URS_2021_02/275313511" TargetMode="External" /><Relationship Id="rId13" Type="http://schemas.openxmlformats.org/officeDocument/2006/relationships/hyperlink" Target="https://podminky.urs.cz/item/CS_URS_2021_02/311272111" TargetMode="External" /><Relationship Id="rId14" Type="http://schemas.openxmlformats.org/officeDocument/2006/relationships/hyperlink" Target="https://podminky.urs.cz/item/CS_URS_2021_02/451577777" TargetMode="External" /><Relationship Id="rId15" Type="http://schemas.openxmlformats.org/officeDocument/2006/relationships/hyperlink" Target="https://podminky.urs.cz/item/CS_URS_2021_02/451579777" TargetMode="External" /><Relationship Id="rId16" Type="http://schemas.openxmlformats.org/officeDocument/2006/relationships/hyperlink" Target="https://podminky.urs.cz/item/CS_URS_2021_02/564762111" TargetMode="External" /><Relationship Id="rId17" Type="http://schemas.openxmlformats.org/officeDocument/2006/relationships/hyperlink" Target="https://podminky.urs.cz/item/CS_URS_2021_02/596211110" TargetMode="External" /><Relationship Id="rId18" Type="http://schemas.openxmlformats.org/officeDocument/2006/relationships/hyperlink" Target="https://podminky.urs.cz/item/CS_URS_2021_02/612131121" TargetMode="External" /><Relationship Id="rId19" Type="http://schemas.openxmlformats.org/officeDocument/2006/relationships/hyperlink" Target="https://podminky.urs.cz/item/CS_URS_2021_02/612341121" TargetMode="External" /><Relationship Id="rId20" Type="http://schemas.openxmlformats.org/officeDocument/2006/relationships/hyperlink" Target="https://podminky.urs.cz/item/CS_URS_2021_02/619995001" TargetMode="External" /><Relationship Id="rId21" Type="http://schemas.openxmlformats.org/officeDocument/2006/relationships/hyperlink" Target="https://podminky.urs.cz/item/CS_URS_2021_02/621131121" TargetMode="External" /><Relationship Id="rId22" Type="http://schemas.openxmlformats.org/officeDocument/2006/relationships/hyperlink" Target="https://podminky.urs.cz/item/CS_URS_2021_02/621151001" TargetMode="External" /><Relationship Id="rId23" Type="http://schemas.openxmlformats.org/officeDocument/2006/relationships/hyperlink" Target="https://podminky.urs.cz/item/CS_URS_2021_02/621221001" TargetMode="External" /><Relationship Id="rId24" Type="http://schemas.openxmlformats.org/officeDocument/2006/relationships/hyperlink" Target="https://podminky.urs.cz/item/CS_URS_2021_02/63151518" TargetMode="External" /><Relationship Id="rId25" Type="http://schemas.openxmlformats.org/officeDocument/2006/relationships/hyperlink" Target="https://podminky.urs.cz/item/CS_URS_2021_02/621531022" TargetMode="External" /><Relationship Id="rId26" Type="http://schemas.openxmlformats.org/officeDocument/2006/relationships/hyperlink" Target="https://podminky.urs.cz/item/CS_URS_2021_02/622131121" TargetMode="External" /><Relationship Id="rId27" Type="http://schemas.openxmlformats.org/officeDocument/2006/relationships/hyperlink" Target="https://podminky.urs.cz/item/CS_URS_2021_02/622135002" TargetMode="External" /><Relationship Id="rId28" Type="http://schemas.openxmlformats.org/officeDocument/2006/relationships/hyperlink" Target="https://podminky.urs.cz/item/CS_URS_2021_02/622135092" TargetMode="External" /><Relationship Id="rId29" Type="http://schemas.openxmlformats.org/officeDocument/2006/relationships/hyperlink" Target="https://podminky.urs.cz/item/CS_URS_2021_02/622142001" TargetMode="External" /><Relationship Id="rId30" Type="http://schemas.openxmlformats.org/officeDocument/2006/relationships/hyperlink" Target="https://podminky.urs.cz/item/CS_URS_2021_02/622151001" TargetMode="External" /><Relationship Id="rId31" Type="http://schemas.openxmlformats.org/officeDocument/2006/relationships/hyperlink" Target="https://podminky.urs.cz/item/CS_URS_2021_02/622212001" TargetMode="External" /><Relationship Id="rId32" Type="http://schemas.openxmlformats.org/officeDocument/2006/relationships/hyperlink" Target="https://podminky.urs.cz/item/CS_URS_2021_02/28376360" TargetMode="External" /><Relationship Id="rId33" Type="http://schemas.openxmlformats.org/officeDocument/2006/relationships/hyperlink" Target="https://podminky.urs.cz/item/CS_URS_2021_02/622221001" TargetMode="External" /><Relationship Id="rId34" Type="http://schemas.openxmlformats.org/officeDocument/2006/relationships/hyperlink" Target="https://podminky.urs.cz/item/CS_URS_2021_02/63151518" TargetMode="External" /><Relationship Id="rId35" Type="http://schemas.openxmlformats.org/officeDocument/2006/relationships/hyperlink" Target="https://podminky.urs.cz/item/CS_URS_2021_02/622221031" TargetMode="External" /><Relationship Id="rId36" Type="http://schemas.openxmlformats.org/officeDocument/2006/relationships/hyperlink" Target="https://podminky.urs.cz/item/CS_URS_2021_02/63151531" TargetMode="External" /><Relationship Id="rId37" Type="http://schemas.openxmlformats.org/officeDocument/2006/relationships/hyperlink" Target="https://podminky.urs.cz/item/CS_URS_2021_02/622222001" TargetMode="External" /><Relationship Id="rId38" Type="http://schemas.openxmlformats.org/officeDocument/2006/relationships/hyperlink" Target="https://podminky.urs.cz/item/CS_URS_2021_02/63151518" TargetMode="External" /><Relationship Id="rId39" Type="http://schemas.openxmlformats.org/officeDocument/2006/relationships/hyperlink" Target="https://podminky.urs.cz/item/CS_URS_2021_02/622251105" TargetMode="External" /><Relationship Id="rId40" Type="http://schemas.openxmlformats.org/officeDocument/2006/relationships/hyperlink" Target="https://podminky.urs.cz/item/CS_URS_2021_02/622252002" TargetMode="External" /><Relationship Id="rId41" Type="http://schemas.openxmlformats.org/officeDocument/2006/relationships/hyperlink" Target="https://podminky.urs.cz/item/CS_URS_2021_02/59051476" TargetMode="External" /><Relationship Id="rId42" Type="http://schemas.openxmlformats.org/officeDocument/2006/relationships/hyperlink" Target="https://podminky.urs.cz/item/CS_URS_2021_02/59051486" TargetMode="External" /><Relationship Id="rId43" Type="http://schemas.openxmlformats.org/officeDocument/2006/relationships/hyperlink" Target="https://podminky.urs.cz/item/CS_URS_2021_02/59051510" TargetMode="External" /><Relationship Id="rId44" Type="http://schemas.openxmlformats.org/officeDocument/2006/relationships/hyperlink" Target="https://podminky.urs.cz/item/CS_URS_2021_02/59051512" TargetMode="External" /><Relationship Id="rId45" Type="http://schemas.openxmlformats.org/officeDocument/2006/relationships/hyperlink" Target="https://podminky.urs.cz/item/CS_URS_2021_02/59051502" TargetMode="External" /><Relationship Id="rId46" Type="http://schemas.openxmlformats.org/officeDocument/2006/relationships/hyperlink" Target="https://podminky.urs.cz/item/CS_URS_2021_02/622531022" TargetMode="External" /><Relationship Id="rId47" Type="http://schemas.openxmlformats.org/officeDocument/2006/relationships/hyperlink" Target="https://podminky.urs.cz/item/CS_URS_2021_02/629991012" TargetMode="External" /><Relationship Id="rId48" Type="http://schemas.openxmlformats.org/officeDocument/2006/relationships/hyperlink" Target="https://podminky.urs.cz/item/CS_URS_2021_02/637211321" TargetMode="External" /><Relationship Id="rId49" Type="http://schemas.openxmlformats.org/officeDocument/2006/relationships/hyperlink" Target="https://podminky.urs.cz/item/CS_URS_2021_02/916331112" TargetMode="External" /><Relationship Id="rId50" Type="http://schemas.openxmlformats.org/officeDocument/2006/relationships/hyperlink" Target="https://podminky.urs.cz/item/CS_URS_2021_02/59217001" TargetMode="External" /><Relationship Id="rId51" Type="http://schemas.openxmlformats.org/officeDocument/2006/relationships/hyperlink" Target="https://podminky.urs.cz/item/CS_URS_2021_02/941211112" TargetMode="External" /><Relationship Id="rId52" Type="http://schemas.openxmlformats.org/officeDocument/2006/relationships/hyperlink" Target="https://podminky.urs.cz/item/CS_URS_2021_02/941211211" TargetMode="External" /><Relationship Id="rId53" Type="http://schemas.openxmlformats.org/officeDocument/2006/relationships/hyperlink" Target="https://podminky.urs.cz/item/CS_URS_2021_02/941211812" TargetMode="External" /><Relationship Id="rId54" Type="http://schemas.openxmlformats.org/officeDocument/2006/relationships/hyperlink" Target="https://podminky.urs.cz/item/CS_URS_2021_02/944511111" TargetMode="External" /><Relationship Id="rId55" Type="http://schemas.openxmlformats.org/officeDocument/2006/relationships/hyperlink" Target="https://podminky.urs.cz/item/CS_URS_2021_02/944511211" TargetMode="External" /><Relationship Id="rId56" Type="http://schemas.openxmlformats.org/officeDocument/2006/relationships/hyperlink" Target="https://podminky.urs.cz/item/CS_URS_2021_02/944511811" TargetMode="External" /><Relationship Id="rId57" Type="http://schemas.openxmlformats.org/officeDocument/2006/relationships/hyperlink" Target="https://podminky.urs.cz/item/CS_URS_2021_02/944711113" TargetMode="External" /><Relationship Id="rId58" Type="http://schemas.openxmlformats.org/officeDocument/2006/relationships/hyperlink" Target="https://podminky.urs.cz/item/CS_URS_2021_02/944711813" TargetMode="External" /><Relationship Id="rId59" Type="http://schemas.openxmlformats.org/officeDocument/2006/relationships/hyperlink" Target="https://podminky.urs.cz/item/CS_URS_2021_02/952901111" TargetMode="External" /><Relationship Id="rId60" Type="http://schemas.openxmlformats.org/officeDocument/2006/relationships/hyperlink" Target="https://podminky.urs.cz/item/CS_URS_2021_02/961043111" TargetMode="External" /><Relationship Id="rId61" Type="http://schemas.openxmlformats.org/officeDocument/2006/relationships/hyperlink" Target="https://podminky.urs.cz/item/CS_URS_2021_02/961044111" TargetMode="External" /><Relationship Id="rId62" Type="http://schemas.openxmlformats.org/officeDocument/2006/relationships/hyperlink" Target="https://podminky.urs.cz/item/CS_URS_2021_02/962042321" TargetMode="External" /><Relationship Id="rId63" Type="http://schemas.openxmlformats.org/officeDocument/2006/relationships/hyperlink" Target="https://podminky.urs.cz/item/CS_URS_2021_02/962081141" TargetMode="External" /><Relationship Id="rId64" Type="http://schemas.openxmlformats.org/officeDocument/2006/relationships/hyperlink" Target="https://podminky.urs.cz/item/CS_URS_2021_02/965081611" TargetMode="External" /><Relationship Id="rId65" Type="http://schemas.openxmlformats.org/officeDocument/2006/relationships/hyperlink" Target="https://podminky.urs.cz/item/CS_URS_2021_02/966054121" TargetMode="External" /><Relationship Id="rId66" Type="http://schemas.openxmlformats.org/officeDocument/2006/relationships/hyperlink" Target="https://podminky.urs.cz/item/CS_URS_2021_02/968062374" TargetMode="External" /><Relationship Id="rId67" Type="http://schemas.openxmlformats.org/officeDocument/2006/relationships/hyperlink" Target="https://podminky.urs.cz/item/CS_URS_2021_02/968072244" TargetMode="External" /><Relationship Id="rId68" Type="http://schemas.openxmlformats.org/officeDocument/2006/relationships/hyperlink" Target="https://podminky.urs.cz/item/CS_URS_2021_02/968072455" TargetMode="External" /><Relationship Id="rId69" Type="http://schemas.openxmlformats.org/officeDocument/2006/relationships/hyperlink" Target="https://podminky.urs.cz/item/CS_URS_2021_02/968072456" TargetMode="External" /><Relationship Id="rId70" Type="http://schemas.openxmlformats.org/officeDocument/2006/relationships/hyperlink" Target="https://podminky.urs.cz/item/CS_URS_2021_02/997013214" TargetMode="External" /><Relationship Id="rId71" Type="http://schemas.openxmlformats.org/officeDocument/2006/relationships/hyperlink" Target="https://podminky.urs.cz/item/CS_URS_2021_02/997013501" TargetMode="External" /><Relationship Id="rId72" Type="http://schemas.openxmlformats.org/officeDocument/2006/relationships/hyperlink" Target="https://podminky.urs.cz/item/CS_URS_2021_02/997013509" TargetMode="External" /><Relationship Id="rId73" Type="http://schemas.openxmlformats.org/officeDocument/2006/relationships/hyperlink" Target="https://podminky.urs.cz/item/CS_URS_2021_02/997013609" TargetMode="External" /><Relationship Id="rId74" Type="http://schemas.openxmlformats.org/officeDocument/2006/relationships/hyperlink" Target="https://podminky.urs.cz/item/CS_URS_2021_02/997013631" TargetMode="External" /><Relationship Id="rId75" Type="http://schemas.openxmlformats.org/officeDocument/2006/relationships/hyperlink" Target="https://podminky.urs.cz/item/CS_URS_2021_02/997013804" TargetMode="External" /><Relationship Id="rId76" Type="http://schemas.openxmlformats.org/officeDocument/2006/relationships/hyperlink" Target="https://podminky.urs.cz/item/CS_URS_2021_02/997013811" TargetMode="External" /><Relationship Id="rId77" Type="http://schemas.openxmlformats.org/officeDocument/2006/relationships/hyperlink" Target="https://podminky.urs.cz/item/CS_URS_2021_02/997013814" TargetMode="External" /><Relationship Id="rId78" Type="http://schemas.openxmlformats.org/officeDocument/2006/relationships/hyperlink" Target="https://podminky.urs.cz/item/CS_URS_2021_02/998011003" TargetMode="External" /><Relationship Id="rId79" Type="http://schemas.openxmlformats.org/officeDocument/2006/relationships/hyperlink" Target="https://podminky.urs.cz/item/CS_URS_2021_02/711111002" TargetMode="External" /><Relationship Id="rId80" Type="http://schemas.openxmlformats.org/officeDocument/2006/relationships/hyperlink" Target="https://podminky.urs.cz/item/CS_URS_2021_02/11163152" TargetMode="External" /><Relationship Id="rId81" Type="http://schemas.openxmlformats.org/officeDocument/2006/relationships/hyperlink" Target="https://podminky.urs.cz/item/CS_URS_2021_02/711112002" TargetMode="External" /><Relationship Id="rId82" Type="http://schemas.openxmlformats.org/officeDocument/2006/relationships/hyperlink" Target="https://podminky.urs.cz/item/CS_URS_2021_02/11163152" TargetMode="External" /><Relationship Id="rId83" Type="http://schemas.openxmlformats.org/officeDocument/2006/relationships/hyperlink" Target="https://podminky.urs.cz/item/CS_URS_2021_02/711141559" TargetMode="External" /><Relationship Id="rId84" Type="http://schemas.openxmlformats.org/officeDocument/2006/relationships/hyperlink" Target="https://podminky.urs.cz/item/CS_URS_2021_02/998711102" TargetMode="External" /><Relationship Id="rId85" Type="http://schemas.openxmlformats.org/officeDocument/2006/relationships/hyperlink" Target="https://podminky.urs.cz/item/CS_URS_2021_02/712311101" TargetMode="External" /><Relationship Id="rId86" Type="http://schemas.openxmlformats.org/officeDocument/2006/relationships/hyperlink" Target="https://podminky.urs.cz/item/CS_URS_2021_02/11163150" TargetMode="External" /><Relationship Id="rId87" Type="http://schemas.openxmlformats.org/officeDocument/2006/relationships/hyperlink" Target="https://podminky.urs.cz/item/CS_URS_2021_02/712341559" TargetMode="External" /><Relationship Id="rId88" Type="http://schemas.openxmlformats.org/officeDocument/2006/relationships/hyperlink" Target="https://podminky.urs.cz/item/CS_URS_2021_02/62832134" TargetMode="External" /><Relationship Id="rId89" Type="http://schemas.openxmlformats.org/officeDocument/2006/relationships/hyperlink" Target="https://podminky.urs.cz/item/CS_URS_2021_02/998712103" TargetMode="External" /><Relationship Id="rId90" Type="http://schemas.openxmlformats.org/officeDocument/2006/relationships/hyperlink" Target="https://podminky.urs.cz/item/CS_URS_2021_02/713141152" TargetMode="External" /><Relationship Id="rId91" Type="http://schemas.openxmlformats.org/officeDocument/2006/relationships/hyperlink" Target="https://podminky.urs.cz/item/CS_URS_2021_02/63141184" TargetMode="External" /><Relationship Id="rId92" Type="http://schemas.openxmlformats.org/officeDocument/2006/relationships/hyperlink" Target="https://podminky.urs.cz/item/CS_URS_2021_02/63141186" TargetMode="External" /><Relationship Id="rId93" Type="http://schemas.openxmlformats.org/officeDocument/2006/relationships/hyperlink" Target="https://podminky.urs.cz/item/CS_URS_2021_02/713141233" TargetMode="External" /><Relationship Id="rId94" Type="http://schemas.openxmlformats.org/officeDocument/2006/relationships/hyperlink" Target="https://podminky.urs.cz/item/CS_URS_2021_02/998713103" TargetMode="External" /><Relationship Id="rId95" Type="http://schemas.openxmlformats.org/officeDocument/2006/relationships/hyperlink" Target="https://podminky.urs.cz/item/CS_URS_2021_02/721242804" TargetMode="External" /><Relationship Id="rId96" Type="http://schemas.openxmlformats.org/officeDocument/2006/relationships/hyperlink" Target="https://podminky.urs.cz/item/CS_URS_2021_02/721249109" TargetMode="External" /><Relationship Id="rId97" Type="http://schemas.openxmlformats.org/officeDocument/2006/relationships/hyperlink" Target="https://podminky.urs.cz/item/CS_URS_2021_02/55244102" TargetMode="External" /><Relationship Id="rId98" Type="http://schemas.openxmlformats.org/officeDocument/2006/relationships/hyperlink" Target="https://podminky.urs.cz/item/CS_URS_2021_02/762341114" TargetMode="External" /><Relationship Id="rId99" Type="http://schemas.openxmlformats.org/officeDocument/2006/relationships/hyperlink" Target="https://podminky.urs.cz/item/CS_URS_2021_02/762341275" TargetMode="External" /><Relationship Id="rId100" Type="http://schemas.openxmlformats.org/officeDocument/2006/relationships/hyperlink" Target="https://podminky.urs.cz/item/CS_URS_2021_02/60722231" TargetMode="External" /><Relationship Id="rId101" Type="http://schemas.openxmlformats.org/officeDocument/2006/relationships/hyperlink" Target="https://podminky.urs.cz/item/CS_URS_2021_02/762343811" TargetMode="External" /><Relationship Id="rId102" Type="http://schemas.openxmlformats.org/officeDocument/2006/relationships/hyperlink" Target="https://podminky.urs.cz/item/CS_URS_2021_02/762395000" TargetMode="External" /><Relationship Id="rId103" Type="http://schemas.openxmlformats.org/officeDocument/2006/relationships/hyperlink" Target="https://podminky.urs.cz/item/CS_URS_2021_02/762431023" TargetMode="External" /><Relationship Id="rId104" Type="http://schemas.openxmlformats.org/officeDocument/2006/relationships/hyperlink" Target="https://podminky.urs.cz/item/CS_URS_2021_02/998762103" TargetMode="External" /><Relationship Id="rId105" Type="http://schemas.openxmlformats.org/officeDocument/2006/relationships/hyperlink" Target="https://podminky.urs.cz/item/CS_URS_2021_02/764001821" TargetMode="External" /><Relationship Id="rId106" Type="http://schemas.openxmlformats.org/officeDocument/2006/relationships/hyperlink" Target="https://podminky.urs.cz/item/CS_URS_2021_02/764002841" TargetMode="External" /><Relationship Id="rId107" Type="http://schemas.openxmlformats.org/officeDocument/2006/relationships/hyperlink" Target="https://podminky.urs.cz/item/CS_URS_2021_02/764002851" TargetMode="External" /><Relationship Id="rId108" Type="http://schemas.openxmlformats.org/officeDocument/2006/relationships/hyperlink" Target="https://podminky.urs.cz/item/CS_URS_2021_02/764002861" TargetMode="External" /><Relationship Id="rId109" Type="http://schemas.openxmlformats.org/officeDocument/2006/relationships/hyperlink" Target="https://podminky.urs.cz/item/CS_URS_2021_02/764002861" TargetMode="External" /><Relationship Id="rId110" Type="http://schemas.openxmlformats.org/officeDocument/2006/relationships/hyperlink" Target="https://podminky.urs.cz/item/CS_URS_2021_02/764002871" TargetMode="External" /><Relationship Id="rId111" Type="http://schemas.openxmlformats.org/officeDocument/2006/relationships/hyperlink" Target="https://podminky.urs.cz/item/CS_URS_2021_02/764004801" TargetMode="External" /><Relationship Id="rId112" Type="http://schemas.openxmlformats.org/officeDocument/2006/relationships/hyperlink" Target="https://podminky.urs.cz/item/CS_URS_2021_02/764004861" TargetMode="External" /><Relationship Id="rId113" Type="http://schemas.openxmlformats.org/officeDocument/2006/relationships/hyperlink" Target="https://podminky.urs.cz/item/CS_URS_2021_02/764011403" TargetMode="External" /><Relationship Id="rId114" Type="http://schemas.openxmlformats.org/officeDocument/2006/relationships/hyperlink" Target="https://podminky.urs.cz/item/CS_URS_2021_02/764011404" TargetMode="External" /><Relationship Id="rId115" Type="http://schemas.openxmlformats.org/officeDocument/2006/relationships/hyperlink" Target="https://podminky.urs.cz/item/CS_URS_2021_02/764011406" TargetMode="External" /><Relationship Id="rId116" Type="http://schemas.openxmlformats.org/officeDocument/2006/relationships/hyperlink" Target="https://podminky.urs.cz/item/CS_URS_2021_02/764111641" TargetMode="External" /><Relationship Id="rId117" Type="http://schemas.openxmlformats.org/officeDocument/2006/relationships/hyperlink" Target="https://podminky.urs.cz/item/CS_URS_2021_02/764211466" TargetMode="External" /><Relationship Id="rId118" Type="http://schemas.openxmlformats.org/officeDocument/2006/relationships/hyperlink" Target="https://podminky.urs.cz/item/CS_URS_2021_02/764216644" TargetMode="External" /><Relationship Id="rId119" Type="http://schemas.openxmlformats.org/officeDocument/2006/relationships/hyperlink" Target="https://podminky.urs.cz/item/CS_URS_2021_02/764216665" TargetMode="External" /><Relationship Id="rId120" Type="http://schemas.openxmlformats.org/officeDocument/2006/relationships/hyperlink" Target="https://podminky.urs.cz/item/CS_URS_2021_02/764218606" TargetMode="External" /><Relationship Id="rId121" Type="http://schemas.openxmlformats.org/officeDocument/2006/relationships/hyperlink" Target="https://podminky.urs.cz/item/CS_URS_2021_02/764218607" TargetMode="External" /><Relationship Id="rId122" Type="http://schemas.openxmlformats.org/officeDocument/2006/relationships/hyperlink" Target="https://podminky.urs.cz/item/CS_URS_2021_02/764311604" TargetMode="External" /><Relationship Id="rId123" Type="http://schemas.openxmlformats.org/officeDocument/2006/relationships/hyperlink" Target="https://podminky.urs.cz/item/CS_URS_2021_02/764511602" TargetMode="External" /><Relationship Id="rId124" Type="http://schemas.openxmlformats.org/officeDocument/2006/relationships/hyperlink" Target="https://podminky.urs.cz/item/CS_URS_2021_02/764511643" TargetMode="External" /><Relationship Id="rId125" Type="http://schemas.openxmlformats.org/officeDocument/2006/relationships/hyperlink" Target="https://podminky.urs.cz/item/CS_URS_2021_02/764518623" TargetMode="External" /><Relationship Id="rId126" Type="http://schemas.openxmlformats.org/officeDocument/2006/relationships/hyperlink" Target="https://podminky.urs.cz/item/CS_URS_2021_02/998764103" TargetMode="External" /><Relationship Id="rId127" Type="http://schemas.openxmlformats.org/officeDocument/2006/relationships/hyperlink" Target="https://podminky.urs.cz/item/CS_URS_2021_02/766622216" TargetMode="External" /><Relationship Id="rId128" Type="http://schemas.openxmlformats.org/officeDocument/2006/relationships/hyperlink" Target="https://podminky.urs.cz/item/CS_URS_2021_02/61140049" TargetMode="External" /><Relationship Id="rId129" Type="http://schemas.openxmlformats.org/officeDocument/2006/relationships/hyperlink" Target="https://podminky.urs.cz/item/CS_URS_2021_02/766660411" TargetMode="External" /><Relationship Id="rId130" Type="http://schemas.openxmlformats.org/officeDocument/2006/relationships/hyperlink" Target="https://podminky.urs.cz/item/CS_URS_2021_02/61140501" TargetMode="External" /><Relationship Id="rId131" Type="http://schemas.openxmlformats.org/officeDocument/2006/relationships/hyperlink" Target="https://podminky.urs.cz/item/CS_URS_2021_02/766694111" TargetMode="External" /><Relationship Id="rId132" Type="http://schemas.openxmlformats.org/officeDocument/2006/relationships/hyperlink" Target="https://podminky.urs.cz/item/CS_URS_2021_02/60794103" TargetMode="External" /><Relationship Id="rId133" Type="http://schemas.openxmlformats.org/officeDocument/2006/relationships/hyperlink" Target="https://podminky.urs.cz/item/CS_URS_2021_02/766694112" TargetMode="External" /><Relationship Id="rId134" Type="http://schemas.openxmlformats.org/officeDocument/2006/relationships/hyperlink" Target="https://podminky.urs.cz/item/CS_URS_2021_02/60794103" TargetMode="External" /><Relationship Id="rId135" Type="http://schemas.openxmlformats.org/officeDocument/2006/relationships/hyperlink" Target="https://podminky.urs.cz/item/CS_URS_2021_02/60794121" TargetMode="External" /><Relationship Id="rId136" Type="http://schemas.openxmlformats.org/officeDocument/2006/relationships/hyperlink" Target="https://podminky.urs.cz/item/CS_URS_2021_02/998766103" TargetMode="External" /><Relationship Id="rId137" Type="http://schemas.openxmlformats.org/officeDocument/2006/relationships/hyperlink" Target="https://podminky.urs.cz/item/CS_URS_2021_02/767416812" TargetMode="External" /><Relationship Id="rId138" Type="http://schemas.openxmlformats.org/officeDocument/2006/relationships/hyperlink" Target="https://podminky.urs.cz/item/CS_URS_2021_02/767610128" TargetMode="External" /><Relationship Id="rId139" Type="http://schemas.openxmlformats.org/officeDocument/2006/relationships/hyperlink" Target="https://podminky.urs.cz/item/CS_URS_2021_02/55341012" TargetMode="External" /><Relationship Id="rId140" Type="http://schemas.openxmlformats.org/officeDocument/2006/relationships/hyperlink" Target="https://podminky.urs.cz/item/CS_URS_2021_02/55341014" TargetMode="External" /><Relationship Id="rId141" Type="http://schemas.openxmlformats.org/officeDocument/2006/relationships/hyperlink" Target="https://podminky.urs.cz/item/CS_URS_2021_02/767661811" TargetMode="External" /><Relationship Id="rId142" Type="http://schemas.openxmlformats.org/officeDocument/2006/relationships/hyperlink" Target="https://podminky.urs.cz/item/CS_URS_2021_02/767810811" TargetMode="External" /><Relationship Id="rId143" Type="http://schemas.openxmlformats.org/officeDocument/2006/relationships/hyperlink" Target="https://podminky.urs.cz/item/CS_URS_2021_02/767893128" TargetMode="External" /><Relationship Id="rId144" Type="http://schemas.openxmlformats.org/officeDocument/2006/relationships/hyperlink" Target="https://podminky.urs.cz/item/CS_URS_2021_02/63437001" TargetMode="External" /><Relationship Id="rId145" Type="http://schemas.openxmlformats.org/officeDocument/2006/relationships/hyperlink" Target="https://podminky.urs.cz/item/CS_URS_2021_02/767893132" TargetMode="External" /><Relationship Id="rId146" Type="http://schemas.openxmlformats.org/officeDocument/2006/relationships/hyperlink" Target="https://podminky.urs.cz/item/CS_URS_2021_02/767893816" TargetMode="External" /><Relationship Id="rId147" Type="http://schemas.openxmlformats.org/officeDocument/2006/relationships/hyperlink" Target="https://podminky.urs.cz/item/CS_URS_2021_02/767995111" TargetMode="External" /><Relationship Id="rId148" Type="http://schemas.openxmlformats.org/officeDocument/2006/relationships/hyperlink" Target="https://podminky.urs.cz/item/CS_URS_2021_02/767995112" TargetMode="External" /><Relationship Id="rId149" Type="http://schemas.openxmlformats.org/officeDocument/2006/relationships/hyperlink" Target="https://podminky.urs.cz/item/CS_URS_2021_02/767995112" TargetMode="External" /><Relationship Id="rId150" Type="http://schemas.openxmlformats.org/officeDocument/2006/relationships/hyperlink" Target="https://podminky.urs.cz/item/CS_URS_2021_02/767995114" TargetMode="External" /><Relationship Id="rId151" Type="http://schemas.openxmlformats.org/officeDocument/2006/relationships/hyperlink" Target="https://podminky.urs.cz/item/CS_URS_2021_02/767996701" TargetMode="External" /><Relationship Id="rId152" Type="http://schemas.openxmlformats.org/officeDocument/2006/relationships/hyperlink" Target="https://podminky.urs.cz/item/CS_URS_2021_02/767996701" TargetMode="External" /><Relationship Id="rId153" Type="http://schemas.openxmlformats.org/officeDocument/2006/relationships/hyperlink" Target="https://podminky.urs.cz/item/CS_URS_2021_02/767996801" TargetMode="External" /><Relationship Id="rId154" Type="http://schemas.openxmlformats.org/officeDocument/2006/relationships/hyperlink" Target="https://podminky.urs.cz/item/CS_URS_2021_02/767996801" TargetMode="External" /><Relationship Id="rId155" Type="http://schemas.openxmlformats.org/officeDocument/2006/relationships/hyperlink" Target="https://podminky.urs.cz/item/CS_URS_2021_02/998767103" TargetMode="External" /><Relationship Id="rId156" Type="http://schemas.openxmlformats.org/officeDocument/2006/relationships/hyperlink" Target="https://podminky.urs.cz/item/CS_URS_2021_02/783306801" TargetMode="External" /><Relationship Id="rId157" Type="http://schemas.openxmlformats.org/officeDocument/2006/relationships/hyperlink" Target="https://podminky.urs.cz/item/CS_URS_2021_02/783314203" TargetMode="External" /><Relationship Id="rId158" Type="http://schemas.openxmlformats.org/officeDocument/2006/relationships/hyperlink" Target="https://podminky.urs.cz/item/CS_URS_2021_02/783315101" TargetMode="External" /><Relationship Id="rId159" Type="http://schemas.openxmlformats.org/officeDocument/2006/relationships/hyperlink" Target="https://podminky.urs.cz/item/CS_URS_2021_02/783317101" TargetMode="External" /><Relationship Id="rId160" Type="http://schemas.openxmlformats.org/officeDocument/2006/relationships/hyperlink" Target="https://podminky.urs.cz/item/CS_URS_2021_02/783401303" TargetMode="External" /><Relationship Id="rId161" Type="http://schemas.openxmlformats.org/officeDocument/2006/relationships/hyperlink" Target="https://podminky.urs.cz/item/CS_URS_2021_02/783414101" TargetMode="External" /><Relationship Id="rId162" Type="http://schemas.openxmlformats.org/officeDocument/2006/relationships/hyperlink" Target="https://podminky.urs.cz/item/CS_URS_2021_02/783415101" TargetMode="External" /><Relationship Id="rId163" Type="http://schemas.openxmlformats.org/officeDocument/2006/relationships/hyperlink" Target="https://podminky.urs.cz/item/CS_URS_2021_02/783417101" TargetMode="External" /><Relationship Id="rId164" Type="http://schemas.openxmlformats.org/officeDocument/2006/relationships/hyperlink" Target="https://podminky.urs.cz/item/CS_URS_2021_02/783601715" TargetMode="External" /><Relationship Id="rId165" Type="http://schemas.openxmlformats.org/officeDocument/2006/relationships/hyperlink" Target="https://podminky.urs.cz/item/CS_URS_2021_02/783614551" TargetMode="External" /><Relationship Id="rId166" Type="http://schemas.openxmlformats.org/officeDocument/2006/relationships/hyperlink" Target="https://podminky.urs.cz/item/CS_URS_2021_02/783617611" TargetMode="External" /><Relationship Id="rId167" Type="http://schemas.openxmlformats.org/officeDocument/2006/relationships/hyperlink" Target="https://podminky.urs.cz/item/CS_URS_2021_02/783801503" TargetMode="External" /><Relationship Id="rId168" Type="http://schemas.openxmlformats.org/officeDocument/2006/relationships/hyperlink" Target="https://podminky.urs.cz/item/CS_URS_2021_02/784111011" TargetMode="External" /><Relationship Id="rId169" Type="http://schemas.openxmlformats.org/officeDocument/2006/relationships/hyperlink" Target="https://podminky.urs.cz/item/CS_URS_2021_02/784211101" TargetMode="External" /><Relationship Id="rId170" Type="http://schemas.openxmlformats.org/officeDocument/2006/relationships/hyperlink" Target="https://podminky.urs.cz/item/CS_URS_2021_02/210202013" TargetMode="External" /><Relationship Id="rId171" Type="http://schemas.openxmlformats.org/officeDocument/2006/relationships/hyperlink" Target="https://podminky.urs.cz/item/CS_URS_2021_02/34774003" TargetMode="External" /><Relationship Id="rId172" Type="http://schemas.openxmlformats.org/officeDocument/2006/relationships/hyperlink" Target="https://podminky.urs.cz/item/CS_URS_2021_02/210204100" TargetMode="External" /><Relationship Id="rId173" Type="http://schemas.openxmlformats.org/officeDocument/2006/relationships/hyperlink" Target="https://podminky.urs.cz/item/CS_URS_2021_02/31674000" TargetMode="External" /><Relationship Id="rId174" Type="http://schemas.openxmlformats.org/officeDocument/2006/relationships/hyperlink" Target="https://podminky.urs.cz/item/CS_URS_2021_02/210220102" TargetMode="External" /><Relationship Id="rId175" Type="http://schemas.openxmlformats.org/officeDocument/2006/relationships/hyperlink" Target="https://podminky.urs.cz/item/CS_URS_2021_02/35441073" TargetMode="External" /><Relationship Id="rId176" Type="http://schemas.openxmlformats.org/officeDocument/2006/relationships/hyperlink" Target="https://podminky.urs.cz/item/CS_URS_2021_02/218040098" TargetMode="External" /><Relationship Id="rId177" Type="http://schemas.openxmlformats.org/officeDocument/2006/relationships/hyperlink" Target="https://podminky.urs.cz/item/CS_URS_2021_02/012303000" TargetMode="External" /><Relationship Id="rId178" Type="http://schemas.openxmlformats.org/officeDocument/2006/relationships/hyperlink" Target="https://podminky.urs.cz/item/CS_URS_2021_02/013203000" TargetMode="External" /><Relationship Id="rId179" Type="http://schemas.openxmlformats.org/officeDocument/2006/relationships/hyperlink" Target="https://podminky.urs.cz/item/CS_URS_2021_02/013254000" TargetMode="External" /><Relationship Id="rId180" Type="http://schemas.openxmlformats.org/officeDocument/2006/relationships/hyperlink" Target="https://podminky.urs.cz/item/CS_URS_2021_02/013274000" TargetMode="External" /><Relationship Id="rId181" Type="http://schemas.openxmlformats.org/officeDocument/2006/relationships/hyperlink" Target="https://podminky.urs.cz/item/CS_URS_2021_02/034103000" TargetMode="External" /><Relationship Id="rId182" Type="http://schemas.openxmlformats.org/officeDocument/2006/relationships/hyperlink" Target="https://podminky.urs.cz/item/CS_URS_2021_02/034503000" TargetMode="External" /><Relationship Id="rId183" Type="http://schemas.openxmlformats.org/officeDocument/2006/relationships/hyperlink" Target="https://podminky.urs.cz/item/CS_URS_2021_02/045303000" TargetMode="External" /><Relationship Id="rId184" Type="http://schemas.openxmlformats.org/officeDocument/2006/relationships/hyperlink" Target="https://podminky.urs.cz/item/CS_URS_2021_02/049303000" TargetMode="External" /><Relationship Id="rId18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27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28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29</v>
      </c>
      <c r="AL11" s="23"/>
      <c r="AM11" s="23"/>
      <c r="AN11" s="28" t="s">
        <v>30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31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32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32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29</v>
      </c>
      <c r="AL14" s="23"/>
      <c r="AM14" s="23"/>
      <c r="AN14" s="35" t="s">
        <v>32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33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34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35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29</v>
      </c>
      <c r="AL17" s="23"/>
      <c r="AM17" s="23"/>
      <c r="AN17" s="28" t="s">
        <v>36</v>
      </c>
      <c r="AO17" s="23"/>
      <c r="AP17" s="23"/>
      <c r="AQ17" s="23"/>
      <c r="AR17" s="21"/>
      <c r="BE17" s="32"/>
      <c r="BS17" s="18" t="s">
        <v>37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29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40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41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42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43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44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45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46</v>
      </c>
      <c r="E29" s="48"/>
      <c r="F29" s="33" t="s">
        <v>47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48</v>
      </c>
      <c r="G30" s="48"/>
      <c r="H30" s="48"/>
      <c r="I30" s="48"/>
      <c r="J30" s="48"/>
      <c r="K30" s="48"/>
      <c r="L30" s="49">
        <v>0.14999999999999999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49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50</v>
      </c>
      <c r="G32" s="48"/>
      <c r="H32" s="48"/>
      <c r="I32" s="48"/>
      <c r="J32" s="48"/>
      <c r="K32" s="48"/>
      <c r="L32" s="49">
        <v>0.14999999999999999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51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3"/>
      <c r="D35" s="54" t="s">
        <v>52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53</v>
      </c>
      <c r="U35" s="55"/>
      <c r="V35" s="55"/>
      <c r="W35" s="55"/>
      <c r="X35" s="57" t="s">
        <v>54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45"/>
      <c r="BE37" s="39"/>
    </row>
    <row r="41" s="2" customFormat="1" ht="6.96" customHeight="1">
      <c r="A41" s="39"/>
      <c r="B41" s="62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45"/>
      <c r="BE41" s="39"/>
    </row>
    <row r="42" s="2" customFormat="1" ht="24.96" customHeight="1">
      <c r="A42" s="39"/>
      <c r="B42" s="40"/>
      <c r="C42" s="24" t="s">
        <v>55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4"/>
      <c r="C44" s="33" t="s">
        <v>13</v>
      </c>
      <c r="D44" s="65"/>
      <c r="E44" s="65"/>
      <c r="F44" s="65"/>
      <c r="G44" s="65"/>
      <c r="H44" s="65"/>
      <c r="I44" s="65"/>
      <c r="J44" s="65"/>
      <c r="K44" s="65"/>
      <c r="L44" s="65" t="str">
        <f>K5</f>
        <v>210502</v>
      </c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6"/>
      <c r="BE44" s="4"/>
    </row>
    <row r="45" s="5" customFormat="1" ht="36.96" customHeight="1">
      <c r="A45" s="5"/>
      <c r="B45" s="67"/>
      <c r="C45" s="68" t="s">
        <v>16</v>
      </c>
      <c r="D45" s="69"/>
      <c r="E45" s="69"/>
      <c r="F45" s="69"/>
      <c r="G45" s="69"/>
      <c r="H45" s="69"/>
      <c r="I45" s="69"/>
      <c r="J45" s="69"/>
      <c r="K45" s="69"/>
      <c r="L45" s="70" t="str">
        <f>K6</f>
        <v>Poliklinika Planá - zateplení fasády</v>
      </c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71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2" t="str">
        <f>IF(K8="","",K8)</f>
        <v>Plzeňská 293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3" t="str">
        <f>IF(AN8= "","",AN8)</f>
        <v>31. 1. 2022</v>
      </c>
      <c r="AN47" s="73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5" t="str">
        <f>IF(E11= "","",E11)</f>
        <v>Město Planá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33</v>
      </c>
      <c r="AJ49" s="41"/>
      <c r="AK49" s="41"/>
      <c r="AL49" s="41"/>
      <c r="AM49" s="74" t="str">
        <f>IF(E17="","",E17)</f>
        <v>S P I R A L spol. s r. o.</v>
      </c>
      <c r="AN49" s="65"/>
      <c r="AO49" s="65"/>
      <c r="AP49" s="65"/>
      <c r="AQ49" s="41"/>
      <c r="AR49" s="45"/>
      <c r="AS49" s="75" t="s">
        <v>56</v>
      </c>
      <c r="AT49" s="76"/>
      <c r="AU49" s="77"/>
      <c r="AV49" s="77"/>
      <c r="AW49" s="77"/>
      <c r="AX49" s="77"/>
      <c r="AY49" s="77"/>
      <c r="AZ49" s="77"/>
      <c r="BA49" s="77"/>
      <c r="BB49" s="77"/>
      <c r="BC49" s="77"/>
      <c r="BD49" s="78"/>
      <c r="BE49" s="39"/>
    </row>
    <row r="50" s="2" customFormat="1" ht="15.15" customHeight="1">
      <c r="A50" s="39"/>
      <c r="B50" s="40"/>
      <c r="C50" s="33" t="s">
        <v>31</v>
      </c>
      <c r="D50" s="41"/>
      <c r="E50" s="41"/>
      <c r="F50" s="41"/>
      <c r="G50" s="41"/>
      <c r="H50" s="41"/>
      <c r="I50" s="41"/>
      <c r="J50" s="41"/>
      <c r="K50" s="41"/>
      <c r="L50" s="65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38</v>
      </c>
      <c r="AJ50" s="41"/>
      <c r="AK50" s="41"/>
      <c r="AL50" s="41"/>
      <c r="AM50" s="74" t="str">
        <f>IF(E20="","",E20)</f>
        <v>ing. Pavel Kodýtek</v>
      </c>
      <c r="AN50" s="65"/>
      <c r="AO50" s="65"/>
      <c r="AP50" s="65"/>
      <c r="AQ50" s="41"/>
      <c r="AR50" s="45"/>
      <c r="AS50" s="79"/>
      <c r="AT50" s="80"/>
      <c r="AU50" s="81"/>
      <c r="AV50" s="81"/>
      <c r="AW50" s="81"/>
      <c r="AX50" s="81"/>
      <c r="AY50" s="81"/>
      <c r="AZ50" s="81"/>
      <c r="BA50" s="81"/>
      <c r="BB50" s="81"/>
      <c r="BC50" s="81"/>
      <c r="BD50" s="82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3"/>
      <c r="AT51" s="84"/>
      <c r="AU51" s="85"/>
      <c r="AV51" s="85"/>
      <c r="AW51" s="85"/>
      <c r="AX51" s="85"/>
      <c r="AY51" s="85"/>
      <c r="AZ51" s="85"/>
      <c r="BA51" s="85"/>
      <c r="BB51" s="85"/>
      <c r="BC51" s="85"/>
      <c r="BD51" s="86"/>
      <c r="BE51" s="39"/>
    </row>
    <row r="52" s="2" customFormat="1" ht="29.28" customHeight="1">
      <c r="A52" s="39"/>
      <c r="B52" s="40"/>
      <c r="C52" s="87" t="s">
        <v>57</v>
      </c>
      <c r="D52" s="88"/>
      <c r="E52" s="88"/>
      <c r="F52" s="88"/>
      <c r="G52" s="88"/>
      <c r="H52" s="89"/>
      <c r="I52" s="90" t="s">
        <v>58</v>
      </c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91" t="s">
        <v>59</v>
      </c>
      <c r="AH52" s="88"/>
      <c r="AI52" s="88"/>
      <c r="AJ52" s="88"/>
      <c r="AK52" s="88"/>
      <c r="AL52" s="88"/>
      <c r="AM52" s="88"/>
      <c r="AN52" s="90" t="s">
        <v>60</v>
      </c>
      <c r="AO52" s="88"/>
      <c r="AP52" s="88"/>
      <c r="AQ52" s="92" t="s">
        <v>61</v>
      </c>
      <c r="AR52" s="45"/>
      <c r="AS52" s="93" t="s">
        <v>62</v>
      </c>
      <c r="AT52" s="94" t="s">
        <v>63</v>
      </c>
      <c r="AU52" s="94" t="s">
        <v>64</v>
      </c>
      <c r="AV52" s="94" t="s">
        <v>65</v>
      </c>
      <c r="AW52" s="94" t="s">
        <v>66</v>
      </c>
      <c r="AX52" s="94" t="s">
        <v>67</v>
      </c>
      <c r="AY52" s="94" t="s">
        <v>68</v>
      </c>
      <c r="AZ52" s="94" t="s">
        <v>69</v>
      </c>
      <c r="BA52" s="94" t="s">
        <v>70</v>
      </c>
      <c r="BB52" s="94" t="s">
        <v>71</v>
      </c>
      <c r="BC52" s="94" t="s">
        <v>72</v>
      </c>
      <c r="BD52" s="95" t="s">
        <v>73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6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8"/>
      <c r="BE53" s="39"/>
    </row>
    <row r="54" s="6" customFormat="1" ht="32.4" customHeight="1">
      <c r="A54" s="6"/>
      <c r="B54" s="99"/>
      <c r="C54" s="100" t="s">
        <v>74</v>
      </c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2">
        <f>ROUND(AG55,2)</f>
        <v>0</v>
      </c>
      <c r="AH54" s="102"/>
      <c r="AI54" s="102"/>
      <c r="AJ54" s="102"/>
      <c r="AK54" s="102"/>
      <c r="AL54" s="102"/>
      <c r="AM54" s="102"/>
      <c r="AN54" s="103">
        <f>SUM(AG54,AT54)</f>
        <v>0</v>
      </c>
      <c r="AO54" s="103"/>
      <c r="AP54" s="103"/>
      <c r="AQ54" s="104" t="s">
        <v>19</v>
      </c>
      <c r="AR54" s="105"/>
      <c r="AS54" s="106">
        <f>ROUND(AS55,2)</f>
        <v>0</v>
      </c>
      <c r="AT54" s="107">
        <f>ROUND(SUM(AV54:AW54),2)</f>
        <v>0</v>
      </c>
      <c r="AU54" s="108">
        <f>ROUND(AU55,5)</f>
        <v>0</v>
      </c>
      <c r="AV54" s="107">
        <f>ROUND(AZ54*L29,2)</f>
        <v>0</v>
      </c>
      <c r="AW54" s="107">
        <f>ROUND(BA54*L30,2)</f>
        <v>0</v>
      </c>
      <c r="AX54" s="107">
        <f>ROUND(BB54*L29,2)</f>
        <v>0</v>
      </c>
      <c r="AY54" s="107">
        <f>ROUND(BC54*L30,2)</f>
        <v>0</v>
      </c>
      <c r="AZ54" s="107">
        <f>ROUND(AZ55,2)</f>
        <v>0</v>
      </c>
      <c r="BA54" s="107">
        <f>ROUND(BA55,2)</f>
        <v>0</v>
      </c>
      <c r="BB54" s="107">
        <f>ROUND(BB55,2)</f>
        <v>0</v>
      </c>
      <c r="BC54" s="107">
        <f>ROUND(BC55,2)</f>
        <v>0</v>
      </c>
      <c r="BD54" s="109">
        <f>ROUND(BD55,2)</f>
        <v>0</v>
      </c>
      <c r="BE54" s="6"/>
      <c r="BS54" s="110" t="s">
        <v>75</v>
      </c>
      <c r="BT54" s="110" t="s">
        <v>76</v>
      </c>
      <c r="BV54" s="110" t="s">
        <v>77</v>
      </c>
      <c r="BW54" s="110" t="s">
        <v>5</v>
      </c>
      <c r="BX54" s="110" t="s">
        <v>78</v>
      </c>
      <c r="CL54" s="110" t="s">
        <v>19</v>
      </c>
    </row>
    <row r="55" s="7" customFormat="1" ht="16.5" customHeight="1">
      <c r="A55" s="111" t="s">
        <v>79</v>
      </c>
      <c r="B55" s="112"/>
      <c r="C55" s="113"/>
      <c r="D55" s="114" t="s">
        <v>14</v>
      </c>
      <c r="E55" s="114"/>
      <c r="F55" s="114"/>
      <c r="G55" s="114"/>
      <c r="H55" s="114"/>
      <c r="I55" s="115"/>
      <c r="J55" s="114" t="s">
        <v>17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6">
        <f>'210502 - Poliklinika Plan...'!J28</f>
        <v>0</v>
      </c>
      <c r="AH55" s="115"/>
      <c r="AI55" s="115"/>
      <c r="AJ55" s="115"/>
      <c r="AK55" s="115"/>
      <c r="AL55" s="115"/>
      <c r="AM55" s="115"/>
      <c r="AN55" s="116">
        <f>SUM(AG55,AT55)</f>
        <v>0</v>
      </c>
      <c r="AO55" s="115"/>
      <c r="AP55" s="115"/>
      <c r="AQ55" s="117" t="s">
        <v>80</v>
      </c>
      <c r="AR55" s="118"/>
      <c r="AS55" s="119">
        <v>0</v>
      </c>
      <c r="AT55" s="120">
        <f>ROUND(SUM(AV55:AW55),2)</f>
        <v>0</v>
      </c>
      <c r="AU55" s="121">
        <f>'210502 - Poliklinika Plan...'!P102</f>
        <v>0</v>
      </c>
      <c r="AV55" s="120">
        <f>'210502 - Poliklinika Plan...'!J31</f>
        <v>0</v>
      </c>
      <c r="AW55" s="120">
        <f>'210502 - Poliklinika Plan...'!J32</f>
        <v>0</v>
      </c>
      <c r="AX55" s="120">
        <f>'210502 - Poliklinika Plan...'!J33</f>
        <v>0</v>
      </c>
      <c r="AY55" s="120">
        <f>'210502 - Poliklinika Plan...'!J34</f>
        <v>0</v>
      </c>
      <c r="AZ55" s="120">
        <f>'210502 - Poliklinika Plan...'!F31</f>
        <v>0</v>
      </c>
      <c r="BA55" s="120">
        <f>'210502 - Poliklinika Plan...'!F32</f>
        <v>0</v>
      </c>
      <c r="BB55" s="120">
        <f>'210502 - Poliklinika Plan...'!F33</f>
        <v>0</v>
      </c>
      <c r="BC55" s="120">
        <f>'210502 - Poliklinika Plan...'!F34</f>
        <v>0</v>
      </c>
      <c r="BD55" s="122">
        <f>'210502 - Poliklinika Plan...'!F35</f>
        <v>0</v>
      </c>
      <c r="BE55" s="7"/>
      <c r="BT55" s="123" t="s">
        <v>81</v>
      </c>
      <c r="BU55" s="123" t="s">
        <v>82</v>
      </c>
      <c r="BV55" s="123" t="s">
        <v>77</v>
      </c>
      <c r="BW55" s="123" t="s">
        <v>5</v>
      </c>
      <c r="BX55" s="123" t="s">
        <v>78</v>
      </c>
      <c r="CL55" s="123" t="s">
        <v>19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0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/PwvyL5uk8GHgiaFsmtHsntD/HAz3uZLNW1n91va4/HMUQWatsxKfYznMf6KmU2gGbDruH4rMe5ArM4UhJuoBg==" hashValue="LP62sQOSV6NHhwiePmphuV7Nmk5ljsnWDh8T6rey5W0eXWIBXibqUclDh1NtTwHuStxPzyIKK4mNbng3hmFmd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10502 - Poliklinika Pla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24"/>
      <c r="C3" s="125"/>
      <c r="D3" s="125"/>
      <c r="E3" s="125"/>
      <c r="F3" s="125"/>
      <c r="G3" s="125"/>
      <c r="H3" s="125"/>
      <c r="I3" s="125"/>
      <c r="J3" s="125"/>
      <c r="K3" s="125"/>
      <c r="L3" s="21"/>
      <c r="AT3" s="18" t="s">
        <v>83</v>
      </c>
    </row>
    <row r="4" s="1" customFormat="1" ht="24.96" customHeight="1">
      <c r="B4" s="21"/>
      <c r="D4" s="126" t="s">
        <v>84</v>
      </c>
      <c r="L4" s="21"/>
      <c r="M4" s="127" t="s">
        <v>10</v>
      </c>
      <c r="AT4" s="18" t="s">
        <v>4</v>
      </c>
    </row>
    <row r="5" s="1" customFormat="1" ht="6.96" customHeight="1">
      <c r="B5" s="21"/>
      <c r="L5" s="21"/>
    </row>
    <row r="6" s="2" customFormat="1" ht="12" customHeight="1">
      <c r="A6" s="39"/>
      <c r="B6" s="45"/>
      <c r="C6" s="39"/>
      <c r="D6" s="128" t="s">
        <v>16</v>
      </c>
      <c r="E6" s="39"/>
      <c r="F6" s="39"/>
      <c r="G6" s="39"/>
      <c r="H6" s="39"/>
      <c r="I6" s="39"/>
      <c r="J6" s="39"/>
      <c r="K6" s="39"/>
      <c r="L6" s="12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</row>
    <row r="7" s="2" customFormat="1" ht="16.5" customHeight="1">
      <c r="A7" s="39"/>
      <c r="B7" s="45"/>
      <c r="C7" s="39"/>
      <c r="D7" s="39"/>
      <c r="E7" s="130" t="s">
        <v>17</v>
      </c>
      <c r="F7" s="39"/>
      <c r="G7" s="39"/>
      <c r="H7" s="39"/>
      <c r="I7" s="39"/>
      <c r="J7" s="39"/>
      <c r="K7" s="39"/>
      <c r="L7" s="12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</row>
    <row r="8" s="2" customFormat="1">
      <c r="A8" s="39"/>
      <c r="B8" s="45"/>
      <c r="C8" s="39"/>
      <c r="D8" s="39"/>
      <c r="E8" s="39"/>
      <c r="F8" s="39"/>
      <c r="G8" s="39"/>
      <c r="H8" s="39"/>
      <c r="I8" s="39"/>
      <c r="J8" s="39"/>
      <c r="K8" s="39"/>
      <c r="L8" s="12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2" customHeight="1">
      <c r="A9" s="39"/>
      <c r="B9" s="45"/>
      <c r="C9" s="39"/>
      <c r="D9" s="128" t="s">
        <v>18</v>
      </c>
      <c r="E9" s="39"/>
      <c r="F9" s="131" t="s">
        <v>19</v>
      </c>
      <c r="G9" s="39"/>
      <c r="H9" s="39"/>
      <c r="I9" s="128" t="s">
        <v>20</v>
      </c>
      <c r="J9" s="131" t="s">
        <v>19</v>
      </c>
      <c r="K9" s="39"/>
      <c r="L9" s="12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 ht="12" customHeight="1">
      <c r="A10" s="39"/>
      <c r="B10" s="45"/>
      <c r="C10" s="39"/>
      <c r="D10" s="128" t="s">
        <v>21</v>
      </c>
      <c r="E10" s="39"/>
      <c r="F10" s="131" t="s">
        <v>22</v>
      </c>
      <c r="G10" s="39"/>
      <c r="H10" s="39"/>
      <c r="I10" s="128" t="s">
        <v>23</v>
      </c>
      <c r="J10" s="132" t="str">
        <f>'Rekapitulace stavby'!AN8</f>
        <v>31. 1. 2022</v>
      </c>
      <c r="K10" s="39"/>
      <c r="L10" s="1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0.8" customHeight="1">
      <c r="A11" s="39"/>
      <c r="B11" s="45"/>
      <c r="C11" s="39"/>
      <c r="D11" s="39"/>
      <c r="E11" s="39"/>
      <c r="F11" s="39"/>
      <c r="G11" s="39"/>
      <c r="H11" s="39"/>
      <c r="I11" s="39"/>
      <c r="J11" s="39"/>
      <c r="K11" s="39"/>
      <c r="L11" s="12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28" t="s">
        <v>25</v>
      </c>
      <c r="E12" s="39"/>
      <c r="F12" s="39"/>
      <c r="G12" s="39"/>
      <c r="H12" s="39"/>
      <c r="I12" s="128" t="s">
        <v>26</v>
      </c>
      <c r="J12" s="131" t="s">
        <v>27</v>
      </c>
      <c r="K12" s="39"/>
      <c r="L12" s="12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8" customHeight="1">
      <c r="A13" s="39"/>
      <c r="B13" s="45"/>
      <c r="C13" s="39"/>
      <c r="D13" s="39"/>
      <c r="E13" s="131" t="s">
        <v>28</v>
      </c>
      <c r="F13" s="39"/>
      <c r="G13" s="39"/>
      <c r="H13" s="39"/>
      <c r="I13" s="128" t="s">
        <v>29</v>
      </c>
      <c r="J13" s="131" t="s">
        <v>30</v>
      </c>
      <c r="K13" s="39"/>
      <c r="L13" s="12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6.96" customHeight="1">
      <c r="A14" s="39"/>
      <c r="B14" s="45"/>
      <c r="C14" s="39"/>
      <c r="D14" s="39"/>
      <c r="E14" s="39"/>
      <c r="F14" s="39"/>
      <c r="G14" s="39"/>
      <c r="H14" s="39"/>
      <c r="I14" s="39"/>
      <c r="J14" s="39"/>
      <c r="K14" s="39"/>
      <c r="L14" s="12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2" customHeight="1">
      <c r="A15" s="39"/>
      <c r="B15" s="45"/>
      <c r="C15" s="39"/>
      <c r="D15" s="128" t="s">
        <v>31</v>
      </c>
      <c r="E15" s="39"/>
      <c r="F15" s="39"/>
      <c r="G15" s="39"/>
      <c r="H15" s="39"/>
      <c r="I15" s="128" t="s">
        <v>26</v>
      </c>
      <c r="J15" s="34" t="str">
        <f>'Rekapitulace stavby'!AN13</f>
        <v>Vyplň údaj</v>
      </c>
      <c r="K15" s="39"/>
      <c r="L15" s="12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18" customHeight="1">
      <c r="A16" s="39"/>
      <c r="B16" s="45"/>
      <c r="C16" s="39"/>
      <c r="D16" s="39"/>
      <c r="E16" s="34" t="str">
        <f>'Rekapitulace stavby'!E14</f>
        <v>Vyplň údaj</v>
      </c>
      <c r="F16" s="131"/>
      <c r="G16" s="131"/>
      <c r="H16" s="131"/>
      <c r="I16" s="128" t="s">
        <v>29</v>
      </c>
      <c r="J16" s="34" t="str">
        <f>'Rekapitulace stavby'!AN14</f>
        <v>Vyplň údaj</v>
      </c>
      <c r="K16" s="39"/>
      <c r="L16" s="12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6.96" customHeight="1">
      <c r="A17" s="39"/>
      <c r="B17" s="45"/>
      <c r="C17" s="39"/>
      <c r="D17" s="39"/>
      <c r="E17" s="39"/>
      <c r="F17" s="39"/>
      <c r="G17" s="39"/>
      <c r="H17" s="39"/>
      <c r="I17" s="39"/>
      <c r="J17" s="39"/>
      <c r="K17" s="39"/>
      <c r="L17" s="12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2" customHeight="1">
      <c r="A18" s="39"/>
      <c r="B18" s="45"/>
      <c r="C18" s="39"/>
      <c r="D18" s="128" t="s">
        <v>33</v>
      </c>
      <c r="E18" s="39"/>
      <c r="F18" s="39"/>
      <c r="G18" s="39"/>
      <c r="H18" s="39"/>
      <c r="I18" s="128" t="s">
        <v>26</v>
      </c>
      <c r="J18" s="131" t="s">
        <v>34</v>
      </c>
      <c r="K18" s="39"/>
      <c r="L18" s="12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18" customHeight="1">
      <c r="A19" s="39"/>
      <c r="B19" s="45"/>
      <c r="C19" s="39"/>
      <c r="D19" s="39"/>
      <c r="E19" s="131" t="s">
        <v>35</v>
      </c>
      <c r="F19" s="39"/>
      <c r="G19" s="39"/>
      <c r="H19" s="39"/>
      <c r="I19" s="128" t="s">
        <v>29</v>
      </c>
      <c r="J19" s="131" t="s">
        <v>36</v>
      </c>
      <c r="K19" s="39"/>
      <c r="L19" s="12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6.96" customHeight="1">
      <c r="A20" s="39"/>
      <c r="B20" s="45"/>
      <c r="C20" s="39"/>
      <c r="D20" s="39"/>
      <c r="E20" s="39"/>
      <c r="F20" s="39"/>
      <c r="G20" s="39"/>
      <c r="H20" s="39"/>
      <c r="I20" s="39"/>
      <c r="J20" s="39"/>
      <c r="K20" s="39"/>
      <c r="L20" s="12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2" customHeight="1">
      <c r="A21" s="39"/>
      <c r="B21" s="45"/>
      <c r="C21" s="39"/>
      <c r="D21" s="128" t="s">
        <v>38</v>
      </c>
      <c r="E21" s="39"/>
      <c r="F21" s="39"/>
      <c r="G21" s="39"/>
      <c r="H21" s="39"/>
      <c r="I21" s="128" t="s">
        <v>26</v>
      </c>
      <c r="J21" s="131" t="s">
        <v>19</v>
      </c>
      <c r="K21" s="39"/>
      <c r="L21" s="12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18" customHeight="1">
      <c r="A22" s="39"/>
      <c r="B22" s="45"/>
      <c r="C22" s="39"/>
      <c r="D22" s="39"/>
      <c r="E22" s="131" t="s">
        <v>39</v>
      </c>
      <c r="F22" s="39"/>
      <c r="G22" s="39"/>
      <c r="H22" s="39"/>
      <c r="I22" s="128" t="s">
        <v>29</v>
      </c>
      <c r="J22" s="131" t="s">
        <v>19</v>
      </c>
      <c r="K22" s="39"/>
      <c r="L22" s="12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6.96" customHeight="1">
      <c r="A23" s="39"/>
      <c r="B23" s="45"/>
      <c r="C23" s="39"/>
      <c r="D23" s="39"/>
      <c r="E23" s="39"/>
      <c r="F23" s="39"/>
      <c r="G23" s="39"/>
      <c r="H23" s="39"/>
      <c r="I23" s="39"/>
      <c r="J23" s="39"/>
      <c r="K23" s="39"/>
      <c r="L23" s="12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2" customHeight="1">
      <c r="A24" s="39"/>
      <c r="B24" s="45"/>
      <c r="C24" s="39"/>
      <c r="D24" s="128" t="s">
        <v>40</v>
      </c>
      <c r="E24" s="39"/>
      <c r="F24" s="39"/>
      <c r="G24" s="39"/>
      <c r="H24" s="39"/>
      <c r="I24" s="39"/>
      <c r="J24" s="39"/>
      <c r="K24" s="39"/>
      <c r="L24" s="12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8" customFormat="1" ht="47.25" customHeight="1">
      <c r="A25" s="133"/>
      <c r="B25" s="134"/>
      <c r="C25" s="133"/>
      <c r="D25" s="133"/>
      <c r="E25" s="135" t="s">
        <v>41</v>
      </c>
      <c r="F25" s="135"/>
      <c r="G25" s="135"/>
      <c r="H25" s="135"/>
      <c r="I25" s="133"/>
      <c r="J25" s="133"/>
      <c r="K25" s="133"/>
      <c r="L25" s="136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</row>
    <row r="26" s="2" customFormat="1" ht="6.96" customHeight="1">
      <c r="A26" s="39"/>
      <c r="B26" s="45"/>
      <c r="C26" s="39"/>
      <c r="D26" s="39"/>
      <c r="E26" s="39"/>
      <c r="F26" s="39"/>
      <c r="G26" s="39"/>
      <c r="H26" s="39"/>
      <c r="I26" s="39"/>
      <c r="J26" s="39"/>
      <c r="K26" s="39"/>
      <c r="L26" s="12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2" customFormat="1" ht="6.96" customHeight="1">
      <c r="A27" s="39"/>
      <c r="B27" s="45"/>
      <c r="C27" s="39"/>
      <c r="D27" s="137"/>
      <c r="E27" s="137"/>
      <c r="F27" s="137"/>
      <c r="G27" s="137"/>
      <c r="H27" s="137"/>
      <c r="I27" s="137"/>
      <c r="J27" s="137"/>
      <c r="K27" s="137"/>
      <c r="L27" s="12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</row>
    <row r="28" s="2" customFormat="1" ht="25.44" customHeight="1">
      <c r="A28" s="39"/>
      <c r="B28" s="45"/>
      <c r="C28" s="39"/>
      <c r="D28" s="138" t="s">
        <v>42</v>
      </c>
      <c r="E28" s="39"/>
      <c r="F28" s="39"/>
      <c r="G28" s="39"/>
      <c r="H28" s="39"/>
      <c r="I28" s="39"/>
      <c r="J28" s="139">
        <f>ROUND(J102, 2)</f>
        <v>0</v>
      </c>
      <c r="K28" s="39"/>
      <c r="L28" s="12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37"/>
      <c r="E29" s="137"/>
      <c r="F29" s="137"/>
      <c r="G29" s="137"/>
      <c r="H29" s="137"/>
      <c r="I29" s="137"/>
      <c r="J29" s="137"/>
      <c r="K29" s="137"/>
      <c r="L29" s="12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14.4" customHeight="1">
      <c r="A30" s="39"/>
      <c r="B30" s="45"/>
      <c r="C30" s="39"/>
      <c r="D30" s="39"/>
      <c r="E30" s="39"/>
      <c r="F30" s="140" t="s">
        <v>44</v>
      </c>
      <c r="G30" s="39"/>
      <c r="H30" s="39"/>
      <c r="I30" s="140" t="s">
        <v>43</v>
      </c>
      <c r="J30" s="140" t="s">
        <v>45</v>
      </c>
      <c r="K30" s="39"/>
      <c r="L30" s="12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14.4" customHeight="1">
      <c r="A31" s="39"/>
      <c r="B31" s="45"/>
      <c r="C31" s="39"/>
      <c r="D31" s="141" t="s">
        <v>46</v>
      </c>
      <c r="E31" s="128" t="s">
        <v>47</v>
      </c>
      <c r="F31" s="142">
        <f>ROUND((SUM(BE102:BE1150)),  2)</f>
        <v>0</v>
      </c>
      <c r="G31" s="39"/>
      <c r="H31" s="39"/>
      <c r="I31" s="143">
        <v>0.20999999999999999</v>
      </c>
      <c r="J31" s="142">
        <f>ROUND(((SUM(BE102:BE1150))*I31),  2)</f>
        <v>0</v>
      </c>
      <c r="K31" s="39"/>
      <c r="L31" s="12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128" t="s">
        <v>48</v>
      </c>
      <c r="F32" s="142">
        <f>ROUND((SUM(BF102:BF1150)),  2)</f>
        <v>0</v>
      </c>
      <c r="G32" s="39"/>
      <c r="H32" s="39"/>
      <c r="I32" s="143">
        <v>0.14999999999999999</v>
      </c>
      <c r="J32" s="142">
        <f>ROUND(((SUM(BF102:BF1150))*I32),  2)</f>
        <v>0</v>
      </c>
      <c r="K32" s="39"/>
      <c r="L32" s="12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39"/>
      <c r="E33" s="128" t="s">
        <v>49</v>
      </c>
      <c r="F33" s="142">
        <f>ROUND((SUM(BG102:BG1150)),  2)</f>
        <v>0</v>
      </c>
      <c r="G33" s="39"/>
      <c r="H33" s="39"/>
      <c r="I33" s="143">
        <v>0.20999999999999999</v>
      </c>
      <c r="J33" s="142">
        <f>0</f>
        <v>0</v>
      </c>
      <c r="K33" s="39"/>
      <c r="L33" s="12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28" t="s">
        <v>50</v>
      </c>
      <c r="F34" s="142">
        <f>ROUND((SUM(BH102:BH1150)),  2)</f>
        <v>0</v>
      </c>
      <c r="G34" s="39"/>
      <c r="H34" s="39"/>
      <c r="I34" s="143">
        <v>0.14999999999999999</v>
      </c>
      <c r="J34" s="142">
        <f>0</f>
        <v>0</v>
      </c>
      <c r="K34" s="39"/>
      <c r="L34" s="12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28" t="s">
        <v>51</v>
      </c>
      <c r="F35" s="142">
        <f>ROUND((SUM(BI102:BI1150)),  2)</f>
        <v>0</v>
      </c>
      <c r="G35" s="39"/>
      <c r="H35" s="39"/>
      <c r="I35" s="143">
        <v>0</v>
      </c>
      <c r="J35" s="142">
        <f>0</f>
        <v>0</v>
      </c>
      <c r="K35" s="39"/>
      <c r="L35" s="12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6.96" customHeight="1">
      <c r="A36" s="39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12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s="2" customFormat="1" ht="25.44" customHeight="1">
      <c r="A37" s="39"/>
      <c r="B37" s="45"/>
      <c r="C37" s="144"/>
      <c r="D37" s="145" t="s">
        <v>52</v>
      </c>
      <c r="E37" s="146"/>
      <c r="F37" s="146"/>
      <c r="G37" s="147" t="s">
        <v>53</v>
      </c>
      <c r="H37" s="148" t="s">
        <v>54</v>
      </c>
      <c r="I37" s="146"/>
      <c r="J37" s="149">
        <f>SUM(J28:J35)</f>
        <v>0</v>
      </c>
      <c r="K37" s="150"/>
      <c r="L37" s="12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14.4" customHeight="1">
      <c r="A38" s="39"/>
      <c r="B38" s="151"/>
      <c r="C38" s="152"/>
      <c r="D38" s="152"/>
      <c r="E38" s="152"/>
      <c r="F38" s="152"/>
      <c r="G38" s="152"/>
      <c r="H38" s="152"/>
      <c r="I38" s="152"/>
      <c r="J38" s="152"/>
      <c r="K38" s="152"/>
      <c r="L38" s="12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42" s="2" customFormat="1" ht="6.96" customHeight="1">
      <c r="A42" s="39"/>
      <c r="B42" s="153"/>
      <c r="C42" s="154"/>
      <c r="D42" s="154"/>
      <c r="E42" s="154"/>
      <c r="F42" s="154"/>
      <c r="G42" s="154"/>
      <c r="H42" s="154"/>
      <c r="I42" s="154"/>
      <c r="J42" s="154"/>
      <c r="K42" s="154"/>
      <c r="L42" s="12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</row>
    <row r="43" s="2" customFormat="1" ht="24.96" customHeight="1">
      <c r="A43" s="39"/>
      <c r="B43" s="40"/>
      <c r="C43" s="24" t="s">
        <v>85</v>
      </c>
      <c r="D43" s="41"/>
      <c r="E43" s="41"/>
      <c r="F43" s="41"/>
      <c r="G43" s="41"/>
      <c r="H43" s="41"/>
      <c r="I43" s="41"/>
      <c r="J43" s="41"/>
      <c r="K43" s="41"/>
      <c r="L43" s="12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</row>
    <row r="44" s="2" customFormat="1" ht="6.96" customHeight="1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12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12" customHeight="1">
      <c r="A45" s="39"/>
      <c r="B45" s="40"/>
      <c r="C45" s="33" t="s">
        <v>16</v>
      </c>
      <c r="D45" s="41"/>
      <c r="E45" s="41"/>
      <c r="F45" s="41"/>
      <c r="G45" s="41"/>
      <c r="H45" s="41"/>
      <c r="I45" s="41"/>
      <c r="J45" s="41"/>
      <c r="K45" s="41"/>
      <c r="L45" s="12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16.5" customHeight="1">
      <c r="A46" s="39"/>
      <c r="B46" s="40"/>
      <c r="C46" s="41"/>
      <c r="D46" s="41"/>
      <c r="E46" s="70" t="str">
        <f>E7</f>
        <v>Poliklinika Planá - zateplení fasády</v>
      </c>
      <c r="F46" s="41"/>
      <c r="G46" s="41"/>
      <c r="H46" s="41"/>
      <c r="I46" s="41"/>
      <c r="J46" s="41"/>
      <c r="K46" s="41"/>
      <c r="L46" s="12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6.96" customHeight="1">
      <c r="A47" s="39"/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12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2" customHeight="1">
      <c r="A48" s="39"/>
      <c r="B48" s="40"/>
      <c r="C48" s="33" t="s">
        <v>21</v>
      </c>
      <c r="D48" s="41"/>
      <c r="E48" s="41"/>
      <c r="F48" s="28" t="str">
        <f>F10</f>
        <v>Plzeňská 293</v>
      </c>
      <c r="G48" s="41"/>
      <c r="H48" s="41"/>
      <c r="I48" s="33" t="s">
        <v>23</v>
      </c>
      <c r="J48" s="73" t="str">
        <f>IF(J10="","",J10)</f>
        <v>31. 1. 2022</v>
      </c>
      <c r="K48" s="41"/>
      <c r="L48" s="12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6.96" customHeight="1">
      <c r="A49" s="39"/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12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25.65" customHeight="1">
      <c r="A50" s="39"/>
      <c r="B50" s="40"/>
      <c r="C50" s="33" t="s">
        <v>25</v>
      </c>
      <c r="D50" s="41"/>
      <c r="E50" s="41"/>
      <c r="F50" s="28" t="str">
        <f>E13</f>
        <v>Město Planá</v>
      </c>
      <c r="G50" s="41"/>
      <c r="H50" s="41"/>
      <c r="I50" s="33" t="s">
        <v>33</v>
      </c>
      <c r="J50" s="37" t="str">
        <f>E19</f>
        <v>S P I R A L spol. s r. o.</v>
      </c>
      <c r="K50" s="41"/>
      <c r="L50" s="12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15.15" customHeight="1">
      <c r="A51" s="39"/>
      <c r="B51" s="40"/>
      <c r="C51" s="33" t="s">
        <v>31</v>
      </c>
      <c r="D51" s="41"/>
      <c r="E51" s="41"/>
      <c r="F51" s="28" t="str">
        <f>IF(E16="","",E16)</f>
        <v>Vyplň údaj</v>
      </c>
      <c r="G51" s="41"/>
      <c r="H51" s="41"/>
      <c r="I51" s="33" t="s">
        <v>38</v>
      </c>
      <c r="J51" s="37" t="str">
        <f>E22</f>
        <v>ing. Pavel Kodýtek</v>
      </c>
      <c r="K51" s="41"/>
      <c r="L51" s="12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0.32" customHeight="1">
      <c r="A52" s="39"/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12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29.28" customHeight="1">
      <c r="A53" s="39"/>
      <c r="B53" s="40"/>
      <c r="C53" s="155" t="s">
        <v>86</v>
      </c>
      <c r="D53" s="156"/>
      <c r="E53" s="156"/>
      <c r="F53" s="156"/>
      <c r="G53" s="156"/>
      <c r="H53" s="156"/>
      <c r="I53" s="156"/>
      <c r="J53" s="157" t="s">
        <v>87</v>
      </c>
      <c r="K53" s="156"/>
      <c r="L53" s="12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0.32" customHeight="1">
      <c r="A54" s="39"/>
      <c r="B54" s="40"/>
      <c r="C54" s="41"/>
      <c r="D54" s="41"/>
      <c r="E54" s="41"/>
      <c r="F54" s="41"/>
      <c r="G54" s="41"/>
      <c r="H54" s="41"/>
      <c r="I54" s="41"/>
      <c r="J54" s="41"/>
      <c r="K54" s="41"/>
      <c r="L54" s="12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22.8" customHeight="1">
      <c r="A55" s="39"/>
      <c r="B55" s="40"/>
      <c r="C55" s="158" t="s">
        <v>74</v>
      </c>
      <c r="D55" s="41"/>
      <c r="E55" s="41"/>
      <c r="F55" s="41"/>
      <c r="G55" s="41"/>
      <c r="H55" s="41"/>
      <c r="I55" s="41"/>
      <c r="J55" s="103">
        <f>J102</f>
        <v>0</v>
      </c>
      <c r="K55" s="41"/>
      <c r="L55" s="12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U55" s="18" t="s">
        <v>88</v>
      </c>
    </row>
    <row r="56" s="9" customFormat="1" ht="24.96" customHeight="1">
      <c r="A56" s="9"/>
      <c r="B56" s="159"/>
      <c r="C56" s="160"/>
      <c r="D56" s="161" t="s">
        <v>89</v>
      </c>
      <c r="E56" s="162"/>
      <c r="F56" s="162"/>
      <c r="G56" s="162"/>
      <c r="H56" s="162"/>
      <c r="I56" s="162"/>
      <c r="J56" s="163">
        <f>J103</f>
        <v>0</v>
      </c>
      <c r="K56" s="160"/>
      <c r="L56" s="16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5"/>
      <c r="C57" s="166"/>
      <c r="D57" s="167" t="s">
        <v>90</v>
      </c>
      <c r="E57" s="168"/>
      <c r="F57" s="168"/>
      <c r="G57" s="168"/>
      <c r="H57" s="168"/>
      <c r="I57" s="168"/>
      <c r="J57" s="169">
        <f>J104</f>
        <v>0</v>
      </c>
      <c r="K57" s="166"/>
      <c r="L57" s="17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9.92" customHeight="1">
      <c r="A58" s="10"/>
      <c r="B58" s="165"/>
      <c r="C58" s="166"/>
      <c r="D58" s="167" t="s">
        <v>91</v>
      </c>
      <c r="E58" s="168"/>
      <c r="F58" s="168"/>
      <c r="G58" s="168"/>
      <c r="H58" s="168"/>
      <c r="I58" s="168"/>
      <c r="J58" s="169">
        <f>J147</f>
        <v>0</v>
      </c>
      <c r="K58" s="166"/>
      <c r="L58" s="17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5"/>
      <c r="C59" s="166"/>
      <c r="D59" s="167" t="s">
        <v>92</v>
      </c>
      <c r="E59" s="168"/>
      <c r="F59" s="168"/>
      <c r="G59" s="168"/>
      <c r="H59" s="168"/>
      <c r="I59" s="168"/>
      <c r="J59" s="169">
        <f>J152</f>
        <v>0</v>
      </c>
      <c r="K59" s="166"/>
      <c r="L59" s="17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10" customFormat="1" ht="19.92" customHeight="1">
      <c r="A60" s="10"/>
      <c r="B60" s="165"/>
      <c r="C60" s="166"/>
      <c r="D60" s="167" t="s">
        <v>93</v>
      </c>
      <c r="E60" s="168"/>
      <c r="F60" s="168"/>
      <c r="G60" s="168"/>
      <c r="H60" s="168"/>
      <c r="I60" s="168"/>
      <c r="J60" s="169">
        <f>J157</f>
        <v>0</v>
      </c>
      <c r="K60" s="166"/>
      <c r="L60" s="17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s="10" customFormat="1" ht="19.92" customHeight="1">
      <c r="A61" s="10"/>
      <c r="B61" s="165"/>
      <c r="C61" s="166"/>
      <c r="D61" s="167" t="s">
        <v>94</v>
      </c>
      <c r="E61" s="168"/>
      <c r="F61" s="168"/>
      <c r="G61" s="168"/>
      <c r="H61" s="168"/>
      <c r="I61" s="168"/>
      <c r="J61" s="169">
        <f>J165</f>
        <v>0</v>
      </c>
      <c r="K61" s="166"/>
      <c r="L61" s="17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5"/>
      <c r="C62" s="166"/>
      <c r="D62" s="167" t="s">
        <v>95</v>
      </c>
      <c r="E62" s="168"/>
      <c r="F62" s="168"/>
      <c r="G62" s="168"/>
      <c r="H62" s="168"/>
      <c r="I62" s="168"/>
      <c r="J62" s="169">
        <f>J174</f>
        <v>0</v>
      </c>
      <c r="K62" s="166"/>
      <c r="L62" s="17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5"/>
      <c r="C63" s="166"/>
      <c r="D63" s="167" t="s">
        <v>96</v>
      </c>
      <c r="E63" s="168"/>
      <c r="F63" s="168"/>
      <c r="G63" s="168"/>
      <c r="H63" s="168"/>
      <c r="I63" s="168"/>
      <c r="J63" s="169">
        <f>J415</f>
        <v>0</v>
      </c>
      <c r="K63" s="166"/>
      <c r="L63" s="17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5"/>
      <c r="C64" s="166"/>
      <c r="D64" s="167" t="s">
        <v>97</v>
      </c>
      <c r="E64" s="168"/>
      <c r="F64" s="168"/>
      <c r="G64" s="168"/>
      <c r="H64" s="168"/>
      <c r="I64" s="168"/>
      <c r="J64" s="169">
        <f>J528</f>
        <v>0</v>
      </c>
      <c r="K64" s="166"/>
      <c r="L64" s="17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5"/>
      <c r="C65" s="166"/>
      <c r="D65" s="167" t="s">
        <v>98</v>
      </c>
      <c r="E65" s="168"/>
      <c r="F65" s="168"/>
      <c r="G65" s="168"/>
      <c r="H65" s="168"/>
      <c r="I65" s="168"/>
      <c r="J65" s="169">
        <f>J547</f>
        <v>0</v>
      </c>
      <c r="K65" s="166"/>
      <c r="L65" s="17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59"/>
      <c r="C66" s="160"/>
      <c r="D66" s="161" t="s">
        <v>99</v>
      </c>
      <c r="E66" s="162"/>
      <c r="F66" s="162"/>
      <c r="G66" s="162"/>
      <c r="H66" s="162"/>
      <c r="I66" s="162"/>
      <c r="J66" s="163">
        <f>J550</f>
        <v>0</v>
      </c>
      <c r="K66" s="160"/>
      <c r="L66" s="16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5"/>
      <c r="C67" s="166"/>
      <c r="D67" s="167" t="s">
        <v>100</v>
      </c>
      <c r="E67" s="168"/>
      <c r="F67" s="168"/>
      <c r="G67" s="168"/>
      <c r="H67" s="168"/>
      <c r="I67" s="168"/>
      <c r="J67" s="169">
        <f>J551</f>
        <v>0</v>
      </c>
      <c r="K67" s="166"/>
      <c r="L67" s="17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5"/>
      <c r="C68" s="166"/>
      <c r="D68" s="167" t="s">
        <v>101</v>
      </c>
      <c r="E68" s="168"/>
      <c r="F68" s="168"/>
      <c r="G68" s="168"/>
      <c r="H68" s="168"/>
      <c r="I68" s="168"/>
      <c r="J68" s="169">
        <f>J570</f>
        <v>0</v>
      </c>
      <c r="K68" s="166"/>
      <c r="L68" s="17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5"/>
      <c r="C69" s="166"/>
      <c r="D69" s="167" t="s">
        <v>102</v>
      </c>
      <c r="E69" s="168"/>
      <c r="F69" s="168"/>
      <c r="G69" s="168"/>
      <c r="H69" s="168"/>
      <c r="I69" s="168"/>
      <c r="J69" s="169">
        <f>J587</f>
        <v>0</v>
      </c>
      <c r="K69" s="166"/>
      <c r="L69" s="17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5"/>
      <c r="C70" s="166"/>
      <c r="D70" s="167" t="s">
        <v>103</v>
      </c>
      <c r="E70" s="168"/>
      <c r="F70" s="168"/>
      <c r="G70" s="168"/>
      <c r="H70" s="168"/>
      <c r="I70" s="168"/>
      <c r="J70" s="169">
        <f>J606</f>
        <v>0</v>
      </c>
      <c r="K70" s="166"/>
      <c r="L70" s="17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65"/>
      <c r="C71" s="166"/>
      <c r="D71" s="167" t="s">
        <v>104</v>
      </c>
      <c r="E71" s="168"/>
      <c r="F71" s="168"/>
      <c r="G71" s="168"/>
      <c r="H71" s="168"/>
      <c r="I71" s="168"/>
      <c r="J71" s="169">
        <f>J622</f>
        <v>0</v>
      </c>
      <c r="K71" s="166"/>
      <c r="L71" s="17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65"/>
      <c r="C72" s="166"/>
      <c r="D72" s="167" t="s">
        <v>105</v>
      </c>
      <c r="E72" s="168"/>
      <c r="F72" s="168"/>
      <c r="G72" s="168"/>
      <c r="H72" s="168"/>
      <c r="I72" s="168"/>
      <c r="J72" s="169">
        <f>J624</f>
        <v>0</v>
      </c>
      <c r="K72" s="166"/>
      <c r="L72" s="17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5"/>
      <c r="C73" s="166"/>
      <c r="D73" s="167" t="s">
        <v>106</v>
      </c>
      <c r="E73" s="168"/>
      <c r="F73" s="168"/>
      <c r="G73" s="168"/>
      <c r="H73" s="168"/>
      <c r="I73" s="168"/>
      <c r="J73" s="169">
        <f>J655</f>
        <v>0</v>
      </c>
      <c r="K73" s="166"/>
      <c r="L73" s="17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5"/>
      <c r="C74" s="166"/>
      <c r="D74" s="167" t="s">
        <v>107</v>
      </c>
      <c r="E74" s="168"/>
      <c r="F74" s="168"/>
      <c r="G74" s="168"/>
      <c r="H74" s="168"/>
      <c r="I74" s="168"/>
      <c r="J74" s="169">
        <f>J846</f>
        <v>0</v>
      </c>
      <c r="K74" s="166"/>
      <c r="L74" s="17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65"/>
      <c r="C75" s="166"/>
      <c r="D75" s="167" t="s">
        <v>108</v>
      </c>
      <c r="E75" s="168"/>
      <c r="F75" s="168"/>
      <c r="G75" s="168"/>
      <c r="H75" s="168"/>
      <c r="I75" s="168"/>
      <c r="J75" s="169">
        <f>J926</f>
        <v>0</v>
      </c>
      <c r="K75" s="166"/>
      <c r="L75" s="17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65"/>
      <c r="C76" s="166"/>
      <c r="D76" s="167" t="s">
        <v>109</v>
      </c>
      <c r="E76" s="168"/>
      <c r="F76" s="168"/>
      <c r="G76" s="168"/>
      <c r="H76" s="168"/>
      <c r="I76" s="168"/>
      <c r="J76" s="169">
        <f>J1031</f>
        <v>0</v>
      </c>
      <c r="K76" s="166"/>
      <c r="L76" s="17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65"/>
      <c r="C77" s="166"/>
      <c r="D77" s="167" t="s">
        <v>110</v>
      </c>
      <c r="E77" s="168"/>
      <c r="F77" s="168"/>
      <c r="G77" s="168"/>
      <c r="H77" s="168"/>
      <c r="I77" s="168"/>
      <c r="J77" s="169">
        <f>J1068</f>
        <v>0</v>
      </c>
      <c r="K77" s="166"/>
      <c r="L77" s="17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9" customFormat="1" ht="24.96" customHeight="1">
      <c r="A78" s="9"/>
      <c r="B78" s="159"/>
      <c r="C78" s="160"/>
      <c r="D78" s="161" t="s">
        <v>111</v>
      </c>
      <c r="E78" s="162"/>
      <c r="F78" s="162"/>
      <c r="G78" s="162"/>
      <c r="H78" s="162"/>
      <c r="I78" s="162"/>
      <c r="J78" s="163">
        <f>J1075</f>
        <v>0</v>
      </c>
      <c r="K78" s="160"/>
      <c r="L78" s="164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s="10" customFormat="1" ht="19.92" customHeight="1">
      <c r="A79" s="10"/>
      <c r="B79" s="165"/>
      <c r="C79" s="166"/>
      <c r="D79" s="167" t="s">
        <v>112</v>
      </c>
      <c r="E79" s="168"/>
      <c r="F79" s="168"/>
      <c r="G79" s="168"/>
      <c r="H79" s="168"/>
      <c r="I79" s="168"/>
      <c r="J79" s="169">
        <f>J1076</f>
        <v>0</v>
      </c>
      <c r="K79" s="166"/>
      <c r="L79" s="17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65"/>
      <c r="C80" s="166"/>
      <c r="D80" s="167" t="s">
        <v>113</v>
      </c>
      <c r="E80" s="168"/>
      <c r="F80" s="168"/>
      <c r="G80" s="168"/>
      <c r="H80" s="168"/>
      <c r="I80" s="168"/>
      <c r="J80" s="169">
        <f>J1110</f>
        <v>0</v>
      </c>
      <c r="K80" s="166"/>
      <c r="L80" s="17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9" customFormat="1" ht="24.96" customHeight="1">
      <c r="A81" s="9"/>
      <c r="B81" s="159"/>
      <c r="C81" s="160"/>
      <c r="D81" s="161" t="s">
        <v>114</v>
      </c>
      <c r="E81" s="162"/>
      <c r="F81" s="162"/>
      <c r="G81" s="162"/>
      <c r="H81" s="162"/>
      <c r="I81" s="162"/>
      <c r="J81" s="163">
        <f>J1114</f>
        <v>0</v>
      </c>
      <c r="K81" s="160"/>
      <c r="L81" s="164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s="10" customFormat="1" ht="19.92" customHeight="1">
      <c r="A82" s="10"/>
      <c r="B82" s="165"/>
      <c r="C82" s="166"/>
      <c r="D82" s="167" t="s">
        <v>115</v>
      </c>
      <c r="E82" s="168"/>
      <c r="F82" s="168"/>
      <c r="G82" s="168"/>
      <c r="H82" s="168"/>
      <c r="I82" s="168"/>
      <c r="J82" s="169">
        <f>J1115</f>
        <v>0</v>
      </c>
      <c r="K82" s="166"/>
      <c r="L82" s="17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65"/>
      <c r="C83" s="166"/>
      <c r="D83" s="167" t="s">
        <v>116</v>
      </c>
      <c r="E83" s="168"/>
      <c r="F83" s="168"/>
      <c r="G83" s="168"/>
      <c r="H83" s="168"/>
      <c r="I83" s="168"/>
      <c r="J83" s="169">
        <f>J1134</f>
        <v>0</v>
      </c>
      <c r="K83" s="166"/>
      <c r="L83" s="17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65"/>
      <c r="C84" s="166"/>
      <c r="D84" s="167" t="s">
        <v>117</v>
      </c>
      <c r="E84" s="168"/>
      <c r="F84" s="168"/>
      <c r="G84" s="168"/>
      <c r="H84" s="168"/>
      <c r="I84" s="168"/>
      <c r="J84" s="169">
        <f>J1142</f>
        <v>0</v>
      </c>
      <c r="K84" s="166"/>
      <c r="L84" s="17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2" customFormat="1" ht="21.84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2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60"/>
      <c r="C86" s="61"/>
      <c r="D86" s="61"/>
      <c r="E86" s="61"/>
      <c r="F86" s="61"/>
      <c r="G86" s="61"/>
      <c r="H86" s="61"/>
      <c r="I86" s="61"/>
      <c r="J86" s="61"/>
      <c r="K86" s="61"/>
      <c r="L86" s="12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90" s="2" customFormat="1" ht="6.96" customHeight="1">
      <c r="A90" s="39"/>
      <c r="B90" s="62"/>
      <c r="C90" s="63"/>
      <c r="D90" s="63"/>
      <c r="E90" s="63"/>
      <c r="F90" s="63"/>
      <c r="G90" s="63"/>
      <c r="H90" s="63"/>
      <c r="I90" s="63"/>
      <c r="J90" s="63"/>
      <c r="K90" s="63"/>
      <c r="L90" s="12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4.96" customHeight="1">
      <c r="A91" s="39"/>
      <c r="B91" s="40"/>
      <c r="C91" s="24" t="s">
        <v>118</v>
      </c>
      <c r="D91" s="41"/>
      <c r="E91" s="41"/>
      <c r="F91" s="41"/>
      <c r="G91" s="41"/>
      <c r="H91" s="41"/>
      <c r="I91" s="41"/>
      <c r="J91" s="41"/>
      <c r="K91" s="41"/>
      <c r="L91" s="12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6.96" customHeight="1">
      <c r="A92" s="39"/>
      <c r="B92" s="40"/>
      <c r="C92" s="41"/>
      <c r="D92" s="41"/>
      <c r="E92" s="41"/>
      <c r="F92" s="41"/>
      <c r="G92" s="41"/>
      <c r="H92" s="41"/>
      <c r="I92" s="41"/>
      <c r="J92" s="41"/>
      <c r="K92" s="41"/>
      <c r="L92" s="12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2" customHeight="1">
      <c r="A93" s="39"/>
      <c r="B93" s="40"/>
      <c r="C93" s="33" t="s">
        <v>16</v>
      </c>
      <c r="D93" s="41"/>
      <c r="E93" s="41"/>
      <c r="F93" s="41"/>
      <c r="G93" s="41"/>
      <c r="H93" s="41"/>
      <c r="I93" s="41"/>
      <c r="J93" s="41"/>
      <c r="K93" s="41"/>
      <c r="L93" s="12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16.5" customHeight="1">
      <c r="A94" s="39"/>
      <c r="B94" s="40"/>
      <c r="C94" s="41"/>
      <c r="D94" s="41"/>
      <c r="E94" s="70" t="str">
        <f>E7</f>
        <v>Poliklinika Planá - zateplení fasády</v>
      </c>
      <c r="F94" s="41"/>
      <c r="G94" s="41"/>
      <c r="H94" s="41"/>
      <c r="I94" s="41"/>
      <c r="J94" s="41"/>
      <c r="K94" s="41"/>
      <c r="L94" s="12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6.96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129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12" customHeight="1">
      <c r="A96" s="39"/>
      <c r="B96" s="40"/>
      <c r="C96" s="33" t="s">
        <v>21</v>
      </c>
      <c r="D96" s="41"/>
      <c r="E96" s="41"/>
      <c r="F96" s="28" t="str">
        <f>F10</f>
        <v>Plzeňská 293</v>
      </c>
      <c r="G96" s="41"/>
      <c r="H96" s="41"/>
      <c r="I96" s="33" t="s">
        <v>23</v>
      </c>
      <c r="J96" s="73" t="str">
        <f>IF(J10="","",J10)</f>
        <v>31. 1. 2022</v>
      </c>
      <c r="K96" s="41"/>
      <c r="L96" s="12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</row>
    <row r="97" s="2" customFormat="1" ht="6.96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12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25.65" customHeight="1">
      <c r="A98" s="39"/>
      <c r="B98" s="40"/>
      <c r="C98" s="33" t="s">
        <v>25</v>
      </c>
      <c r="D98" s="41"/>
      <c r="E98" s="41"/>
      <c r="F98" s="28" t="str">
        <f>E13</f>
        <v>Město Planá</v>
      </c>
      <c r="G98" s="41"/>
      <c r="H98" s="41"/>
      <c r="I98" s="33" t="s">
        <v>33</v>
      </c>
      <c r="J98" s="37" t="str">
        <f>E19</f>
        <v>S P I R A L spol. s r. o.</v>
      </c>
      <c r="K98" s="41"/>
      <c r="L98" s="12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15.15" customHeight="1">
      <c r="A99" s="39"/>
      <c r="B99" s="40"/>
      <c r="C99" s="33" t="s">
        <v>31</v>
      </c>
      <c r="D99" s="41"/>
      <c r="E99" s="41"/>
      <c r="F99" s="28" t="str">
        <f>IF(E16="","",E16)</f>
        <v>Vyplň údaj</v>
      </c>
      <c r="G99" s="41"/>
      <c r="H99" s="41"/>
      <c r="I99" s="33" t="s">
        <v>38</v>
      </c>
      <c r="J99" s="37" t="str">
        <f>E22</f>
        <v>ing. Pavel Kodýtek</v>
      </c>
      <c r="K99" s="41"/>
      <c r="L99" s="12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10.32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12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11" customFormat="1" ht="29.28" customHeight="1">
      <c r="A101" s="171"/>
      <c r="B101" s="172"/>
      <c r="C101" s="173" t="s">
        <v>119</v>
      </c>
      <c r="D101" s="174" t="s">
        <v>61</v>
      </c>
      <c r="E101" s="174" t="s">
        <v>57</v>
      </c>
      <c r="F101" s="174" t="s">
        <v>58</v>
      </c>
      <c r="G101" s="174" t="s">
        <v>120</v>
      </c>
      <c r="H101" s="174" t="s">
        <v>121</v>
      </c>
      <c r="I101" s="174" t="s">
        <v>122</v>
      </c>
      <c r="J101" s="174" t="s">
        <v>87</v>
      </c>
      <c r="K101" s="175" t="s">
        <v>123</v>
      </c>
      <c r="L101" s="176"/>
      <c r="M101" s="93" t="s">
        <v>19</v>
      </c>
      <c r="N101" s="94" t="s">
        <v>46</v>
      </c>
      <c r="O101" s="94" t="s">
        <v>124</v>
      </c>
      <c r="P101" s="94" t="s">
        <v>125</v>
      </c>
      <c r="Q101" s="94" t="s">
        <v>126</v>
      </c>
      <c r="R101" s="94" t="s">
        <v>127</v>
      </c>
      <c r="S101" s="94" t="s">
        <v>128</v>
      </c>
      <c r="T101" s="95" t="s">
        <v>129</v>
      </c>
      <c r="U101" s="171"/>
      <c r="V101" s="171"/>
      <c r="W101" s="171"/>
      <c r="X101" s="171"/>
      <c r="Y101" s="171"/>
      <c r="Z101" s="171"/>
      <c r="AA101" s="171"/>
      <c r="AB101" s="171"/>
      <c r="AC101" s="171"/>
      <c r="AD101" s="171"/>
      <c r="AE101" s="171"/>
    </row>
    <row r="102" s="2" customFormat="1" ht="22.8" customHeight="1">
      <c r="A102" s="39"/>
      <c r="B102" s="40"/>
      <c r="C102" s="100" t="s">
        <v>130</v>
      </c>
      <c r="D102" s="41"/>
      <c r="E102" s="41"/>
      <c r="F102" s="41"/>
      <c r="G102" s="41"/>
      <c r="H102" s="41"/>
      <c r="I102" s="41"/>
      <c r="J102" s="177">
        <f>BK102</f>
        <v>0</v>
      </c>
      <c r="K102" s="41"/>
      <c r="L102" s="45"/>
      <c r="M102" s="96"/>
      <c r="N102" s="178"/>
      <c r="O102" s="97"/>
      <c r="P102" s="179">
        <f>P103+P550+P1075+P1114</f>
        <v>0</v>
      </c>
      <c r="Q102" s="97"/>
      <c r="R102" s="179">
        <f>R103+R550+R1075+R1114</f>
        <v>114.00679608</v>
      </c>
      <c r="S102" s="97"/>
      <c r="T102" s="180">
        <f>T103+T550+T1075+T1114</f>
        <v>25.401694119999998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75</v>
      </c>
      <c r="AU102" s="18" t="s">
        <v>88</v>
      </c>
      <c r="BK102" s="181">
        <f>BK103+BK550+BK1075+BK1114</f>
        <v>0</v>
      </c>
    </row>
    <row r="103" s="12" customFormat="1" ht="25.92" customHeight="1">
      <c r="A103" s="12"/>
      <c r="B103" s="182"/>
      <c r="C103" s="183"/>
      <c r="D103" s="184" t="s">
        <v>75</v>
      </c>
      <c r="E103" s="185" t="s">
        <v>131</v>
      </c>
      <c r="F103" s="185" t="s">
        <v>132</v>
      </c>
      <c r="G103" s="183"/>
      <c r="H103" s="183"/>
      <c r="I103" s="186"/>
      <c r="J103" s="187">
        <f>BK103</f>
        <v>0</v>
      </c>
      <c r="K103" s="183"/>
      <c r="L103" s="188"/>
      <c r="M103" s="189"/>
      <c r="N103" s="190"/>
      <c r="O103" s="190"/>
      <c r="P103" s="191">
        <f>P104+P147+P152+P157+P165+P174+P415+P528+P547</f>
        <v>0</v>
      </c>
      <c r="Q103" s="190"/>
      <c r="R103" s="191">
        <f>R104+R147+R152+R157+R165+R174+R415+R528+R547</f>
        <v>109.27607407000001</v>
      </c>
      <c r="S103" s="190"/>
      <c r="T103" s="192">
        <f>T104+T147+T152+T157+T165+T174+T415+T528+T547</f>
        <v>22.149059999999999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3" t="s">
        <v>81</v>
      </c>
      <c r="AT103" s="194" t="s">
        <v>75</v>
      </c>
      <c r="AU103" s="194" t="s">
        <v>76</v>
      </c>
      <c r="AY103" s="193" t="s">
        <v>133</v>
      </c>
      <c r="BK103" s="195">
        <f>BK104+BK147+BK152+BK157+BK165+BK174+BK415+BK528+BK547</f>
        <v>0</v>
      </c>
    </row>
    <row r="104" s="12" customFormat="1" ht="22.8" customHeight="1">
      <c r="A104" s="12"/>
      <c r="B104" s="182"/>
      <c r="C104" s="183"/>
      <c r="D104" s="184" t="s">
        <v>75</v>
      </c>
      <c r="E104" s="196" t="s">
        <v>81</v>
      </c>
      <c r="F104" s="196" t="s">
        <v>134</v>
      </c>
      <c r="G104" s="183"/>
      <c r="H104" s="183"/>
      <c r="I104" s="186"/>
      <c r="J104" s="197">
        <f>BK104</f>
        <v>0</v>
      </c>
      <c r="K104" s="183"/>
      <c r="L104" s="188"/>
      <c r="M104" s="189"/>
      <c r="N104" s="190"/>
      <c r="O104" s="190"/>
      <c r="P104" s="191">
        <f>SUM(P105:P146)</f>
        <v>0</v>
      </c>
      <c r="Q104" s="190"/>
      <c r="R104" s="191">
        <f>SUM(R105:R146)</f>
        <v>23.506567</v>
      </c>
      <c r="S104" s="190"/>
      <c r="T104" s="192">
        <f>SUM(T105:T146)</f>
        <v>5.657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93" t="s">
        <v>81</v>
      </c>
      <c r="AT104" s="194" t="s">
        <v>75</v>
      </c>
      <c r="AU104" s="194" t="s">
        <v>81</v>
      </c>
      <c r="AY104" s="193" t="s">
        <v>133</v>
      </c>
      <c r="BK104" s="195">
        <f>SUM(BK105:BK146)</f>
        <v>0</v>
      </c>
    </row>
    <row r="105" s="2" customFormat="1" ht="16.5" customHeight="1">
      <c r="A105" s="39"/>
      <c r="B105" s="40"/>
      <c r="C105" s="198" t="s">
        <v>81</v>
      </c>
      <c r="D105" s="198" t="s">
        <v>135</v>
      </c>
      <c r="E105" s="199" t="s">
        <v>136</v>
      </c>
      <c r="F105" s="200" t="s">
        <v>137</v>
      </c>
      <c r="G105" s="201" t="s">
        <v>138</v>
      </c>
      <c r="H105" s="202">
        <v>5</v>
      </c>
      <c r="I105" s="203"/>
      <c r="J105" s="204">
        <f>ROUND(I105*H105,2)</f>
        <v>0</v>
      </c>
      <c r="K105" s="200" t="s">
        <v>19</v>
      </c>
      <c r="L105" s="45"/>
      <c r="M105" s="205" t="s">
        <v>19</v>
      </c>
      <c r="N105" s="206" t="s">
        <v>47</v>
      </c>
      <c r="O105" s="85"/>
      <c r="P105" s="207">
        <f>O105*H105</f>
        <v>0</v>
      </c>
      <c r="Q105" s="207">
        <v>0</v>
      </c>
      <c r="R105" s="207">
        <f>Q105*H105</f>
        <v>0</v>
      </c>
      <c r="S105" s="207">
        <v>0</v>
      </c>
      <c r="T105" s="208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09" t="s">
        <v>139</v>
      </c>
      <c r="AT105" s="209" t="s">
        <v>135</v>
      </c>
      <c r="AU105" s="209" t="s">
        <v>83</v>
      </c>
      <c r="AY105" s="18" t="s">
        <v>133</v>
      </c>
      <c r="BE105" s="210">
        <f>IF(N105="základní",J105,0)</f>
        <v>0</v>
      </c>
      <c r="BF105" s="210">
        <f>IF(N105="snížená",J105,0)</f>
        <v>0</v>
      </c>
      <c r="BG105" s="210">
        <f>IF(N105="zákl. přenesená",J105,0)</f>
        <v>0</v>
      </c>
      <c r="BH105" s="210">
        <f>IF(N105="sníž. přenesená",J105,0)</f>
        <v>0</v>
      </c>
      <c r="BI105" s="210">
        <f>IF(N105="nulová",J105,0)</f>
        <v>0</v>
      </c>
      <c r="BJ105" s="18" t="s">
        <v>81</v>
      </c>
      <c r="BK105" s="210">
        <f>ROUND(I105*H105,2)</f>
        <v>0</v>
      </c>
      <c r="BL105" s="18" t="s">
        <v>139</v>
      </c>
      <c r="BM105" s="209" t="s">
        <v>140</v>
      </c>
    </row>
    <row r="106" s="2" customFormat="1" ht="37.8" customHeight="1">
      <c r="A106" s="39"/>
      <c r="B106" s="40"/>
      <c r="C106" s="198" t="s">
        <v>83</v>
      </c>
      <c r="D106" s="198" t="s">
        <v>135</v>
      </c>
      <c r="E106" s="199" t="s">
        <v>141</v>
      </c>
      <c r="F106" s="200" t="s">
        <v>142</v>
      </c>
      <c r="G106" s="201" t="s">
        <v>143</v>
      </c>
      <c r="H106" s="202">
        <v>39.049999999999997</v>
      </c>
      <c r="I106" s="203"/>
      <c r="J106" s="204">
        <f>ROUND(I106*H106,2)</f>
        <v>0</v>
      </c>
      <c r="K106" s="200" t="s">
        <v>144</v>
      </c>
      <c r="L106" s="45"/>
      <c r="M106" s="205" t="s">
        <v>19</v>
      </c>
      <c r="N106" s="206" t="s">
        <v>47</v>
      </c>
      <c r="O106" s="85"/>
      <c r="P106" s="207">
        <f>O106*H106</f>
        <v>0</v>
      </c>
      <c r="Q106" s="207">
        <v>0</v>
      </c>
      <c r="R106" s="207">
        <f>Q106*H106</f>
        <v>0</v>
      </c>
      <c r="S106" s="207">
        <v>0.13</v>
      </c>
      <c r="T106" s="208">
        <f>S106*H106</f>
        <v>5.0765000000000002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09" t="s">
        <v>139</v>
      </c>
      <c r="AT106" s="209" t="s">
        <v>135</v>
      </c>
      <c r="AU106" s="209" t="s">
        <v>83</v>
      </c>
      <c r="AY106" s="18" t="s">
        <v>133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8" t="s">
        <v>81</v>
      </c>
      <c r="BK106" s="210">
        <f>ROUND(I106*H106,2)</f>
        <v>0</v>
      </c>
      <c r="BL106" s="18" t="s">
        <v>139</v>
      </c>
      <c r="BM106" s="209" t="s">
        <v>145</v>
      </c>
    </row>
    <row r="107" s="2" customFormat="1">
      <c r="A107" s="39"/>
      <c r="B107" s="40"/>
      <c r="C107" s="41"/>
      <c r="D107" s="211" t="s">
        <v>146</v>
      </c>
      <c r="E107" s="41"/>
      <c r="F107" s="212" t="s">
        <v>147</v>
      </c>
      <c r="G107" s="41"/>
      <c r="H107" s="41"/>
      <c r="I107" s="213"/>
      <c r="J107" s="41"/>
      <c r="K107" s="41"/>
      <c r="L107" s="45"/>
      <c r="M107" s="214"/>
      <c r="N107" s="215"/>
      <c r="O107" s="85"/>
      <c r="P107" s="85"/>
      <c r="Q107" s="85"/>
      <c r="R107" s="85"/>
      <c r="S107" s="85"/>
      <c r="T107" s="86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18" t="s">
        <v>146</v>
      </c>
      <c r="AU107" s="18" t="s">
        <v>83</v>
      </c>
    </row>
    <row r="108" s="13" customFormat="1">
      <c r="A108" s="13"/>
      <c r="B108" s="216"/>
      <c r="C108" s="217"/>
      <c r="D108" s="218" t="s">
        <v>148</v>
      </c>
      <c r="E108" s="219" t="s">
        <v>19</v>
      </c>
      <c r="F108" s="220" t="s">
        <v>149</v>
      </c>
      <c r="G108" s="217"/>
      <c r="H108" s="219" t="s">
        <v>19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6" t="s">
        <v>148</v>
      </c>
      <c r="AU108" s="226" t="s">
        <v>83</v>
      </c>
      <c r="AV108" s="13" t="s">
        <v>81</v>
      </c>
      <c r="AW108" s="13" t="s">
        <v>37</v>
      </c>
      <c r="AX108" s="13" t="s">
        <v>76</v>
      </c>
      <c r="AY108" s="226" t="s">
        <v>133</v>
      </c>
    </row>
    <row r="109" s="14" customFormat="1">
      <c r="A109" s="14"/>
      <c r="B109" s="227"/>
      <c r="C109" s="228"/>
      <c r="D109" s="218" t="s">
        <v>148</v>
      </c>
      <c r="E109" s="229" t="s">
        <v>19</v>
      </c>
      <c r="F109" s="230" t="s">
        <v>150</v>
      </c>
      <c r="G109" s="228"/>
      <c r="H109" s="231">
        <v>39.049999999999997</v>
      </c>
      <c r="I109" s="232"/>
      <c r="J109" s="228"/>
      <c r="K109" s="228"/>
      <c r="L109" s="233"/>
      <c r="M109" s="234"/>
      <c r="N109" s="235"/>
      <c r="O109" s="235"/>
      <c r="P109" s="235"/>
      <c r="Q109" s="235"/>
      <c r="R109" s="235"/>
      <c r="S109" s="235"/>
      <c r="T109" s="236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7" t="s">
        <v>148</v>
      </c>
      <c r="AU109" s="237" t="s">
        <v>83</v>
      </c>
      <c r="AV109" s="14" t="s">
        <v>83</v>
      </c>
      <c r="AW109" s="14" t="s">
        <v>37</v>
      </c>
      <c r="AX109" s="14" t="s">
        <v>81</v>
      </c>
      <c r="AY109" s="237" t="s">
        <v>133</v>
      </c>
    </row>
    <row r="110" s="2" customFormat="1" ht="37.8" customHeight="1">
      <c r="A110" s="39"/>
      <c r="B110" s="40"/>
      <c r="C110" s="198" t="s">
        <v>151</v>
      </c>
      <c r="D110" s="198" t="s">
        <v>135</v>
      </c>
      <c r="E110" s="199" t="s">
        <v>152</v>
      </c>
      <c r="F110" s="200" t="s">
        <v>153</v>
      </c>
      <c r="G110" s="201" t="s">
        <v>143</v>
      </c>
      <c r="H110" s="202">
        <v>2.5800000000000001</v>
      </c>
      <c r="I110" s="203"/>
      <c r="J110" s="204">
        <f>ROUND(I110*H110,2)</f>
        <v>0</v>
      </c>
      <c r="K110" s="200" t="s">
        <v>144</v>
      </c>
      <c r="L110" s="45"/>
      <c r="M110" s="205" t="s">
        <v>19</v>
      </c>
      <c r="N110" s="206" t="s">
        <v>47</v>
      </c>
      <c r="O110" s="85"/>
      <c r="P110" s="207">
        <f>O110*H110</f>
        <v>0</v>
      </c>
      <c r="Q110" s="207">
        <v>0</v>
      </c>
      <c r="R110" s="207">
        <f>Q110*H110</f>
        <v>0</v>
      </c>
      <c r="S110" s="207">
        <v>0.22500000000000001</v>
      </c>
      <c r="T110" s="208">
        <f>S110*H110</f>
        <v>0.58050000000000002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209" t="s">
        <v>139</v>
      </c>
      <c r="AT110" s="209" t="s">
        <v>135</v>
      </c>
      <c r="AU110" s="209" t="s">
        <v>83</v>
      </c>
      <c r="AY110" s="18" t="s">
        <v>133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8" t="s">
        <v>81</v>
      </c>
      <c r="BK110" s="210">
        <f>ROUND(I110*H110,2)</f>
        <v>0</v>
      </c>
      <c r="BL110" s="18" t="s">
        <v>139</v>
      </c>
      <c r="BM110" s="209" t="s">
        <v>154</v>
      </c>
    </row>
    <row r="111" s="2" customFormat="1">
      <c r="A111" s="39"/>
      <c r="B111" s="40"/>
      <c r="C111" s="41"/>
      <c r="D111" s="211" t="s">
        <v>146</v>
      </c>
      <c r="E111" s="41"/>
      <c r="F111" s="212" t="s">
        <v>155</v>
      </c>
      <c r="G111" s="41"/>
      <c r="H111" s="41"/>
      <c r="I111" s="213"/>
      <c r="J111" s="41"/>
      <c r="K111" s="41"/>
      <c r="L111" s="45"/>
      <c r="M111" s="214"/>
      <c r="N111" s="215"/>
      <c r="O111" s="85"/>
      <c r="P111" s="85"/>
      <c r="Q111" s="85"/>
      <c r="R111" s="85"/>
      <c r="S111" s="85"/>
      <c r="T111" s="86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18" t="s">
        <v>146</v>
      </c>
      <c r="AU111" s="18" t="s">
        <v>83</v>
      </c>
    </row>
    <row r="112" s="13" customFormat="1">
      <c r="A112" s="13"/>
      <c r="B112" s="216"/>
      <c r="C112" s="217"/>
      <c r="D112" s="218" t="s">
        <v>148</v>
      </c>
      <c r="E112" s="219" t="s">
        <v>19</v>
      </c>
      <c r="F112" s="220" t="s">
        <v>156</v>
      </c>
      <c r="G112" s="217"/>
      <c r="H112" s="219" t="s">
        <v>19</v>
      </c>
      <c r="I112" s="221"/>
      <c r="J112" s="217"/>
      <c r="K112" s="217"/>
      <c r="L112" s="222"/>
      <c r="M112" s="223"/>
      <c r="N112" s="224"/>
      <c r="O112" s="224"/>
      <c r="P112" s="224"/>
      <c r="Q112" s="224"/>
      <c r="R112" s="224"/>
      <c r="S112" s="224"/>
      <c r="T112" s="22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6" t="s">
        <v>148</v>
      </c>
      <c r="AU112" s="226" t="s">
        <v>83</v>
      </c>
      <c r="AV112" s="13" t="s">
        <v>81</v>
      </c>
      <c r="AW112" s="13" t="s">
        <v>37</v>
      </c>
      <c r="AX112" s="13" t="s">
        <v>76</v>
      </c>
      <c r="AY112" s="226" t="s">
        <v>133</v>
      </c>
    </row>
    <row r="113" s="14" customFormat="1">
      <c r="A113" s="14"/>
      <c r="B113" s="227"/>
      <c r="C113" s="228"/>
      <c r="D113" s="218" t="s">
        <v>148</v>
      </c>
      <c r="E113" s="229" t="s">
        <v>19</v>
      </c>
      <c r="F113" s="230" t="s">
        <v>157</v>
      </c>
      <c r="G113" s="228"/>
      <c r="H113" s="231">
        <v>2.5800000000000001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37" t="s">
        <v>148</v>
      </c>
      <c r="AU113" s="237" t="s">
        <v>83</v>
      </c>
      <c r="AV113" s="14" t="s">
        <v>83</v>
      </c>
      <c r="AW113" s="14" t="s">
        <v>37</v>
      </c>
      <c r="AX113" s="14" t="s">
        <v>81</v>
      </c>
      <c r="AY113" s="237" t="s">
        <v>133</v>
      </c>
    </row>
    <row r="114" s="2" customFormat="1" ht="24.15" customHeight="1">
      <c r="A114" s="39"/>
      <c r="B114" s="40"/>
      <c r="C114" s="198" t="s">
        <v>139</v>
      </c>
      <c r="D114" s="198" t="s">
        <v>135</v>
      </c>
      <c r="E114" s="199" t="s">
        <v>158</v>
      </c>
      <c r="F114" s="200" t="s">
        <v>159</v>
      </c>
      <c r="G114" s="201" t="s">
        <v>160</v>
      </c>
      <c r="H114" s="202">
        <v>21.773</v>
      </c>
      <c r="I114" s="203"/>
      <c r="J114" s="204">
        <f>ROUND(I114*H114,2)</f>
        <v>0</v>
      </c>
      <c r="K114" s="200" t="s">
        <v>144</v>
      </c>
      <c r="L114" s="45"/>
      <c r="M114" s="205" t="s">
        <v>19</v>
      </c>
      <c r="N114" s="206" t="s">
        <v>47</v>
      </c>
      <c r="O114" s="85"/>
      <c r="P114" s="207">
        <f>O114*H114</f>
        <v>0</v>
      </c>
      <c r="Q114" s="207">
        <v>0</v>
      </c>
      <c r="R114" s="207">
        <f>Q114*H114</f>
        <v>0</v>
      </c>
      <c r="S114" s="207">
        <v>0</v>
      </c>
      <c r="T114" s="208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209" t="s">
        <v>139</v>
      </c>
      <c r="AT114" s="209" t="s">
        <v>135</v>
      </c>
      <c r="AU114" s="209" t="s">
        <v>83</v>
      </c>
      <c r="AY114" s="18" t="s">
        <v>133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8" t="s">
        <v>81</v>
      </c>
      <c r="BK114" s="210">
        <f>ROUND(I114*H114,2)</f>
        <v>0</v>
      </c>
      <c r="BL114" s="18" t="s">
        <v>139</v>
      </c>
      <c r="BM114" s="209" t="s">
        <v>161</v>
      </c>
    </row>
    <row r="115" s="2" customFormat="1">
      <c r="A115" s="39"/>
      <c r="B115" s="40"/>
      <c r="C115" s="41"/>
      <c r="D115" s="211" t="s">
        <v>146</v>
      </c>
      <c r="E115" s="41"/>
      <c r="F115" s="212" t="s">
        <v>162</v>
      </c>
      <c r="G115" s="41"/>
      <c r="H115" s="41"/>
      <c r="I115" s="213"/>
      <c r="J115" s="41"/>
      <c r="K115" s="41"/>
      <c r="L115" s="45"/>
      <c r="M115" s="214"/>
      <c r="N115" s="215"/>
      <c r="O115" s="85"/>
      <c r="P115" s="85"/>
      <c r="Q115" s="85"/>
      <c r="R115" s="85"/>
      <c r="S115" s="85"/>
      <c r="T115" s="86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18" t="s">
        <v>146</v>
      </c>
      <c r="AU115" s="18" t="s">
        <v>83</v>
      </c>
    </row>
    <row r="116" s="13" customFormat="1">
      <c r="A116" s="13"/>
      <c r="B116" s="216"/>
      <c r="C116" s="217"/>
      <c r="D116" s="218" t="s">
        <v>148</v>
      </c>
      <c r="E116" s="219" t="s">
        <v>19</v>
      </c>
      <c r="F116" s="220" t="s">
        <v>163</v>
      </c>
      <c r="G116" s="217"/>
      <c r="H116" s="219" t="s">
        <v>19</v>
      </c>
      <c r="I116" s="221"/>
      <c r="J116" s="217"/>
      <c r="K116" s="217"/>
      <c r="L116" s="222"/>
      <c r="M116" s="223"/>
      <c r="N116" s="224"/>
      <c r="O116" s="224"/>
      <c r="P116" s="224"/>
      <c r="Q116" s="224"/>
      <c r="R116" s="224"/>
      <c r="S116" s="224"/>
      <c r="T116" s="22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6" t="s">
        <v>148</v>
      </c>
      <c r="AU116" s="226" t="s">
        <v>83</v>
      </c>
      <c r="AV116" s="13" t="s">
        <v>81</v>
      </c>
      <c r="AW116" s="13" t="s">
        <v>37</v>
      </c>
      <c r="AX116" s="13" t="s">
        <v>76</v>
      </c>
      <c r="AY116" s="226" t="s">
        <v>133</v>
      </c>
    </row>
    <row r="117" s="13" customFormat="1">
      <c r="A117" s="13"/>
      <c r="B117" s="216"/>
      <c r="C117" s="217"/>
      <c r="D117" s="218" t="s">
        <v>148</v>
      </c>
      <c r="E117" s="219" t="s">
        <v>19</v>
      </c>
      <c r="F117" s="220" t="s">
        <v>164</v>
      </c>
      <c r="G117" s="217"/>
      <c r="H117" s="219" t="s">
        <v>19</v>
      </c>
      <c r="I117" s="221"/>
      <c r="J117" s="217"/>
      <c r="K117" s="217"/>
      <c r="L117" s="222"/>
      <c r="M117" s="223"/>
      <c r="N117" s="224"/>
      <c r="O117" s="224"/>
      <c r="P117" s="224"/>
      <c r="Q117" s="224"/>
      <c r="R117" s="224"/>
      <c r="S117" s="224"/>
      <c r="T117" s="22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26" t="s">
        <v>148</v>
      </c>
      <c r="AU117" s="226" t="s">
        <v>83</v>
      </c>
      <c r="AV117" s="13" t="s">
        <v>81</v>
      </c>
      <c r="AW117" s="13" t="s">
        <v>37</v>
      </c>
      <c r="AX117" s="13" t="s">
        <v>76</v>
      </c>
      <c r="AY117" s="226" t="s">
        <v>133</v>
      </c>
    </row>
    <row r="118" s="14" customFormat="1">
      <c r="A118" s="14"/>
      <c r="B118" s="227"/>
      <c r="C118" s="228"/>
      <c r="D118" s="218" t="s">
        <v>148</v>
      </c>
      <c r="E118" s="229" t="s">
        <v>19</v>
      </c>
      <c r="F118" s="230" t="s">
        <v>165</v>
      </c>
      <c r="G118" s="228"/>
      <c r="H118" s="231">
        <v>21.773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37" t="s">
        <v>148</v>
      </c>
      <c r="AU118" s="237" t="s">
        <v>83</v>
      </c>
      <c r="AV118" s="14" t="s">
        <v>83</v>
      </c>
      <c r="AW118" s="14" t="s">
        <v>37</v>
      </c>
      <c r="AX118" s="14" t="s">
        <v>81</v>
      </c>
      <c r="AY118" s="237" t="s">
        <v>133</v>
      </c>
    </row>
    <row r="119" s="2" customFormat="1" ht="37.8" customHeight="1">
      <c r="A119" s="39"/>
      <c r="B119" s="40"/>
      <c r="C119" s="198" t="s">
        <v>166</v>
      </c>
      <c r="D119" s="198" t="s">
        <v>135</v>
      </c>
      <c r="E119" s="199" t="s">
        <v>167</v>
      </c>
      <c r="F119" s="200" t="s">
        <v>168</v>
      </c>
      <c r="G119" s="201" t="s">
        <v>160</v>
      </c>
      <c r="H119" s="202">
        <v>21.773</v>
      </c>
      <c r="I119" s="203"/>
      <c r="J119" s="204">
        <f>ROUND(I119*H119,2)</f>
        <v>0</v>
      </c>
      <c r="K119" s="200" t="s">
        <v>144</v>
      </c>
      <c r="L119" s="45"/>
      <c r="M119" s="205" t="s">
        <v>19</v>
      </c>
      <c r="N119" s="206" t="s">
        <v>47</v>
      </c>
      <c r="O119" s="85"/>
      <c r="P119" s="207">
        <f>O119*H119</f>
        <v>0</v>
      </c>
      <c r="Q119" s="207">
        <v>0</v>
      </c>
      <c r="R119" s="207">
        <f>Q119*H119</f>
        <v>0</v>
      </c>
      <c r="S119" s="207">
        <v>0</v>
      </c>
      <c r="T119" s="208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09" t="s">
        <v>139</v>
      </c>
      <c r="AT119" s="209" t="s">
        <v>135</v>
      </c>
      <c r="AU119" s="209" t="s">
        <v>83</v>
      </c>
      <c r="AY119" s="18" t="s">
        <v>133</v>
      </c>
      <c r="BE119" s="210">
        <f>IF(N119="základní",J119,0)</f>
        <v>0</v>
      </c>
      <c r="BF119" s="210">
        <f>IF(N119="snížená",J119,0)</f>
        <v>0</v>
      </c>
      <c r="BG119" s="210">
        <f>IF(N119="zákl. přenesená",J119,0)</f>
        <v>0</v>
      </c>
      <c r="BH119" s="210">
        <f>IF(N119="sníž. přenesená",J119,0)</f>
        <v>0</v>
      </c>
      <c r="BI119" s="210">
        <f>IF(N119="nulová",J119,0)</f>
        <v>0</v>
      </c>
      <c r="BJ119" s="18" t="s">
        <v>81</v>
      </c>
      <c r="BK119" s="210">
        <f>ROUND(I119*H119,2)</f>
        <v>0</v>
      </c>
      <c r="BL119" s="18" t="s">
        <v>139</v>
      </c>
      <c r="BM119" s="209" t="s">
        <v>169</v>
      </c>
    </row>
    <row r="120" s="2" customFormat="1">
      <c r="A120" s="39"/>
      <c r="B120" s="40"/>
      <c r="C120" s="41"/>
      <c r="D120" s="211" t="s">
        <v>146</v>
      </c>
      <c r="E120" s="41"/>
      <c r="F120" s="212" t="s">
        <v>170</v>
      </c>
      <c r="G120" s="41"/>
      <c r="H120" s="41"/>
      <c r="I120" s="213"/>
      <c r="J120" s="41"/>
      <c r="K120" s="41"/>
      <c r="L120" s="45"/>
      <c r="M120" s="214"/>
      <c r="N120" s="215"/>
      <c r="O120" s="85"/>
      <c r="P120" s="85"/>
      <c r="Q120" s="85"/>
      <c r="R120" s="85"/>
      <c r="S120" s="85"/>
      <c r="T120" s="86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146</v>
      </c>
      <c r="AU120" s="18" t="s">
        <v>83</v>
      </c>
    </row>
    <row r="121" s="13" customFormat="1">
      <c r="A121" s="13"/>
      <c r="B121" s="216"/>
      <c r="C121" s="217"/>
      <c r="D121" s="218" t="s">
        <v>148</v>
      </c>
      <c r="E121" s="219" t="s">
        <v>19</v>
      </c>
      <c r="F121" s="220" t="s">
        <v>171</v>
      </c>
      <c r="G121" s="217"/>
      <c r="H121" s="219" t="s">
        <v>19</v>
      </c>
      <c r="I121" s="221"/>
      <c r="J121" s="217"/>
      <c r="K121" s="217"/>
      <c r="L121" s="222"/>
      <c r="M121" s="223"/>
      <c r="N121" s="224"/>
      <c r="O121" s="224"/>
      <c r="P121" s="224"/>
      <c r="Q121" s="224"/>
      <c r="R121" s="224"/>
      <c r="S121" s="224"/>
      <c r="T121" s="22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6" t="s">
        <v>148</v>
      </c>
      <c r="AU121" s="226" t="s">
        <v>83</v>
      </c>
      <c r="AV121" s="13" t="s">
        <v>81</v>
      </c>
      <c r="AW121" s="13" t="s">
        <v>37</v>
      </c>
      <c r="AX121" s="13" t="s">
        <v>76</v>
      </c>
      <c r="AY121" s="226" t="s">
        <v>133</v>
      </c>
    </row>
    <row r="122" s="14" customFormat="1">
      <c r="A122" s="14"/>
      <c r="B122" s="227"/>
      <c r="C122" s="228"/>
      <c r="D122" s="218" t="s">
        <v>148</v>
      </c>
      <c r="E122" s="229" t="s">
        <v>19</v>
      </c>
      <c r="F122" s="230" t="s">
        <v>172</v>
      </c>
      <c r="G122" s="228"/>
      <c r="H122" s="231">
        <v>21.773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7" t="s">
        <v>148</v>
      </c>
      <c r="AU122" s="237" t="s">
        <v>83</v>
      </c>
      <c r="AV122" s="14" t="s">
        <v>83</v>
      </c>
      <c r="AW122" s="14" t="s">
        <v>37</v>
      </c>
      <c r="AX122" s="14" t="s">
        <v>81</v>
      </c>
      <c r="AY122" s="237" t="s">
        <v>133</v>
      </c>
    </row>
    <row r="123" s="2" customFormat="1" ht="37.8" customHeight="1">
      <c r="A123" s="39"/>
      <c r="B123" s="40"/>
      <c r="C123" s="198" t="s">
        <v>173</v>
      </c>
      <c r="D123" s="198" t="s">
        <v>135</v>
      </c>
      <c r="E123" s="199" t="s">
        <v>174</v>
      </c>
      <c r="F123" s="200" t="s">
        <v>175</v>
      </c>
      <c r="G123" s="201" t="s">
        <v>160</v>
      </c>
      <c r="H123" s="202">
        <v>108.865</v>
      </c>
      <c r="I123" s="203"/>
      <c r="J123" s="204">
        <f>ROUND(I123*H123,2)</f>
        <v>0</v>
      </c>
      <c r="K123" s="200" t="s">
        <v>144</v>
      </c>
      <c r="L123" s="45"/>
      <c r="M123" s="205" t="s">
        <v>19</v>
      </c>
      <c r="N123" s="206" t="s">
        <v>47</v>
      </c>
      <c r="O123" s="85"/>
      <c r="P123" s="207">
        <f>O123*H123</f>
        <v>0</v>
      </c>
      <c r="Q123" s="207">
        <v>0</v>
      </c>
      <c r="R123" s="207">
        <f>Q123*H123</f>
        <v>0</v>
      </c>
      <c r="S123" s="207">
        <v>0</v>
      </c>
      <c r="T123" s="208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09" t="s">
        <v>139</v>
      </c>
      <c r="AT123" s="209" t="s">
        <v>135</v>
      </c>
      <c r="AU123" s="209" t="s">
        <v>83</v>
      </c>
      <c r="AY123" s="18" t="s">
        <v>133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8" t="s">
        <v>81</v>
      </c>
      <c r="BK123" s="210">
        <f>ROUND(I123*H123,2)</f>
        <v>0</v>
      </c>
      <c r="BL123" s="18" t="s">
        <v>139</v>
      </c>
      <c r="BM123" s="209" t="s">
        <v>176</v>
      </c>
    </row>
    <row r="124" s="2" customFormat="1">
      <c r="A124" s="39"/>
      <c r="B124" s="40"/>
      <c r="C124" s="41"/>
      <c r="D124" s="211" t="s">
        <v>146</v>
      </c>
      <c r="E124" s="41"/>
      <c r="F124" s="212" t="s">
        <v>177</v>
      </c>
      <c r="G124" s="41"/>
      <c r="H124" s="41"/>
      <c r="I124" s="213"/>
      <c r="J124" s="41"/>
      <c r="K124" s="41"/>
      <c r="L124" s="45"/>
      <c r="M124" s="214"/>
      <c r="N124" s="215"/>
      <c r="O124" s="85"/>
      <c r="P124" s="85"/>
      <c r="Q124" s="85"/>
      <c r="R124" s="85"/>
      <c r="S124" s="85"/>
      <c r="T124" s="86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146</v>
      </c>
      <c r="AU124" s="18" t="s">
        <v>83</v>
      </c>
    </row>
    <row r="125" s="14" customFormat="1">
      <c r="A125" s="14"/>
      <c r="B125" s="227"/>
      <c r="C125" s="228"/>
      <c r="D125" s="218" t="s">
        <v>148</v>
      </c>
      <c r="E125" s="229" t="s">
        <v>19</v>
      </c>
      <c r="F125" s="230" t="s">
        <v>178</v>
      </c>
      <c r="G125" s="228"/>
      <c r="H125" s="231">
        <v>108.865</v>
      </c>
      <c r="I125" s="232"/>
      <c r="J125" s="228"/>
      <c r="K125" s="228"/>
      <c r="L125" s="233"/>
      <c r="M125" s="234"/>
      <c r="N125" s="235"/>
      <c r="O125" s="235"/>
      <c r="P125" s="235"/>
      <c r="Q125" s="235"/>
      <c r="R125" s="235"/>
      <c r="S125" s="235"/>
      <c r="T125" s="236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37" t="s">
        <v>148</v>
      </c>
      <c r="AU125" s="237" t="s">
        <v>83</v>
      </c>
      <c r="AV125" s="14" t="s">
        <v>83</v>
      </c>
      <c r="AW125" s="14" t="s">
        <v>37</v>
      </c>
      <c r="AX125" s="14" t="s">
        <v>81</v>
      </c>
      <c r="AY125" s="237" t="s">
        <v>133</v>
      </c>
    </row>
    <row r="126" s="2" customFormat="1" ht="24.15" customHeight="1">
      <c r="A126" s="39"/>
      <c r="B126" s="40"/>
      <c r="C126" s="198" t="s">
        <v>179</v>
      </c>
      <c r="D126" s="198" t="s">
        <v>135</v>
      </c>
      <c r="E126" s="199" t="s">
        <v>180</v>
      </c>
      <c r="F126" s="200" t="s">
        <v>181</v>
      </c>
      <c r="G126" s="201" t="s">
        <v>182</v>
      </c>
      <c r="H126" s="202">
        <v>43.545999999999999</v>
      </c>
      <c r="I126" s="203"/>
      <c r="J126" s="204">
        <f>ROUND(I126*H126,2)</f>
        <v>0</v>
      </c>
      <c r="K126" s="200" t="s">
        <v>144</v>
      </c>
      <c r="L126" s="45"/>
      <c r="M126" s="205" t="s">
        <v>19</v>
      </c>
      <c r="N126" s="206" t="s">
        <v>47</v>
      </c>
      <c r="O126" s="85"/>
      <c r="P126" s="207">
        <f>O126*H126</f>
        <v>0</v>
      </c>
      <c r="Q126" s="207">
        <v>0</v>
      </c>
      <c r="R126" s="207">
        <f>Q126*H126</f>
        <v>0</v>
      </c>
      <c r="S126" s="207">
        <v>0</v>
      </c>
      <c r="T126" s="208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09" t="s">
        <v>139</v>
      </c>
      <c r="AT126" s="209" t="s">
        <v>135</v>
      </c>
      <c r="AU126" s="209" t="s">
        <v>83</v>
      </c>
      <c r="AY126" s="18" t="s">
        <v>133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8" t="s">
        <v>81</v>
      </c>
      <c r="BK126" s="210">
        <f>ROUND(I126*H126,2)</f>
        <v>0</v>
      </c>
      <c r="BL126" s="18" t="s">
        <v>139</v>
      </c>
      <c r="BM126" s="209" t="s">
        <v>183</v>
      </c>
    </row>
    <row r="127" s="2" customFormat="1">
      <c r="A127" s="39"/>
      <c r="B127" s="40"/>
      <c r="C127" s="41"/>
      <c r="D127" s="211" t="s">
        <v>146</v>
      </c>
      <c r="E127" s="41"/>
      <c r="F127" s="212" t="s">
        <v>184</v>
      </c>
      <c r="G127" s="41"/>
      <c r="H127" s="41"/>
      <c r="I127" s="213"/>
      <c r="J127" s="41"/>
      <c r="K127" s="41"/>
      <c r="L127" s="45"/>
      <c r="M127" s="214"/>
      <c r="N127" s="215"/>
      <c r="O127" s="85"/>
      <c r="P127" s="85"/>
      <c r="Q127" s="85"/>
      <c r="R127" s="85"/>
      <c r="S127" s="85"/>
      <c r="T127" s="86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146</v>
      </c>
      <c r="AU127" s="18" t="s">
        <v>83</v>
      </c>
    </row>
    <row r="128" s="14" customFormat="1">
      <c r="A128" s="14"/>
      <c r="B128" s="227"/>
      <c r="C128" s="228"/>
      <c r="D128" s="218" t="s">
        <v>148</v>
      </c>
      <c r="E128" s="229" t="s">
        <v>19</v>
      </c>
      <c r="F128" s="230" t="s">
        <v>185</v>
      </c>
      <c r="G128" s="228"/>
      <c r="H128" s="231">
        <v>43.545999999999999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37" t="s">
        <v>148</v>
      </c>
      <c r="AU128" s="237" t="s">
        <v>83</v>
      </c>
      <c r="AV128" s="14" t="s">
        <v>83</v>
      </c>
      <c r="AW128" s="14" t="s">
        <v>37</v>
      </c>
      <c r="AX128" s="14" t="s">
        <v>81</v>
      </c>
      <c r="AY128" s="237" t="s">
        <v>133</v>
      </c>
    </row>
    <row r="129" s="2" customFormat="1" ht="24.15" customHeight="1">
      <c r="A129" s="39"/>
      <c r="B129" s="40"/>
      <c r="C129" s="198" t="s">
        <v>186</v>
      </c>
      <c r="D129" s="198" t="s">
        <v>135</v>
      </c>
      <c r="E129" s="199" t="s">
        <v>187</v>
      </c>
      <c r="F129" s="200" t="s">
        <v>188</v>
      </c>
      <c r="G129" s="201" t="s">
        <v>160</v>
      </c>
      <c r="H129" s="202">
        <v>21.773</v>
      </c>
      <c r="I129" s="203"/>
      <c r="J129" s="204">
        <f>ROUND(I129*H129,2)</f>
        <v>0</v>
      </c>
      <c r="K129" s="200" t="s">
        <v>144</v>
      </c>
      <c r="L129" s="45"/>
      <c r="M129" s="205" t="s">
        <v>19</v>
      </c>
      <c r="N129" s="206" t="s">
        <v>47</v>
      </c>
      <c r="O129" s="85"/>
      <c r="P129" s="207">
        <f>O129*H129</f>
        <v>0</v>
      </c>
      <c r="Q129" s="207">
        <v>0</v>
      </c>
      <c r="R129" s="207">
        <f>Q129*H129</f>
        <v>0</v>
      </c>
      <c r="S129" s="207">
        <v>0</v>
      </c>
      <c r="T129" s="208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09" t="s">
        <v>139</v>
      </c>
      <c r="AT129" s="209" t="s">
        <v>135</v>
      </c>
      <c r="AU129" s="209" t="s">
        <v>83</v>
      </c>
      <c r="AY129" s="18" t="s">
        <v>133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8" t="s">
        <v>81</v>
      </c>
      <c r="BK129" s="210">
        <f>ROUND(I129*H129,2)</f>
        <v>0</v>
      </c>
      <c r="BL129" s="18" t="s">
        <v>139</v>
      </c>
      <c r="BM129" s="209" t="s">
        <v>189</v>
      </c>
    </row>
    <row r="130" s="2" customFormat="1">
      <c r="A130" s="39"/>
      <c r="B130" s="40"/>
      <c r="C130" s="41"/>
      <c r="D130" s="211" t="s">
        <v>146</v>
      </c>
      <c r="E130" s="41"/>
      <c r="F130" s="212" t="s">
        <v>190</v>
      </c>
      <c r="G130" s="41"/>
      <c r="H130" s="41"/>
      <c r="I130" s="213"/>
      <c r="J130" s="41"/>
      <c r="K130" s="41"/>
      <c r="L130" s="45"/>
      <c r="M130" s="214"/>
      <c r="N130" s="215"/>
      <c r="O130" s="85"/>
      <c r="P130" s="85"/>
      <c r="Q130" s="85"/>
      <c r="R130" s="85"/>
      <c r="S130" s="85"/>
      <c r="T130" s="86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146</v>
      </c>
      <c r="AU130" s="18" t="s">
        <v>83</v>
      </c>
    </row>
    <row r="131" s="13" customFormat="1">
      <c r="A131" s="13"/>
      <c r="B131" s="216"/>
      <c r="C131" s="217"/>
      <c r="D131" s="218" t="s">
        <v>148</v>
      </c>
      <c r="E131" s="219" t="s">
        <v>19</v>
      </c>
      <c r="F131" s="220" t="s">
        <v>191</v>
      </c>
      <c r="G131" s="217"/>
      <c r="H131" s="219" t="s">
        <v>19</v>
      </c>
      <c r="I131" s="221"/>
      <c r="J131" s="217"/>
      <c r="K131" s="217"/>
      <c r="L131" s="222"/>
      <c r="M131" s="223"/>
      <c r="N131" s="224"/>
      <c r="O131" s="224"/>
      <c r="P131" s="224"/>
      <c r="Q131" s="224"/>
      <c r="R131" s="224"/>
      <c r="S131" s="224"/>
      <c r="T131" s="225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26" t="s">
        <v>148</v>
      </c>
      <c r="AU131" s="226" t="s">
        <v>83</v>
      </c>
      <c r="AV131" s="13" t="s">
        <v>81</v>
      </c>
      <c r="AW131" s="13" t="s">
        <v>37</v>
      </c>
      <c r="AX131" s="13" t="s">
        <v>76</v>
      </c>
      <c r="AY131" s="226" t="s">
        <v>133</v>
      </c>
    </row>
    <row r="132" s="14" customFormat="1">
      <c r="A132" s="14"/>
      <c r="B132" s="227"/>
      <c r="C132" s="228"/>
      <c r="D132" s="218" t="s">
        <v>148</v>
      </c>
      <c r="E132" s="229" t="s">
        <v>19</v>
      </c>
      <c r="F132" s="230" t="s">
        <v>172</v>
      </c>
      <c r="G132" s="228"/>
      <c r="H132" s="231">
        <v>21.773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37" t="s">
        <v>148</v>
      </c>
      <c r="AU132" s="237" t="s">
        <v>83</v>
      </c>
      <c r="AV132" s="14" t="s">
        <v>83</v>
      </c>
      <c r="AW132" s="14" t="s">
        <v>37</v>
      </c>
      <c r="AX132" s="14" t="s">
        <v>81</v>
      </c>
      <c r="AY132" s="237" t="s">
        <v>133</v>
      </c>
    </row>
    <row r="133" s="2" customFormat="1" ht="24.15" customHeight="1">
      <c r="A133" s="39"/>
      <c r="B133" s="40"/>
      <c r="C133" s="198" t="s">
        <v>192</v>
      </c>
      <c r="D133" s="198" t="s">
        <v>135</v>
      </c>
      <c r="E133" s="199" t="s">
        <v>193</v>
      </c>
      <c r="F133" s="200" t="s">
        <v>194</v>
      </c>
      <c r="G133" s="201" t="s">
        <v>143</v>
      </c>
      <c r="H133" s="202">
        <v>78.349999999999994</v>
      </c>
      <c r="I133" s="203"/>
      <c r="J133" s="204">
        <f>ROUND(I133*H133,2)</f>
        <v>0</v>
      </c>
      <c r="K133" s="200" t="s">
        <v>144</v>
      </c>
      <c r="L133" s="45"/>
      <c r="M133" s="205" t="s">
        <v>19</v>
      </c>
      <c r="N133" s="206" t="s">
        <v>47</v>
      </c>
      <c r="O133" s="85"/>
      <c r="P133" s="207">
        <f>O133*H133</f>
        <v>0</v>
      </c>
      <c r="Q133" s="207">
        <v>0</v>
      </c>
      <c r="R133" s="207">
        <f>Q133*H133</f>
        <v>0</v>
      </c>
      <c r="S133" s="207">
        <v>0</v>
      </c>
      <c r="T133" s="208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09" t="s">
        <v>139</v>
      </c>
      <c r="AT133" s="209" t="s">
        <v>135</v>
      </c>
      <c r="AU133" s="209" t="s">
        <v>83</v>
      </c>
      <c r="AY133" s="18" t="s">
        <v>133</v>
      </c>
      <c r="BE133" s="210">
        <f>IF(N133="základní",J133,0)</f>
        <v>0</v>
      </c>
      <c r="BF133" s="210">
        <f>IF(N133="snížená",J133,0)</f>
        <v>0</v>
      </c>
      <c r="BG133" s="210">
        <f>IF(N133="zákl. přenesená",J133,0)</f>
        <v>0</v>
      </c>
      <c r="BH133" s="210">
        <f>IF(N133="sníž. přenesená",J133,0)</f>
        <v>0</v>
      </c>
      <c r="BI133" s="210">
        <f>IF(N133="nulová",J133,0)</f>
        <v>0</v>
      </c>
      <c r="BJ133" s="18" t="s">
        <v>81</v>
      </c>
      <c r="BK133" s="210">
        <f>ROUND(I133*H133,2)</f>
        <v>0</v>
      </c>
      <c r="BL133" s="18" t="s">
        <v>139</v>
      </c>
      <c r="BM133" s="209" t="s">
        <v>195</v>
      </c>
    </row>
    <row r="134" s="2" customFormat="1">
      <c r="A134" s="39"/>
      <c r="B134" s="40"/>
      <c r="C134" s="41"/>
      <c r="D134" s="211" t="s">
        <v>146</v>
      </c>
      <c r="E134" s="41"/>
      <c r="F134" s="212" t="s">
        <v>196</v>
      </c>
      <c r="G134" s="41"/>
      <c r="H134" s="41"/>
      <c r="I134" s="213"/>
      <c r="J134" s="41"/>
      <c r="K134" s="41"/>
      <c r="L134" s="45"/>
      <c r="M134" s="214"/>
      <c r="N134" s="215"/>
      <c r="O134" s="85"/>
      <c r="P134" s="85"/>
      <c r="Q134" s="85"/>
      <c r="R134" s="85"/>
      <c r="S134" s="85"/>
      <c r="T134" s="86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18" t="s">
        <v>146</v>
      </c>
      <c r="AU134" s="18" t="s">
        <v>83</v>
      </c>
    </row>
    <row r="135" s="13" customFormat="1">
      <c r="A135" s="13"/>
      <c r="B135" s="216"/>
      <c r="C135" s="217"/>
      <c r="D135" s="218" t="s">
        <v>148</v>
      </c>
      <c r="E135" s="219" t="s">
        <v>19</v>
      </c>
      <c r="F135" s="220" t="s">
        <v>197</v>
      </c>
      <c r="G135" s="217"/>
      <c r="H135" s="219" t="s">
        <v>19</v>
      </c>
      <c r="I135" s="221"/>
      <c r="J135" s="217"/>
      <c r="K135" s="217"/>
      <c r="L135" s="222"/>
      <c r="M135" s="223"/>
      <c r="N135" s="224"/>
      <c r="O135" s="224"/>
      <c r="P135" s="224"/>
      <c r="Q135" s="224"/>
      <c r="R135" s="224"/>
      <c r="S135" s="224"/>
      <c r="T135" s="22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26" t="s">
        <v>148</v>
      </c>
      <c r="AU135" s="226" t="s">
        <v>83</v>
      </c>
      <c r="AV135" s="13" t="s">
        <v>81</v>
      </c>
      <c r="AW135" s="13" t="s">
        <v>37</v>
      </c>
      <c r="AX135" s="13" t="s">
        <v>76</v>
      </c>
      <c r="AY135" s="226" t="s">
        <v>133</v>
      </c>
    </row>
    <row r="136" s="14" customFormat="1">
      <c r="A136" s="14"/>
      <c r="B136" s="227"/>
      <c r="C136" s="228"/>
      <c r="D136" s="218" t="s">
        <v>148</v>
      </c>
      <c r="E136" s="229" t="s">
        <v>19</v>
      </c>
      <c r="F136" s="230" t="s">
        <v>198</v>
      </c>
      <c r="G136" s="228"/>
      <c r="H136" s="231">
        <v>78.349999999999994</v>
      </c>
      <c r="I136" s="232"/>
      <c r="J136" s="228"/>
      <c r="K136" s="228"/>
      <c r="L136" s="233"/>
      <c r="M136" s="234"/>
      <c r="N136" s="235"/>
      <c r="O136" s="235"/>
      <c r="P136" s="235"/>
      <c r="Q136" s="235"/>
      <c r="R136" s="235"/>
      <c r="S136" s="235"/>
      <c r="T136" s="236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37" t="s">
        <v>148</v>
      </c>
      <c r="AU136" s="237" t="s">
        <v>83</v>
      </c>
      <c r="AV136" s="14" t="s">
        <v>83</v>
      </c>
      <c r="AW136" s="14" t="s">
        <v>37</v>
      </c>
      <c r="AX136" s="14" t="s">
        <v>81</v>
      </c>
      <c r="AY136" s="237" t="s">
        <v>133</v>
      </c>
    </row>
    <row r="137" s="2" customFormat="1" ht="16.5" customHeight="1">
      <c r="A137" s="39"/>
      <c r="B137" s="40"/>
      <c r="C137" s="238" t="s">
        <v>199</v>
      </c>
      <c r="D137" s="238" t="s">
        <v>200</v>
      </c>
      <c r="E137" s="239" t="s">
        <v>201</v>
      </c>
      <c r="F137" s="240" t="s">
        <v>202</v>
      </c>
      <c r="G137" s="241" t="s">
        <v>182</v>
      </c>
      <c r="H137" s="242">
        <v>23.504999999999999</v>
      </c>
      <c r="I137" s="243"/>
      <c r="J137" s="244">
        <f>ROUND(I137*H137,2)</f>
        <v>0</v>
      </c>
      <c r="K137" s="240" t="s">
        <v>144</v>
      </c>
      <c r="L137" s="245"/>
      <c r="M137" s="246" t="s">
        <v>19</v>
      </c>
      <c r="N137" s="247" t="s">
        <v>47</v>
      </c>
      <c r="O137" s="85"/>
      <c r="P137" s="207">
        <f>O137*H137</f>
        <v>0</v>
      </c>
      <c r="Q137" s="207">
        <v>1</v>
      </c>
      <c r="R137" s="207">
        <f>Q137*H137</f>
        <v>23.504999999999999</v>
      </c>
      <c r="S137" s="207">
        <v>0</v>
      </c>
      <c r="T137" s="208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09" t="s">
        <v>186</v>
      </c>
      <c r="AT137" s="209" t="s">
        <v>200</v>
      </c>
      <c r="AU137" s="209" t="s">
        <v>83</v>
      </c>
      <c r="AY137" s="18" t="s">
        <v>133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8" t="s">
        <v>81</v>
      </c>
      <c r="BK137" s="210">
        <f>ROUND(I137*H137,2)</f>
        <v>0</v>
      </c>
      <c r="BL137" s="18" t="s">
        <v>139</v>
      </c>
      <c r="BM137" s="209" t="s">
        <v>203</v>
      </c>
    </row>
    <row r="138" s="2" customFormat="1">
      <c r="A138" s="39"/>
      <c r="B138" s="40"/>
      <c r="C138" s="41"/>
      <c r="D138" s="211" t="s">
        <v>146</v>
      </c>
      <c r="E138" s="41"/>
      <c r="F138" s="212" t="s">
        <v>204</v>
      </c>
      <c r="G138" s="41"/>
      <c r="H138" s="41"/>
      <c r="I138" s="213"/>
      <c r="J138" s="41"/>
      <c r="K138" s="41"/>
      <c r="L138" s="45"/>
      <c r="M138" s="214"/>
      <c r="N138" s="215"/>
      <c r="O138" s="85"/>
      <c r="P138" s="85"/>
      <c r="Q138" s="85"/>
      <c r="R138" s="85"/>
      <c r="S138" s="85"/>
      <c r="T138" s="86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146</v>
      </c>
      <c r="AU138" s="18" t="s">
        <v>83</v>
      </c>
    </row>
    <row r="139" s="14" customFormat="1">
      <c r="A139" s="14"/>
      <c r="B139" s="227"/>
      <c r="C139" s="228"/>
      <c r="D139" s="218" t="s">
        <v>148</v>
      </c>
      <c r="E139" s="229" t="s">
        <v>19</v>
      </c>
      <c r="F139" s="230" t="s">
        <v>205</v>
      </c>
      <c r="G139" s="228"/>
      <c r="H139" s="231">
        <v>23.504999999999999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37" t="s">
        <v>148</v>
      </c>
      <c r="AU139" s="237" t="s">
        <v>83</v>
      </c>
      <c r="AV139" s="14" t="s">
        <v>83</v>
      </c>
      <c r="AW139" s="14" t="s">
        <v>37</v>
      </c>
      <c r="AX139" s="14" t="s">
        <v>81</v>
      </c>
      <c r="AY139" s="237" t="s">
        <v>133</v>
      </c>
    </row>
    <row r="140" s="2" customFormat="1" ht="24.15" customHeight="1">
      <c r="A140" s="39"/>
      <c r="B140" s="40"/>
      <c r="C140" s="198" t="s">
        <v>206</v>
      </c>
      <c r="D140" s="198" t="s">
        <v>135</v>
      </c>
      <c r="E140" s="199" t="s">
        <v>207</v>
      </c>
      <c r="F140" s="200" t="s">
        <v>208</v>
      </c>
      <c r="G140" s="201" t="s">
        <v>143</v>
      </c>
      <c r="H140" s="202">
        <v>78.349999999999994</v>
      </c>
      <c r="I140" s="203"/>
      <c r="J140" s="204">
        <f>ROUND(I140*H140,2)</f>
        <v>0</v>
      </c>
      <c r="K140" s="200" t="s">
        <v>144</v>
      </c>
      <c r="L140" s="45"/>
      <c r="M140" s="205" t="s">
        <v>19</v>
      </c>
      <c r="N140" s="206" t="s">
        <v>47</v>
      </c>
      <c r="O140" s="85"/>
      <c r="P140" s="207">
        <f>O140*H140</f>
        <v>0</v>
      </c>
      <c r="Q140" s="207">
        <v>0</v>
      </c>
      <c r="R140" s="207">
        <f>Q140*H140</f>
        <v>0</v>
      </c>
      <c r="S140" s="207">
        <v>0</v>
      </c>
      <c r="T140" s="208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09" t="s">
        <v>139</v>
      </c>
      <c r="AT140" s="209" t="s">
        <v>135</v>
      </c>
      <c r="AU140" s="209" t="s">
        <v>83</v>
      </c>
      <c r="AY140" s="18" t="s">
        <v>133</v>
      </c>
      <c r="BE140" s="210">
        <f>IF(N140="základní",J140,0)</f>
        <v>0</v>
      </c>
      <c r="BF140" s="210">
        <f>IF(N140="snížená",J140,0)</f>
        <v>0</v>
      </c>
      <c r="BG140" s="210">
        <f>IF(N140="zákl. přenesená",J140,0)</f>
        <v>0</v>
      </c>
      <c r="BH140" s="210">
        <f>IF(N140="sníž. přenesená",J140,0)</f>
        <v>0</v>
      </c>
      <c r="BI140" s="210">
        <f>IF(N140="nulová",J140,0)</f>
        <v>0</v>
      </c>
      <c r="BJ140" s="18" t="s">
        <v>81</v>
      </c>
      <c r="BK140" s="210">
        <f>ROUND(I140*H140,2)</f>
        <v>0</v>
      </c>
      <c r="BL140" s="18" t="s">
        <v>139</v>
      </c>
      <c r="BM140" s="209" t="s">
        <v>209</v>
      </c>
    </row>
    <row r="141" s="2" customFormat="1">
      <c r="A141" s="39"/>
      <c r="B141" s="40"/>
      <c r="C141" s="41"/>
      <c r="D141" s="211" t="s">
        <v>146</v>
      </c>
      <c r="E141" s="41"/>
      <c r="F141" s="212" t="s">
        <v>210</v>
      </c>
      <c r="G141" s="41"/>
      <c r="H141" s="41"/>
      <c r="I141" s="213"/>
      <c r="J141" s="41"/>
      <c r="K141" s="41"/>
      <c r="L141" s="45"/>
      <c r="M141" s="214"/>
      <c r="N141" s="215"/>
      <c r="O141" s="85"/>
      <c r="P141" s="85"/>
      <c r="Q141" s="85"/>
      <c r="R141" s="85"/>
      <c r="S141" s="85"/>
      <c r="T141" s="86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146</v>
      </c>
      <c r="AU141" s="18" t="s">
        <v>83</v>
      </c>
    </row>
    <row r="142" s="13" customFormat="1">
      <c r="A142" s="13"/>
      <c r="B142" s="216"/>
      <c r="C142" s="217"/>
      <c r="D142" s="218" t="s">
        <v>148</v>
      </c>
      <c r="E142" s="219" t="s">
        <v>19</v>
      </c>
      <c r="F142" s="220" t="s">
        <v>197</v>
      </c>
      <c r="G142" s="217"/>
      <c r="H142" s="219" t="s">
        <v>19</v>
      </c>
      <c r="I142" s="221"/>
      <c r="J142" s="217"/>
      <c r="K142" s="217"/>
      <c r="L142" s="222"/>
      <c r="M142" s="223"/>
      <c r="N142" s="224"/>
      <c r="O142" s="224"/>
      <c r="P142" s="224"/>
      <c r="Q142" s="224"/>
      <c r="R142" s="224"/>
      <c r="S142" s="224"/>
      <c r="T142" s="22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26" t="s">
        <v>148</v>
      </c>
      <c r="AU142" s="226" t="s">
        <v>83</v>
      </c>
      <c r="AV142" s="13" t="s">
        <v>81</v>
      </c>
      <c r="AW142" s="13" t="s">
        <v>37</v>
      </c>
      <c r="AX142" s="13" t="s">
        <v>76</v>
      </c>
      <c r="AY142" s="226" t="s">
        <v>133</v>
      </c>
    </row>
    <row r="143" s="14" customFormat="1">
      <c r="A143" s="14"/>
      <c r="B143" s="227"/>
      <c r="C143" s="228"/>
      <c r="D143" s="218" t="s">
        <v>148</v>
      </c>
      <c r="E143" s="229" t="s">
        <v>19</v>
      </c>
      <c r="F143" s="230" t="s">
        <v>198</v>
      </c>
      <c r="G143" s="228"/>
      <c r="H143" s="231">
        <v>78.349999999999994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37" t="s">
        <v>148</v>
      </c>
      <c r="AU143" s="237" t="s">
        <v>83</v>
      </c>
      <c r="AV143" s="14" t="s">
        <v>83</v>
      </c>
      <c r="AW143" s="14" t="s">
        <v>37</v>
      </c>
      <c r="AX143" s="14" t="s">
        <v>81</v>
      </c>
      <c r="AY143" s="237" t="s">
        <v>133</v>
      </c>
    </row>
    <row r="144" s="2" customFormat="1" ht="16.5" customHeight="1">
      <c r="A144" s="39"/>
      <c r="B144" s="40"/>
      <c r="C144" s="238" t="s">
        <v>211</v>
      </c>
      <c r="D144" s="238" t="s">
        <v>200</v>
      </c>
      <c r="E144" s="239" t="s">
        <v>212</v>
      </c>
      <c r="F144" s="240" t="s">
        <v>213</v>
      </c>
      <c r="G144" s="241" t="s">
        <v>214</v>
      </c>
      <c r="H144" s="242">
        <v>1.567</v>
      </c>
      <c r="I144" s="243"/>
      <c r="J144" s="244">
        <f>ROUND(I144*H144,2)</f>
        <v>0</v>
      </c>
      <c r="K144" s="240" t="s">
        <v>144</v>
      </c>
      <c r="L144" s="245"/>
      <c r="M144" s="246" t="s">
        <v>19</v>
      </c>
      <c r="N144" s="247" t="s">
        <v>47</v>
      </c>
      <c r="O144" s="85"/>
      <c r="P144" s="207">
        <f>O144*H144</f>
        <v>0</v>
      </c>
      <c r="Q144" s="207">
        <v>0.001</v>
      </c>
      <c r="R144" s="207">
        <f>Q144*H144</f>
        <v>0.001567</v>
      </c>
      <c r="S144" s="207">
        <v>0</v>
      </c>
      <c r="T144" s="208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09" t="s">
        <v>186</v>
      </c>
      <c r="AT144" s="209" t="s">
        <v>200</v>
      </c>
      <c r="AU144" s="209" t="s">
        <v>83</v>
      </c>
      <c r="AY144" s="18" t="s">
        <v>133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8" t="s">
        <v>81</v>
      </c>
      <c r="BK144" s="210">
        <f>ROUND(I144*H144,2)</f>
        <v>0</v>
      </c>
      <c r="BL144" s="18" t="s">
        <v>139</v>
      </c>
      <c r="BM144" s="209" t="s">
        <v>215</v>
      </c>
    </row>
    <row r="145" s="2" customFormat="1">
      <c r="A145" s="39"/>
      <c r="B145" s="40"/>
      <c r="C145" s="41"/>
      <c r="D145" s="211" t="s">
        <v>146</v>
      </c>
      <c r="E145" s="41"/>
      <c r="F145" s="212" t="s">
        <v>216</v>
      </c>
      <c r="G145" s="41"/>
      <c r="H145" s="41"/>
      <c r="I145" s="213"/>
      <c r="J145" s="41"/>
      <c r="K145" s="41"/>
      <c r="L145" s="45"/>
      <c r="M145" s="214"/>
      <c r="N145" s="215"/>
      <c r="O145" s="85"/>
      <c r="P145" s="85"/>
      <c r="Q145" s="85"/>
      <c r="R145" s="85"/>
      <c r="S145" s="85"/>
      <c r="T145" s="86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146</v>
      </c>
      <c r="AU145" s="18" t="s">
        <v>83</v>
      </c>
    </row>
    <row r="146" s="14" customFormat="1">
      <c r="A146" s="14"/>
      <c r="B146" s="227"/>
      <c r="C146" s="228"/>
      <c r="D146" s="218" t="s">
        <v>148</v>
      </c>
      <c r="E146" s="228"/>
      <c r="F146" s="230" t="s">
        <v>217</v>
      </c>
      <c r="G146" s="228"/>
      <c r="H146" s="231">
        <v>1.567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7" t="s">
        <v>148</v>
      </c>
      <c r="AU146" s="237" t="s">
        <v>83</v>
      </c>
      <c r="AV146" s="14" t="s">
        <v>83</v>
      </c>
      <c r="AW146" s="14" t="s">
        <v>4</v>
      </c>
      <c r="AX146" s="14" t="s">
        <v>81</v>
      </c>
      <c r="AY146" s="237" t="s">
        <v>133</v>
      </c>
    </row>
    <row r="147" s="12" customFormat="1" ht="22.8" customHeight="1">
      <c r="A147" s="12"/>
      <c r="B147" s="182"/>
      <c r="C147" s="183"/>
      <c r="D147" s="184" t="s">
        <v>75</v>
      </c>
      <c r="E147" s="196" t="s">
        <v>83</v>
      </c>
      <c r="F147" s="196" t="s">
        <v>218</v>
      </c>
      <c r="G147" s="183"/>
      <c r="H147" s="183"/>
      <c r="I147" s="186"/>
      <c r="J147" s="197">
        <f>BK147</f>
        <v>0</v>
      </c>
      <c r="K147" s="183"/>
      <c r="L147" s="188"/>
      <c r="M147" s="189"/>
      <c r="N147" s="190"/>
      <c r="O147" s="190"/>
      <c r="P147" s="191">
        <f>SUM(P148:P151)</f>
        <v>0</v>
      </c>
      <c r="Q147" s="190"/>
      <c r="R147" s="191">
        <f>SUM(R148:R151)</f>
        <v>4.5126799999999996</v>
      </c>
      <c r="S147" s="190"/>
      <c r="T147" s="192">
        <f>SUM(T148:T151)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93" t="s">
        <v>81</v>
      </c>
      <c r="AT147" s="194" t="s">
        <v>75</v>
      </c>
      <c r="AU147" s="194" t="s">
        <v>81</v>
      </c>
      <c r="AY147" s="193" t="s">
        <v>133</v>
      </c>
      <c r="BK147" s="195">
        <f>SUM(BK148:BK151)</f>
        <v>0</v>
      </c>
    </row>
    <row r="148" s="2" customFormat="1" ht="16.5" customHeight="1">
      <c r="A148" s="39"/>
      <c r="B148" s="40"/>
      <c r="C148" s="198" t="s">
        <v>219</v>
      </c>
      <c r="D148" s="198" t="s">
        <v>135</v>
      </c>
      <c r="E148" s="199" t="s">
        <v>220</v>
      </c>
      <c r="F148" s="200" t="s">
        <v>221</v>
      </c>
      <c r="G148" s="201" t="s">
        <v>160</v>
      </c>
      <c r="H148" s="202">
        <v>2</v>
      </c>
      <c r="I148" s="203"/>
      <c r="J148" s="204">
        <f>ROUND(I148*H148,2)</f>
        <v>0</v>
      </c>
      <c r="K148" s="200" t="s">
        <v>144</v>
      </c>
      <c r="L148" s="45"/>
      <c r="M148" s="205" t="s">
        <v>19</v>
      </c>
      <c r="N148" s="206" t="s">
        <v>47</v>
      </c>
      <c r="O148" s="85"/>
      <c r="P148" s="207">
        <f>O148*H148</f>
        <v>0</v>
      </c>
      <c r="Q148" s="207">
        <v>2.2563399999999998</v>
      </c>
      <c r="R148" s="207">
        <f>Q148*H148</f>
        <v>4.5126799999999996</v>
      </c>
      <c r="S148" s="207">
        <v>0</v>
      </c>
      <c r="T148" s="208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09" t="s">
        <v>139</v>
      </c>
      <c r="AT148" s="209" t="s">
        <v>135</v>
      </c>
      <c r="AU148" s="209" t="s">
        <v>83</v>
      </c>
      <c r="AY148" s="18" t="s">
        <v>133</v>
      </c>
      <c r="BE148" s="210">
        <f>IF(N148="základní",J148,0)</f>
        <v>0</v>
      </c>
      <c r="BF148" s="210">
        <f>IF(N148="snížená",J148,0)</f>
        <v>0</v>
      </c>
      <c r="BG148" s="210">
        <f>IF(N148="zákl. přenesená",J148,0)</f>
        <v>0</v>
      </c>
      <c r="BH148" s="210">
        <f>IF(N148="sníž. přenesená",J148,0)</f>
        <v>0</v>
      </c>
      <c r="BI148" s="210">
        <f>IF(N148="nulová",J148,0)</f>
        <v>0</v>
      </c>
      <c r="BJ148" s="18" t="s">
        <v>81</v>
      </c>
      <c r="BK148" s="210">
        <f>ROUND(I148*H148,2)</f>
        <v>0</v>
      </c>
      <c r="BL148" s="18" t="s">
        <v>139</v>
      </c>
      <c r="BM148" s="209" t="s">
        <v>222</v>
      </c>
    </row>
    <row r="149" s="2" customFormat="1">
      <c r="A149" s="39"/>
      <c r="B149" s="40"/>
      <c r="C149" s="41"/>
      <c r="D149" s="211" t="s">
        <v>146</v>
      </c>
      <c r="E149" s="41"/>
      <c r="F149" s="212" t="s">
        <v>223</v>
      </c>
      <c r="G149" s="41"/>
      <c r="H149" s="41"/>
      <c r="I149" s="213"/>
      <c r="J149" s="41"/>
      <c r="K149" s="41"/>
      <c r="L149" s="45"/>
      <c r="M149" s="214"/>
      <c r="N149" s="215"/>
      <c r="O149" s="85"/>
      <c r="P149" s="85"/>
      <c r="Q149" s="85"/>
      <c r="R149" s="85"/>
      <c r="S149" s="85"/>
      <c r="T149" s="86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146</v>
      </c>
      <c r="AU149" s="18" t="s">
        <v>83</v>
      </c>
    </row>
    <row r="150" s="13" customFormat="1">
      <c r="A150" s="13"/>
      <c r="B150" s="216"/>
      <c r="C150" s="217"/>
      <c r="D150" s="218" t="s">
        <v>148</v>
      </c>
      <c r="E150" s="219" t="s">
        <v>19</v>
      </c>
      <c r="F150" s="220" t="s">
        <v>224</v>
      </c>
      <c r="G150" s="217"/>
      <c r="H150" s="219" t="s">
        <v>19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6" t="s">
        <v>148</v>
      </c>
      <c r="AU150" s="226" t="s">
        <v>83</v>
      </c>
      <c r="AV150" s="13" t="s">
        <v>81</v>
      </c>
      <c r="AW150" s="13" t="s">
        <v>37</v>
      </c>
      <c r="AX150" s="13" t="s">
        <v>76</v>
      </c>
      <c r="AY150" s="226" t="s">
        <v>133</v>
      </c>
    </row>
    <row r="151" s="14" customFormat="1">
      <c r="A151" s="14"/>
      <c r="B151" s="227"/>
      <c r="C151" s="228"/>
      <c r="D151" s="218" t="s">
        <v>148</v>
      </c>
      <c r="E151" s="229" t="s">
        <v>19</v>
      </c>
      <c r="F151" s="230" t="s">
        <v>225</v>
      </c>
      <c r="G151" s="228"/>
      <c r="H151" s="231">
        <v>2</v>
      </c>
      <c r="I151" s="232"/>
      <c r="J151" s="228"/>
      <c r="K151" s="228"/>
      <c r="L151" s="233"/>
      <c r="M151" s="234"/>
      <c r="N151" s="235"/>
      <c r="O151" s="235"/>
      <c r="P151" s="235"/>
      <c r="Q151" s="235"/>
      <c r="R151" s="235"/>
      <c r="S151" s="235"/>
      <c r="T151" s="236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37" t="s">
        <v>148</v>
      </c>
      <c r="AU151" s="237" t="s">
        <v>83</v>
      </c>
      <c r="AV151" s="14" t="s">
        <v>83</v>
      </c>
      <c r="AW151" s="14" t="s">
        <v>37</v>
      </c>
      <c r="AX151" s="14" t="s">
        <v>81</v>
      </c>
      <c r="AY151" s="237" t="s">
        <v>133</v>
      </c>
    </row>
    <row r="152" s="12" customFormat="1" ht="22.8" customHeight="1">
      <c r="A152" s="12"/>
      <c r="B152" s="182"/>
      <c r="C152" s="183"/>
      <c r="D152" s="184" t="s">
        <v>75</v>
      </c>
      <c r="E152" s="196" t="s">
        <v>151</v>
      </c>
      <c r="F152" s="196" t="s">
        <v>226</v>
      </c>
      <c r="G152" s="183"/>
      <c r="H152" s="183"/>
      <c r="I152" s="186"/>
      <c r="J152" s="197">
        <f>BK152</f>
        <v>0</v>
      </c>
      <c r="K152" s="183"/>
      <c r="L152" s="188"/>
      <c r="M152" s="189"/>
      <c r="N152" s="190"/>
      <c r="O152" s="190"/>
      <c r="P152" s="191">
        <f>SUM(P153:P156)</f>
        <v>0</v>
      </c>
      <c r="Q152" s="190"/>
      <c r="R152" s="191">
        <f>SUM(R153:R156)</f>
        <v>0.47252240000000001</v>
      </c>
      <c r="S152" s="190"/>
      <c r="T152" s="192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93" t="s">
        <v>81</v>
      </c>
      <c r="AT152" s="194" t="s">
        <v>75</v>
      </c>
      <c r="AU152" s="194" t="s">
        <v>81</v>
      </c>
      <c r="AY152" s="193" t="s">
        <v>133</v>
      </c>
      <c r="BK152" s="195">
        <f>SUM(BK153:BK156)</f>
        <v>0</v>
      </c>
    </row>
    <row r="153" s="2" customFormat="1" ht="24.15" customHeight="1">
      <c r="A153" s="39"/>
      <c r="B153" s="40"/>
      <c r="C153" s="198" t="s">
        <v>227</v>
      </c>
      <c r="D153" s="198" t="s">
        <v>135</v>
      </c>
      <c r="E153" s="199" t="s">
        <v>228</v>
      </c>
      <c r="F153" s="200" t="s">
        <v>229</v>
      </c>
      <c r="G153" s="201" t="s">
        <v>143</v>
      </c>
      <c r="H153" s="202">
        <v>2.6600000000000001</v>
      </c>
      <c r="I153" s="203"/>
      <c r="J153" s="204">
        <f>ROUND(I153*H153,2)</f>
        <v>0</v>
      </c>
      <c r="K153" s="200" t="s">
        <v>144</v>
      </c>
      <c r="L153" s="45"/>
      <c r="M153" s="205" t="s">
        <v>19</v>
      </c>
      <c r="N153" s="206" t="s">
        <v>47</v>
      </c>
      <c r="O153" s="85"/>
      <c r="P153" s="207">
        <f>O153*H153</f>
        <v>0</v>
      </c>
      <c r="Q153" s="207">
        <v>0.17763999999999999</v>
      </c>
      <c r="R153" s="207">
        <f>Q153*H153</f>
        <v>0.47252240000000001</v>
      </c>
      <c r="S153" s="207">
        <v>0</v>
      </c>
      <c r="T153" s="208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09" t="s">
        <v>139</v>
      </c>
      <c r="AT153" s="209" t="s">
        <v>135</v>
      </c>
      <c r="AU153" s="209" t="s">
        <v>83</v>
      </c>
      <c r="AY153" s="18" t="s">
        <v>133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8" t="s">
        <v>81</v>
      </c>
      <c r="BK153" s="210">
        <f>ROUND(I153*H153,2)</f>
        <v>0</v>
      </c>
      <c r="BL153" s="18" t="s">
        <v>139</v>
      </c>
      <c r="BM153" s="209" t="s">
        <v>230</v>
      </c>
    </row>
    <row r="154" s="2" customFormat="1">
      <c r="A154" s="39"/>
      <c r="B154" s="40"/>
      <c r="C154" s="41"/>
      <c r="D154" s="211" t="s">
        <v>146</v>
      </c>
      <c r="E154" s="41"/>
      <c r="F154" s="212" t="s">
        <v>231</v>
      </c>
      <c r="G154" s="41"/>
      <c r="H154" s="41"/>
      <c r="I154" s="213"/>
      <c r="J154" s="41"/>
      <c r="K154" s="41"/>
      <c r="L154" s="45"/>
      <c r="M154" s="214"/>
      <c r="N154" s="215"/>
      <c r="O154" s="85"/>
      <c r="P154" s="85"/>
      <c r="Q154" s="85"/>
      <c r="R154" s="85"/>
      <c r="S154" s="85"/>
      <c r="T154" s="86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146</v>
      </c>
      <c r="AU154" s="18" t="s">
        <v>83</v>
      </c>
    </row>
    <row r="155" s="13" customFormat="1">
      <c r="A155" s="13"/>
      <c r="B155" s="216"/>
      <c r="C155" s="217"/>
      <c r="D155" s="218" t="s">
        <v>148</v>
      </c>
      <c r="E155" s="219" t="s">
        <v>19</v>
      </c>
      <c r="F155" s="220" t="s">
        <v>232</v>
      </c>
      <c r="G155" s="217"/>
      <c r="H155" s="219" t="s">
        <v>19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26" t="s">
        <v>148</v>
      </c>
      <c r="AU155" s="226" t="s">
        <v>83</v>
      </c>
      <c r="AV155" s="13" t="s">
        <v>81</v>
      </c>
      <c r="AW155" s="13" t="s">
        <v>37</v>
      </c>
      <c r="AX155" s="13" t="s">
        <v>76</v>
      </c>
      <c r="AY155" s="226" t="s">
        <v>133</v>
      </c>
    </row>
    <row r="156" s="14" customFormat="1">
      <c r="A156" s="14"/>
      <c r="B156" s="227"/>
      <c r="C156" s="228"/>
      <c r="D156" s="218" t="s">
        <v>148</v>
      </c>
      <c r="E156" s="229" t="s">
        <v>19</v>
      </c>
      <c r="F156" s="230" t="s">
        <v>233</v>
      </c>
      <c r="G156" s="228"/>
      <c r="H156" s="231">
        <v>2.6600000000000001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37" t="s">
        <v>148</v>
      </c>
      <c r="AU156" s="237" t="s">
        <v>83</v>
      </c>
      <c r="AV156" s="14" t="s">
        <v>83</v>
      </c>
      <c r="AW156" s="14" t="s">
        <v>37</v>
      </c>
      <c r="AX156" s="14" t="s">
        <v>81</v>
      </c>
      <c r="AY156" s="237" t="s">
        <v>133</v>
      </c>
    </row>
    <row r="157" s="12" customFormat="1" ht="22.8" customHeight="1">
      <c r="A157" s="12"/>
      <c r="B157" s="182"/>
      <c r="C157" s="183"/>
      <c r="D157" s="184" t="s">
        <v>75</v>
      </c>
      <c r="E157" s="196" t="s">
        <v>139</v>
      </c>
      <c r="F157" s="196" t="s">
        <v>234</v>
      </c>
      <c r="G157" s="183"/>
      <c r="H157" s="183"/>
      <c r="I157" s="186"/>
      <c r="J157" s="197">
        <f>BK157</f>
        <v>0</v>
      </c>
      <c r="K157" s="183"/>
      <c r="L157" s="188"/>
      <c r="M157" s="189"/>
      <c r="N157" s="190"/>
      <c r="O157" s="190"/>
      <c r="P157" s="191">
        <f>SUM(P158:P164)</f>
        <v>0</v>
      </c>
      <c r="Q157" s="190"/>
      <c r="R157" s="191">
        <f>SUM(R158:R164)</f>
        <v>0</v>
      </c>
      <c r="S157" s="190"/>
      <c r="T157" s="192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93" t="s">
        <v>81</v>
      </c>
      <c r="AT157" s="194" t="s">
        <v>75</v>
      </c>
      <c r="AU157" s="194" t="s">
        <v>81</v>
      </c>
      <c r="AY157" s="193" t="s">
        <v>133</v>
      </c>
      <c r="BK157" s="195">
        <f>SUM(BK158:BK164)</f>
        <v>0</v>
      </c>
    </row>
    <row r="158" s="2" customFormat="1" ht="24.15" customHeight="1">
      <c r="A158" s="39"/>
      <c r="B158" s="40"/>
      <c r="C158" s="198" t="s">
        <v>8</v>
      </c>
      <c r="D158" s="198" t="s">
        <v>135</v>
      </c>
      <c r="E158" s="199" t="s">
        <v>235</v>
      </c>
      <c r="F158" s="200" t="s">
        <v>236</v>
      </c>
      <c r="G158" s="201" t="s">
        <v>143</v>
      </c>
      <c r="H158" s="202">
        <v>50.802999999999997</v>
      </c>
      <c r="I158" s="203"/>
      <c r="J158" s="204">
        <f>ROUND(I158*H158,2)</f>
        <v>0</v>
      </c>
      <c r="K158" s="200" t="s">
        <v>144</v>
      </c>
      <c r="L158" s="45"/>
      <c r="M158" s="205" t="s">
        <v>19</v>
      </c>
      <c r="N158" s="206" t="s">
        <v>47</v>
      </c>
      <c r="O158" s="85"/>
      <c r="P158" s="207">
        <f>O158*H158</f>
        <v>0</v>
      </c>
      <c r="Q158" s="207">
        <v>0</v>
      </c>
      <c r="R158" s="207">
        <f>Q158*H158</f>
        <v>0</v>
      </c>
      <c r="S158" s="207">
        <v>0</v>
      </c>
      <c r="T158" s="208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09" t="s">
        <v>139</v>
      </c>
      <c r="AT158" s="209" t="s">
        <v>135</v>
      </c>
      <c r="AU158" s="209" t="s">
        <v>83</v>
      </c>
      <c r="AY158" s="18" t="s">
        <v>133</v>
      </c>
      <c r="BE158" s="210">
        <f>IF(N158="základní",J158,0)</f>
        <v>0</v>
      </c>
      <c r="BF158" s="210">
        <f>IF(N158="snížená",J158,0)</f>
        <v>0</v>
      </c>
      <c r="BG158" s="210">
        <f>IF(N158="zákl. přenesená",J158,0)</f>
        <v>0</v>
      </c>
      <c r="BH158" s="210">
        <f>IF(N158="sníž. přenesená",J158,0)</f>
        <v>0</v>
      </c>
      <c r="BI158" s="210">
        <f>IF(N158="nulová",J158,0)</f>
        <v>0</v>
      </c>
      <c r="BJ158" s="18" t="s">
        <v>81</v>
      </c>
      <c r="BK158" s="210">
        <f>ROUND(I158*H158,2)</f>
        <v>0</v>
      </c>
      <c r="BL158" s="18" t="s">
        <v>139</v>
      </c>
      <c r="BM158" s="209" t="s">
        <v>237</v>
      </c>
    </row>
    <row r="159" s="2" customFormat="1">
      <c r="A159" s="39"/>
      <c r="B159" s="40"/>
      <c r="C159" s="41"/>
      <c r="D159" s="211" t="s">
        <v>146</v>
      </c>
      <c r="E159" s="41"/>
      <c r="F159" s="212" t="s">
        <v>238</v>
      </c>
      <c r="G159" s="41"/>
      <c r="H159" s="41"/>
      <c r="I159" s="213"/>
      <c r="J159" s="41"/>
      <c r="K159" s="41"/>
      <c r="L159" s="45"/>
      <c r="M159" s="214"/>
      <c r="N159" s="215"/>
      <c r="O159" s="85"/>
      <c r="P159" s="85"/>
      <c r="Q159" s="85"/>
      <c r="R159" s="85"/>
      <c r="S159" s="85"/>
      <c r="T159" s="86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18" t="s">
        <v>146</v>
      </c>
      <c r="AU159" s="18" t="s">
        <v>83</v>
      </c>
    </row>
    <row r="160" s="13" customFormat="1">
      <c r="A160" s="13"/>
      <c r="B160" s="216"/>
      <c r="C160" s="217"/>
      <c r="D160" s="218" t="s">
        <v>148</v>
      </c>
      <c r="E160" s="219" t="s">
        <v>19</v>
      </c>
      <c r="F160" s="220" t="s">
        <v>239</v>
      </c>
      <c r="G160" s="217"/>
      <c r="H160" s="219" t="s">
        <v>19</v>
      </c>
      <c r="I160" s="221"/>
      <c r="J160" s="217"/>
      <c r="K160" s="217"/>
      <c r="L160" s="222"/>
      <c r="M160" s="223"/>
      <c r="N160" s="224"/>
      <c r="O160" s="224"/>
      <c r="P160" s="224"/>
      <c r="Q160" s="224"/>
      <c r="R160" s="224"/>
      <c r="S160" s="224"/>
      <c r="T160" s="22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26" t="s">
        <v>148</v>
      </c>
      <c r="AU160" s="226" t="s">
        <v>83</v>
      </c>
      <c r="AV160" s="13" t="s">
        <v>81</v>
      </c>
      <c r="AW160" s="13" t="s">
        <v>37</v>
      </c>
      <c r="AX160" s="13" t="s">
        <v>76</v>
      </c>
      <c r="AY160" s="226" t="s">
        <v>133</v>
      </c>
    </row>
    <row r="161" s="14" customFormat="1">
      <c r="A161" s="14"/>
      <c r="B161" s="227"/>
      <c r="C161" s="228"/>
      <c r="D161" s="218" t="s">
        <v>148</v>
      </c>
      <c r="E161" s="229" t="s">
        <v>19</v>
      </c>
      <c r="F161" s="230" t="s">
        <v>240</v>
      </c>
      <c r="G161" s="228"/>
      <c r="H161" s="231">
        <v>50.802999999999997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37" t="s">
        <v>148</v>
      </c>
      <c r="AU161" s="237" t="s">
        <v>83</v>
      </c>
      <c r="AV161" s="14" t="s">
        <v>83</v>
      </c>
      <c r="AW161" s="14" t="s">
        <v>37</v>
      </c>
      <c r="AX161" s="14" t="s">
        <v>81</v>
      </c>
      <c r="AY161" s="237" t="s">
        <v>133</v>
      </c>
    </row>
    <row r="162" s="2" customFormat="1" ht="24.15" customHeight="1">
      <c r="A162" s="39"/>
      <c r="B162" s="40"/>
      <c r="C162" s="198" t="s">
        <v>241</v>
      </c>
      <c r="D162" s="198" t="s">
        <v>135</v>
      </c>
      <c r="E162" s="199" t="s">
        <v>242</v>
      </c>
      <c r="F162" s="200" t="s">
        <v>243</v>
      </c>
      <c r="G162" s="201" t="s">
        <v>143</v>
      </c>
      <c r="H162" s="202">
        <v>508.02999999999997</v>
      </c>
      <c r="I162" s="203"/>
      <c r="J162" s="204">
        <f>ROUND(I162*H162,2)</f>
        <v>0</v>
      </c>
      <c r="K162" s="200" t="s">
        <v>144</v>
      </c>
      <c r="L162" s="45"/>
      <c r="M162" s="205" t="s">
        <v>19</v>
      </c>
      <c r="N162" s="206" t="s">
        <v>47</v>
      </c>
      <c r="O162" s="85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09" t="s">
        <v>139</v>
      </c>
      <c r="AT162" s="209" t="s">
        <v>135</v>
      </c>
      <c r="AU162" s="209" t="s">
        <v>83</v>
      </c>
      <c r="AY162" s="18" t="s">
        <v>133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8" t="s">
        <v>81</v>
      </c>
      <c r="BK162" s="210">
        <f>ROUND(I162*H162,2)</f>
        <v>0</v>
      </c>
      <c r="BL162" s="18" t="s">
        <v>139</v>
      </c>
      <c r="BM162" s="209" t="s">
        <v>244</v>
      </c>
    </row>
    <row r="163" s="2" customFormat="1">
      <c r="A163" s="39"/>
      <c r="B163" s="40"/>
      <c r="C163" s="41"/>
      <c r="D163" s="211" t="s">
        <v>146</v>
      </c>
      <c r="E163" s="41"/>
      <c r="F163" s="212" t="s">
        <v>245</v>
      </c>
      <c r="G163" s="41"/>
      <c r="H163" s="41"/>
      <c r="I163" s="213"/>
      <c r="J163" s="41"/>
      <c r="K163" s="41"/>
      <c r="L163" s="45"/>
      <c r="M163" s="214"/>
      <c r="N163" s="215"/>
      <c r="O163" s="85"/>
      <c r="P163" s="85"/>
      <c r="Q163" s="85"/>
      <c r="R163" s="85"/>
      <c r="S163" s="85"/>
      <c r="T163" s="86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146</v>
      </c>
      <c r="AU163" s="18" t="s">
        <v>83</v>
      </c>
    </row>
    <row r="164" s="14" customFormat="1">
      <c r="A164" s="14"/>
      <c r="B164" s="227"/>
      <c r="C164" s="228"/>
      <c r="D164" s="218" t="s">
        <v>148</v>
      </c>
      <c r="E164" s="229" t="s">
        <v>19</v>
      </c>
      <c r="F164" s="230" t="s">
        <v>246</v>
      </c>
      <c r="G164" s="228"/>
      <c r="H164" s="231">
        <v>508.02999999999997</v>
      </c>
      <c r="I164" s="232"/>
      <c r="J164" s="228"/>
      <c r="K164" s="228"/>
      <c r="L164" s="233"/>
      <c r="M164" s="234"/>
      <c r="N164" s="235"/>
      <c r="O164" s="235"/>
      <c r="P164" s="235"/>
      <c r="Q164" s="235"/>
      <c r="R164" s="235"/>
      <c r="S164" s="235"/>
      <c r="T164" s="236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37" t="s">
        <v>148</v>
      </c>
      <c r="AU164" s="237" t="s">
        <v>83</v>
      </c>
      <c r="AV164" s="14" t="s">
        <v>83</v>
      </c>
      <c r="AW164" s="14" t="s">
        <v>37</v>
      </c>
      <c r="AX164" s="14" t="s">
        <v>81</v>
      </c>
      <c r="AY164" s="237" t="s">
        <v>133</v>
      </c>
    </row>
    <row r="165" s="12" customFormat="1" ht="22.8" customHeight="1">
      <c r="A165" s="12"/>
      <c r="B165" s="182"/>
      <c r="C165" s="183"/>
      <c r="D165" s="184" t="s">
        <v>75</v>
      </c>
      <c r="E165" s="196" t="s">
        <v>166</v>
      </c>
      <c r="F165" s="196" t="s">
        <v>247</v>
      </c>
      <c r="G165" s="183"/>
      <c r="H165" s="183"/>
      <c r="I165" s="186"/>
      <c r="J165" s="197">
        <f>BK165</f>
        <v>0</v>
      </c>
      <c r="K165" s="183"/>
      <c r="L165" s="188"/>
      <c r="M165" s="189"/>
      <c r="N165" s="190"/>
      <c r="O165" s="190"/>
      <c r="P165" s="191">
        <f>SUM(P166:P173)</f>
        <v>0</v>
      </c>
      <c r="Q165" s="190"/>
      <c r="R165" s="191">
        <f>SUM(R166:R173)</f>
        <v>2.30297375</v>
      </c>
      <c r="S165" s="190"/>
      <c r="T165" s="192">
        <f>SUM(T166:T173)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93" t="s">
        <v>81</v>
      </c>
      <c r="AT165" s="194" t="s">
        <v>75</v>
      </c>
      <c r="AU165" s="194" t="s">
        <v>81</v>
      </c>
      <c r="AY165" s="193" t="s">
        <v>133</v>
      </c>
      <c r="BK165" s="195">
        <f>SUM(BK166:BK173)</f>
        <v>0</v>
      </c>
    </row>
    <row r="166" s="2" customFormat="1" ht="21.75" customHeight="1">
      <c r="A166" s="39"/>
      <c r="B166" s="40"/>
      <c r="C166" s="198" t="s">
        <v>248</v>
      </c>
      <c r="D166" s="198" t="s">
        <v>135</v>
      </c>
      <c r="E166" s="199" t="s">
        <v>249</v>
      </c>
      <c r="F166" s="200" t="s">
        <v>250</v>
      </c>
      <c r="G166" s="201" t="s">
        <v>143</v>
      </c>
      <c r="H166" s="202">
        <v>50.802999999999997</v>
      </c>
      <c r="I166" s="203"/>
      <c r="J166" s="204">
        <f>ROUND(I166*H166,2)</f>
        <v>0</v>
      </c>
      <c r="K166" s="200" t="s">
        <v>144</v>
      </c>
      <c r="L166" s="45"/>
      <c r="M166" s="205" t="s">
        <v>19</v>
      </c>
      <c r="N166" s="206" t="s">
        <v>47</v>
      </c>
      <c r="O166" s="85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09" t="s">
        <v>139</v>
      </c>
      <c r="AT166" s="209" t="s">
        <v>135</v>
      </c>
      <c r="AU166" s="209" t="s">
        <v>83</v>
      </c>
      <c r="AY166" s="18" t="s">
        <v>133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8" t="s">
        <v>81</v>
      </c>
      <c r="BK166" s="210">
        <f>ROUND(I166*H166,2)</f>
        <v>0</v>
      </c>
      <c r="BL166" s="18" t="s">
        <v>139</v>
      </c>
      <c r="BM166" s="209" t="s">
        <v>251</v>
      </c>
    </row>
    <row r="167" s="2" customFormat="1">
      <c r="A167" s="39"/>
      <c r="B167" s="40"/>
      <c r="C167" s="41"/>
      <c r="D167" s="211" t="s">
        <v>146</v>
      </c>
      <c r="E167" s="41"/>
      <c r="F167" s="212" t="s">
        <v>252</v>
      </c>
      <c r="G167" s="41"/>
      <c r="H167" s="41"/>
      <c r="I167" s="213"/>
      <c r="J167" s="41"/>
      <c r="K167" s="41"/>
      <c r="L167" s="45"/>
      <c r="M167" s="214"/>
      <c r="N167" s="215"/>
      <c r="O167" s="85"/>
      <c r="P167" s="85"/>
      <c r="Q167" s="85"/>
      <c r="R167" s="85"/>
      <c r="S167" s="85"/>
      <c r="T167" s="86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146</v>
      </c>
      <c r="AU167" s="18" t="s">
        <v>83</v>
      </c>
    </row>
    <row r="168" s="13" customFormat="1">
      <c r="A168" s="13"/>
      <c r="B168" s="216"/>
      <c r="C168" s="217"/>
      <c r="D168" s="218" t="s">
        <v>148</v>
      </c>
      <c r="E168" s="219" t="s">
        <v>19</v>
      </c>
      <c r="F168" s="220" t="s">
        <v>239</v>
      </c>
      <c r="G168" s="217"/>
      <c r="H168" s="219" t="s">
        <v>19</v>
      </c>
      <c r="I168" s="221"/>
      <c r="J168" s="217"/>
      <c r="K168" s="217"/>
      <c r="L168" s="222"/>
      <c r="M168" s="223"/>
      <c r="N168" s="224"/>
      <c r="O168" s="224"/>
      <c r="P168" s="224"/>
      <c r="Q168" s="224"/>
      <c r="R168" s="224"/>
      <c r="S168" s="224"/>
      <c r="T168" s="22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26" t="s">
        <v>148</v>
      </c>
      <c r="AU168" s="226" t="s">
        <v>83</v>
      </c>
      <c r="AV168" s="13" t="s">
        <v>81</v>
      </c>
      <c r="AW168" s="13" t="s">
        <v>37</v>
      </c>
      <c r="AX168" s="13" t="s">
        <v>76</v>
      </c>
      <c r="AY168" s="226" t="s">
        <v>133</v>
      </c>
    </row>
    <row r="169" s="14" customFormat="1">
      <c r="A169" s="14"/>
      <c r="B169" s="227"/>
      <c r="C169" s="228"/>
      <c r="D169" s="218" t="s">
        <v>148</v>
      </c>
      <c r="E169" s="229" t="s">
        <v>19</v>
      </c>
      <c r="F169" s="230" t="s">
        <v>240</v>
      </c>
      <c r="G169" s="228"/>
      <c r="H169" s="231">
        <v>50.802999999999997</v>
      </c>
      <c r="I169" s="232"/>
      <c r="J169" s="228"/>
      <c r="K169" s="228"/>
      <c r="L169" s="233"/>
      <c r="M169" s="234"/>
      <c r="N169" s="235"/>
      <c r="O169" s="235"/>
      <c r="P169" s="235"/>
      <c r="Q169" s="235"/>
      <c r="R169" s="235"/>
      <c r="S169" s="235"/>
      <c r="T169" s="236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37" t="s">
        <v>148</v>
      </c>
      <c r="AU169" s="237" t="s">
        <v>83</v>
      </c>
      <c r="AV169" s="14" t="s">
        <v>83</v>
      </c>
      <c r="AW169" s="14" t="s">
        <v>37</v>
      </c>
      <c r="AX169" s="14" t="s">
        <v>81</v>
      </c>
      <c r="AY169" s="237" t="s">
        <v>133</v>
      </c>
    </row>
    <row r="170" s="2" customFormat="1" ht="37.8" customHeight="1">
      <c r="A170" s="39"/>
      <c r="B170" s="40"/>
      <c r="C170" s="198" t="s">
        <v>253</v>
      </c>
      <c r="D170" s="198" t="s">
        <v>135</v>
      </c>
      <c r="E170" s="199" t="s">
        <v>254</v>
      </c>
      <c r="F170" s="200" t="s">
        <v>255</v>
      </c>
      <c r="G170" s="201" t="s">
        <v>143</v>
      </c>
      <c r="H170" s="202">
        <v>27.335000000000001</v>
      </c>
      <c r="I170" s="203"/>
      <c r="J170" s="204">
        <f>ROUND(I170*H170,2)</f>
        <v>0</v>
      </c>
      <c r="K170" s="200" t="s">
        <v>144</v>
      </c>
      <c r="L170" s="45"/>
      <c r="M170" s="205" t="s">
        <v>19</v>
      </c>
      <c r="N170" s="206" t="s">
        <v>47</v>
      </c>
      <c r="O170" s="85"/>
      <c r="P170" s="207">
        <f>O170*H170</f>
        <v>0</v>
      </c>
      <c r="Q170" s="207">
        <v>0.084250000000000005</v>
      </c>
      <c r="R170" s="207">
        <f>Q170*H170</f>
        <v>2.30297375</v>
      </c>
      <c r="S170" s="207">
        <v>0</v>
      </c>
      <c r="T170" s="208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09" t="s">
        <v>139</v>
      </c>
      <c r="AT170" s="209" t="s">
        <v>135</v>
      </c>
      <c r="AU170" s="209" t="s">
        <v>83</v>
      </c>
      <c r="AY170" s="18" t="s">
        <v>133</v>
      </c>
      <c r="BE170" s="210">
        <f>IF(N170="základní",J170,0)</f>
        <v>0</v>
      </c>
      <c r="BF170" s="210">
        <f>IF(N170="snížená",J170,0)</f>
        <v>0</v>
      </c>
      <c r="BG170" s="210">
        <f>IF(N170="zákl. přenesená",J170,0)</f>
        <v>0</v>
      </c>
      <c r="BH170" s="210">
        <f>IF(N170="sníž. přenesená",J170,0)</f>
        <v>0</v>
      </c>
      <c r="BI170" s="210">
        <f>IF(N170="nulová",J170,0)</f>
        <v>0</v>
      </c>
      <c r="BJ170" s="18" t="s">
        <v>81</v>
      </c>
      <c r="BK170" s="210">
        <f>ROUND(I170*H170,2)</f>
        <v>0</v>
      </c>
      <c r="BL170" s="18" t="s">
        <v>139</v>
      </c>
      <c r="BM170" s="209" t="s">
        <v>256</v>
      </c>
    </row>
    <row r="171" s="2" customFormat="1">
      <c r="A171" s="39"/>
      <c r="B171" s="40"/>
      <c r="C171" s="41"/>
      <c r="D171" s="211" t="s">
        <v>146</v>
      </c>
      <c r="E171" s="41"/>
      <c r="F171" s="212" t="s">
        <v>257</v>
      </c>
      <c r="G171" s="41"/>
      <c r="H171" s="41"/>
      <c r="I171" s="213"/>
      <c r="J171" s="41"/>
      <c r="K171" s="41"/>
      <c r="L171" s="45"/>
      <c r="M171" s="214"/>
      <c r="N171" s="215"/>
      <c r="O171" s="85"/>
      <c r="P171" s="85"/>
      <c r="Q171" s="85"/>
      <c r="R171" s="85"/>
      <c r="S171" s="85"/>
      <c r="T171" s="86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18" t="s">
        <v>146</v>
      </c>
      <c r="AU171" s="18" t="s">
        <v>83</v>
      </c>
    </row>
    <row r="172" s="13" customFormat="1">
      <c r="A172" s="13"/>
      <c r="B172" s="216"/>
      <c r="C172" s="217"/>
      <c r="D172" s="218" t="s">
        <v>148</v>
      </c>
      <c r="E172" s="219" t="s">
        <v>19</v>
      </c>
      <c r="F172" s="220" t="s">
        <v>258</v>
      </c>
      <c r="G172" s="217"/>
      <c r="H172" s="219" t="s">
        <v>19</v>
      </c>
      <c r="I172" s="221"/>
      <c r="J172" s="217"/>
      <c r="K172" s="217"/>
      <c r="L172" s="222"/>
      <c r="M172" s="223"/>
      <c r="N172" s="224"/>
      <c r="O172" s="224"/>
      <c r="P172" s="224"/>
      <c r="Q172" s="224"/>
      <c r="R172" s="224"/>
      <c r="S172" s="224"/>
      <c r="T172" s="225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6" t="s">
        <v>148</v>
      </c>
      <c r="AU172" s="226" t="s">
        <v>83</v>
      </c>
      <c r="AV172" s="13" t="s">
        <v>81</v>
      </c>
      <c r="AW172" s="13" t="s">
        <v>37</v>
      </c>
      <c r="AX172" s="13" t="s">
        <v>76</v>
      </c>
      <c r="AY172" s="226" t="s">
        <v>133</v>
      </c>
    </row>
    <row r="173" s="14" customFormat="1">
      <c r="A173" s="14"/>
      <c r="B173" s="227"/>
      <c r="C173" s="228"/>
      <c r="D173" s="218" t="s">
        <v>148</v>
      </c>
      <c r="E173" s="229" t="s">
        <v>19</v>
      </c>
      <c r="F173" s="230" t="s">
        <v>259</v>
      </c>
      <c r="G173" s="228"/>
      <c r="H173" s="231">
        <v>27.335000000000001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37" t="s">
        <v>148</v>
      </c>
      <c r="AU173" s="237" t="s">
        <v>83</v>
      </c>
      <c r="AV173" s="14" t="s">
        <v>83</v>
      </c>
      <c r="AW173" s="14" t="s">
        <v>37</v>
      </c>
      <c r="AX173" s="14" t="s">
        <v>81</v>
      </c>
      <c r="AY173" s="237" t="s">
        <v>133</v>
      </c>
    </row>
    <row r="174" s="12" customFormat="1" ht="22.8" customHeight="1">
      <c r="A174" s="12"/>
      <c r="B174" s="182"/>
      <c r="C174" s="183"/>
      <c r="D174" s="184" t="s">
        <v>75</v>
      </c>
      <c r="E174" s="196" t="s">
        <v>173</v>
      </c>
      <c r="F174" s="196" t="s">
        <v>260</v>
      </c>
      <c r="G174" s="183"/>
      <c r="H174" s="183"/>
      <c r="I174" s="186"/>
      <c r="J174" s="197">
        <f>BK174</f>
        <v>0</v>
      </c>
      <c r="K174" s="183"/>
      <c r="L174" s="188"/>
      <c r="M174" s="189"/>
      <c r="N174" s="190"/>
      <c r="O174" s="190"/>
      <c r="P174" s="191">
        <f>SUM(P175:P414)</f>
        <v>0</v>
      </c>
      <c r="Q174" s="190"/>
      <c r="R174" s="191">
        <f>SUM(R175:R414)</f>
        <v>68.329498420000007</v>
      </c>
      <c r="S174" s="190"/>
      <c r="T174" s="192">
        <f>SUM(T175:T414)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93" t="s">
        <v>81</v>
      </c>
      <c r="AT174" s="194" t="s">
        <v>75</v>
      </c>
      <c r="AU174" s="194" t="s">
        <v>81</v>
      </c>
      <c r="AY174" s="193" t="s">
        <v>133</v>
      </c>
      <c r="BK174" s="195">
        <f>SUM(BK175:BK414)</f>
        <v>0</v>
      </c>
    </row>
    <row r="175" s="2" customFormat="1" ht="16.5" customHeight="1">
      <c r="A175" s="39"/>
      <c r="B175" s="40"/>
      <c r="C175" s="198" t="s">
        <v>261</v>
      </c>
      <c r="D175" s="198" t="s">
        <v>135</v>
      </c>
      <c r="E175" s="199" t="s">
        <v>262</v>
      </c>
      <c r="F175" s="200" t="s">
        <v>263</v>
      </c>
      <c r="G175" s="201" t="s">
        <v>143</v>
      </c>
      <c r="H175" s="202">
        <v>2.6600000000000001</v>
      </c>
      <c r="I175" s="203"/>
      <c r="J175" s="204">
        <f>ROUND(I175*H175,2)</f>
        <v>0</v>
      </c>
      <c r="K175" s="200" t="s">
        <v>144</v>
      </c>
      <c r="L175" s="45"/>
      <c r="M175" s="205" t="s">
        <v>19</v>
      </c>
      <c r="N175" s="206" t="s">
        <v>47</v>
      </c>
      <c r="O175" s="85"/>
      <c r="P175" s="207">
        <f>O175*H175</f>
        <v>0</v>
      </c>
      <c r="Q175" s="207">
        <v>0.00025999999999999998</v>
      </c>
      <c r="R175" s="207">
        <f>Q175*H175</f>
        <v>0.00069160000000000001</v>
      </c>
      <c r="S175" s="207">
        <v>0</v>
      </c>
      <c r="T175" s="208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09" t="s">
        <v>139</v>
      </c>
      <c r="AT175" s="209" t="s">
        <v>135</v>
      </c>
      <c r="AU175" s="209" t="s">
        <v>83</v>
      </c>
      <c r="AY175" s="18" t="s">
        <v>133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8" t="s">
        <v>81</v>
      </c>
      <c r="BK175" s="210">
        <f>ROUND(I175*H175,2)</f>
        <v>0</v>
      </c>
      <c r="BL175" s="18" t="s">
        <v>139</v>
      </c>
      <c r="BM175" s="209" t="s">
        <v>264</v>
      </c>
    </row>
    <row r="176" s="2" customFormat="1">
      <c r="A176" s="39"/>
      <c r="B176" s="40"/>
      <c r="C176" s="41"/>
      <c r="D176" s="211" t="s">
        <v>146</v>
      </c>
      <c r="E176" s="41"/>
      <c r="F176" s="212" t="s">
        <v>265</v>
      </c>
      <c r="G176" s="41"/>
      <c r="H176" s="41"/>
      <c r="I176" s="213"/>
      <c r="J176" s="41"/>
      <c r="K176" s="41"/>
      <c r="L176" s="45"/>
      <c r="M176" s="214"/>
      <c r="N176" s="215"/>
      <c r="O176" s="85"/>
      <c r="P176" s="85"/>
      <c r="Q176" s="85"/>
      <c r="R176" s="85"/>
      <c r="S176" s="85"/>
      <c r="T176" s="86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146</v>
      </c>
      <c r="AU176" s="18" t="s">
        <v>83</v>
      </c>
    </row>
    <row r="177" s="13" customFormat="1">
      <c r="A177" s="13"/>
      <c r="B177" s="216"/>
      <c r="C177" s="217"/>
      <c r="D177" s="218" t="s">
        <v>148</v>
      </c>
      <c r="E177" s="219" t="s">
        <v>19</v>
      </c>
      <c r="F177" s="220" t="s">
        <v>232</v>
      </c>
      <c r="G177" s="217"/>
      <c r="H177" s="219" t="s">
        <v>19</v>
      </c>
      <c r="I177" s="221"/>
      <c r="J177" s="217"/>
      <c r="K177" s="217"/>
      <c r="L177" s="222"/>
      <c r="M177" s="223"/>
      <c r="N177" s="224"/>
      <c r="O177" s="224"/>
      <c r="P177" s="224"/>
      <c r="Q177" s="224"/>
      <c r="R177" s="224"/>
      <c r="S177" s="224"/>
      <c r="T177" s="225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26" t="s">
        <v>148</v>
      </c>
      <c r="AU177" s="226" t="s">
        <v>83</v>
      </c>
      <c r="AV177" s="13" t="s">
        <v>81</v>
      </c>
      <c r="AW177" s="13" t="s">
        <v>37</v>
      </c>
      <c r="AX177" s="13" t="s">
        <v>76</v>
      </c>
      <c r="AY177" s="226" t="s">
        <v>133</v>
      </c>
    </row>
    <row r="178" s="14" customFormat="1">
      <c r="A178" s="14"/>
      <c r="B178" s="227"/>
      <c r="C178" s="228"/>
      <c r="D178" s="218" t="s">
        <v>148</v>
      </c>
      <c r="E178" s="229" t="s">
        <v>19</v>
      </c>
      <c r="F178" s="230" t="s">
        <v>233</v>
      </c>
      <c r="G178" s="228"/>
      <c r="H178" s="231">
        <v>2.6600000000000001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37" t="s">
        <v>148</v>
      </c>
      <c r="AU178" s="237" t="s">
        <v>83</v>
      </c>
      <c r="AV178" s="14" t="s">
        <v>83</v>
      </c>
      <c r="AW178" s="14" t="s">
        <v>37</v>
      </c>
      <c r="AX178" s="14" t="s">
        <v>81</v>
      </c>
      <c r="AY178" s="237" t="s">
        <v>133</v>
      </c>
    </row>
    <row r="179" s="2" customFormat="1" ht="24.15" customHeight="1">
      <c r="A179" s="39"/>
      <c r="B179" s="40"/>
      <c r="C179" s="198" t="s">
        <v>266</v>
      </c>
      <c r="D179" s="198" t="s">
        <v>135</v>
      </c>
      <c r="E179" s="199" t="s">
        <v>267</v>
      </c>
      <c r="F179" s="200" t="s">
        <v>268</v>
      </c>
      <c r="G179" s="201" t="s">
        <v>143</v>
      </c>
      <c r="H179" s="202">
        <v>2.6600000000000001</v>
      </c>
      <c r="I179" s="203"/>
      <c r="J179" s="204">
        <f>ROUND(I179*H179,2)</f>
        <v>0</v>
      </c>
      <c r="K179" s="200" t="s">
        <v>144</v>
      </c>
      <c r="L179" s="45"/>
      <c r="M179" s="205" t="s">
        <v>19</v>
      </c>
      <c r="N179" s="206" t="s">
        <v>47</v>
      </c>
      <c r="O179" s="85"/>
      <c r="P179" s="207">
        <f>O179*H179</f>
        <v>0</v>
      </c>
      <c r="Q179" s="207">
        <v>0.01103</v>
      </c>
      <c r="R179" s="207">
        <f>Q179*H179</f>
        <v>0.029339800000000003</v>
      </c>
      <c r="S179" s="207">
        <v>0</v>
      </c>
      <c r="T179" s="208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09" t="s">
        <v>139</v>
      </c>
      <c r="AT179" s="209" t="s">
        <v>135</v>
      </c>
      <c r="AU179" s="209" t="s">
        <v>83</v>
      </c>
      <c r="AY179" s="18" t="s">
        <v>133</v>
      </c>
      <c r="BE179" s="210">
        <f>IF(N179="základní",J179,0)</f>
        <v>0</v>
      </c>
      <c r="BF179" s="210">
        <f>IF(N179="snížená",J179,0)</f>
        <v>0</v>
      </c>
      <c r="BG179" s="210">
        <f>IF(N179="zákl. přenesená",J179,0)</f>
        <v>0</v>
      </c>
      <c r="BH179" s="210">
        <f>IF(N179="sníž. přenesená",J179,0)</f>
        <v>0</v>
      </c>
      <c r="BI179" s="210">
        <f>IF(N179="nulová",J179,0)</f>
        <v>0</v>
      </c>
      <c r="BJ179" s="18" t="s">
        <v>81</v>
      </c>
      <c r="BK179" s="210">
        <f>ROUND(I179*H179,2)</f>
        <v>0</v>
      </c>
      <c r="BL179" s="18" t="s">
        <v>139</v>
      </c>
      <c r="BM179" s="209" t="s">
        <v>269</v>
      </c>
    </row>
    <row r="180" s="2" customFormat="1">
      <c r="A180" s="39"/>
      <c r="B180" s="40"/>
      <c r="C180" s="41"/>
      <c r="D180" s="211" t="s">
        <v>146</v>
      </c>
      <c r="E180" s="41"/>
      <c r="F180" s="212" t="s">
        <v>270</v>
      </c>
      <c r="G180" s="41"/>
      <c r="H180" s="41"/>
      <c r="I180" s="213"/>
      <c r="J180" s="41"/>
      <c r="K180" s="41"/>
      <c r="L180" s="45"/>
      <c r="M180" s="214"/>
      <c r="N180" s="215"/>
      <c r="O180" s="85"/>
      <c r="P180" s="85"/>
      <c r="Q180" s="85"/>
      <c r="R180" s="85"/>
      <c r="S180" s="85"/>
      <c r="T180" s="86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146</v>
      </c>
      <c r="AU180" s="18" t="s">
        <v>83</v>
      </c>
    </row>
    <row r="181" s="14" customFormat="1">
      <c r="A181" s="14"/>
      <c r="B181" s="227"/>
      <c r="C181" s="228"/>
      <c r="D181" s="218" t="s">
        <v>148</v>
      </c>
      <c r="E181" s="229" t="s">
        <v>19</v>
      </c>
      <c r="F181" s="230" t="s">
        <v>271</v>
      </c>
      <c r="G181" s="228"/>
      <c r="H181" s="231">
        <v>2.6600000000000001</v>
      </c>
      <c r="I181" s="232"/>
      <c r="J181" s="228"/>
      <c r="K181" s="228"/>
      <c r="L181" s="233"/>
      <c r="M181" s="234"/>
      <c r="N181" s="235"/>
      <c r="O181" s="235"/>
      <c r="P181" s="235"/>
      <c r="Q181" s="235"/>
      <c r="R181" s="235"/>
      <c r="S181" s="235"/>
      <c r="T181" s="236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37" t="s">
        <v>148</v>
      </c>
      <c r="AU181" s="237" t="s">
        <v>83</v>
      </c>
      <c r="AV181" s="14" t="s">
        <v>83</v>
      </c>
      <c r="AW181" s="14" t="s">
        <v>37</v>
      </c>
      <c r="AX181" s="14" t="s">
        <v>81</v>
      </c>
      <c r="AY181" s="237" t="s">
        <v>133</v>
      </c>
    </row>
    <row r="182" s="2" customFormat="1" ht="16.5" customHeight="1">
      <c r="A182" s="39"/>
      <c r="B182" s="40"/>
      <c r="C182" s="198" t="s">
        <v>7</v>
      </c>
      <c r="D182" s="198" t="s">
        <v>135</v>
      </c>
      <c r="E182" s="199" t="s">
        <v>272</v>
      </c>
      <c r="F182" s="200" t="s">
        <v>273</v>
      </c>
      <c r="G182" s="201" t="s">
        <v>274</v>
      </c>
      <c r="H182" s="202">
        <v>64.722999999999999</v>
      </c>
      <c r="I182" s="203"/>
      <c r="J182" s="204">
        <f>ROUND(I182*H182,2)</f>
        <v>0</v>
      </c>
      <c r="K182" s="200" t="s">
        <v>144</v>
      </c>
      <c r="L182" s="45"/>
      <c r="M182" s="205" t="s">
        <v>19</v>
      </c>
      <c r="N182" s="206" t="s">
        <v>47</v>
      </c>
      <c r="O182" s="85"/>
      <c r="P182" s="207">
        <f>O182*H182</f>
        <v>0</v>
      </c>
      <c r="Q182" s="207">
        <v>0.0015</v>
      </c>
      <c r="R182" s="207">
        <f>Q182*H182</f>
        <v>0.097084500000000004</v>
      </c>
      <c r="S182" s="207">
        <v>0</v>
      </c>
      <c r="T182" s="208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09" t="s">
        <v>139</v>
      </c>
      <c r="AT182" s="209" t="s">
        <v>135</v>
      </c>
      <c r="AU182" s="209" t="s">
        <v>83</v>
      </c>
      <c r="AY182" s="18" t="s">
        <v>133</v>
      </c>
      <c r="BE182" s="210">
        <f>IF(N182="základní",J182,0)</f>
        <v>0</v>
      </c>
      <c r="BF182" s="210">
        <f>IF(N182="snížená",J182,0)</f>
        <v>0</v>
      </c>
      <c r="BG182" s="210">
        <f>IF(N182="zákl. přenesená",J182,0)</f>
        <v>0</v>
      </c>
      <c r="BH182" s="210">
        <f>IF(N182="sníž. přenesená",J182,0)</f>
        <v>0</v>
      </c>
      <c r="BI182" s="210">
        <f>IF(N182="nulová",J182,0)</f>
        <v>0</v>
      </c>
      <c r="BJ182" s="18" t="s">
        <v>81</v>
      </c>
      <c r="BK182" s="210">
        <f>ROUND(I182*H182,2)</f>
        <v>0</v>
      </c>
      <c r="BL182" s="18" t="s">
        <v>139</v>
      </c>
      <c r="BM182" s="209" t="s">
        <v>275</v>
      </c>
    </row>
    <row r="183" s="2" customFormat="1">
      <c r="A183" s="39"/>
      <c r="B183" s="40"/>
      <c r="C183" s="41"/>
      <c r="D183" s="211" t="s">
        <v>146</v>
      </c>
      <c r="E183" s="41"/>
      <c r="F183" s="212" t="s">
        <v>276</v>
      </c>
      <c r="G183" s="41"/>
      <c r="H183" s="41"/>
      <c r="I183" s="213"/>
      <c r="J183" s="41"/>
      <c r="K183" s="41"/>
      <c r="L183" s="45"/>
      <c r="M183" s="214"/>
      <c r="N183" s="215"/>
      <c r="O183" s="85"/>
      <c r="P183" s="85"/>
      <c r="Q183" s="85"/>
      <c r="R183" s="85"/>
      <c r="S183" s="85"/>
      <c r="T183" s="86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146</v>
      </c>
      <c r="AU183" s="18" t="s">
        <v>83</v>
      </c>
    </row>
    <row r="184" s="13" customFormat="1">
      <c r="A184" s="13"/>
      <c r="B184" s="216"/>
      <c r="C184" s="217"/>
      <c r="D184" s="218" t="s">
        <v>148</v>
      </c>
      <c r="E184" s="219" t="s">
        <v>19</v>
      </c>
      <c r="F184" s="220" t="s">
        <v>277</v>
      </c>
      <c r="G184" s="217"/>
      <c r="H184" s="219" t="s">
        <v>19</v>
      </c>
      <c r="I184" s="221"/>
      <c r="J184" s="217"/>
      <c r="K184" s="217"/>
      <c r="L184" s="222"/>
      <c r="M184" s="223"/>
      <c r="N184" s="224"/>
      <c r="O184" s="224"/>
      <c r="P184" s="224"/>
      <c r="Q184" s="224"/>
      <c r="R184" s="224"/>
      <c r="S184" s="224"/>
      <c r="T184" s="225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26" t="s">
        <v>148</v>
      </c>
      <c r="AU184" s="226" t="s">
        <v>83</v>
      </c>
      <c r="AV184" s="13" t="s">
        <v>81</v>
      </c>
      <c r="AW184" s="13" t="s">
        <v>37</v>
      </c>
      <c r="AX184" s="13" t="s">
        <v>76</v>
      </c>
      <c r="AY184" s="226" t="s">
        <v>133</v>
      </c>
    </row>
    <row r="185" s="13" customFormat="1">
      <c r="A185" s="13"/>
      <c r="B185" s="216"/>
      <c r="C185" s="217"/>
      <c r="D185" s="218" t="s">
        <v>148</v>
      </c>
      <c r="E185" s="219" t="s">
        <v>19</v>
      </c>
      <c r="F185" s="220" t="s">
        <v>278</v>
      </c>
      <c r="G185" s="217"/>
      <c r="H185" s="219" t="s">
        <v>19</v>
      </c>
      <c r="I185" s="221"/>
      <c r="J185" s="217"/>
      <c r="K185" s="217"/>
      <c r="L185" s="222"/>
      <c r="M185" s="223"/>
      <c r="N185" s="224"/>
      <c r="O185" s="224"/>
      <c r="P185" s="224"/>
      <c r="Q185" s="224"/>
      <c r="R185" s="224"/>
      <c r="S185" s="224"/>
      <c r="T185" s="22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6" t="s">
        <v>148</v>
      </c>
      <c r="AU185" s="226" t="s">
        <v>83</v>
      </c>
      <c r="AV185" s="13" t="s">
        <v>81</v>
      </c>
      <c r="AW185" s="13" t="s">
        <v>37</v>
      </c>
      <c r="AX185" s="13" t="s">
        <v>76</v>
      </c>
      <c r="AY185" s="226" t="s">
        <v>133</v>
      </c>
    </row>
    <row r="186" s="13" customFormat="1">
      <c r="A186" s="13"/>
      <c r="B186" s="216"/>
      <c r="C186" s="217"/>
      <c r="D186" s="218" t="s">
        <v>148</v>
      </c>
      <c r="E186" s="219" t="s">
        <v>19</v>
      </c>
      <c r="F186" s="220" t="s">
        <v>279</v>
      </c>
      <c r="G186" s="217"/>
      <c r="H186" s="219" t="s">
        <v>19</v>
      </c>
      <c r="I186" s="221"/>
      <c r="J186" s="217"/>
      <c r="K186" s="217"/>
      <c r="L186" s="222"/>
      <c r="M186" s="223"/>
      <c r="N186" s="224"/>
      <c r="O186" s="224"/>
      <c r="P186" s="224"/>
      <c r="Q186" s="224"/>
      <c r="R186" s="224"/>
      <c r="S186" s="224"/>
      <c r="T186" s="225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6" t="s">
        <v>148</v>
      </c>
      <c r="AU186" s="226" t="s">
        <v>83</v>
      </c>
      <c r="AV186" s="13" t="s">
        <v>81</v>
      </c>
      <c r="AW186" s="13" t="s">
        <v>37</v>
      </c>
      <c r="AX186" s="13" t="s">
        <v>76</v>
      </c>
      <c r="AY186" s="226" t="s">
        <v>133</v>
      </c>
    </row>
    <row r="187" s="14" customFormat="1">
      <c r="A187" s="14"/>
      <c r="B187" s="227"/>
      <c r="C187" s="228"/>
      <c r="D187" s="218" t="s">
        <v>148</v>
      </c>
      <c r="E187" s="229" t="s">
        <v>19</v>
      </c>
      <c r="F187" s="230" t="s">
        <v>280</v>
      </c>
      <c r="G187" s="228"/>
      <c r="H187" s="231">
        <v>5.5999999999999996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7" t="s">
        <v>148</v>
      </c>
      <c r="AU187" s="237" t="s">
        <v>83</v>
      </c>
      <c r="AV187" s="14" t="s">
        <v>83</v>
      </c>
      <c r="AW187" s="14" t="s">
        <v>37</v>
      </c>
      <c r="AX187" s="14" t="s">
        <v>76</v>
      </c>
      <c r="AY187" s="237" t="s">
        <v>133</v>
      </c>
    </row>
    <row r="188" s="13" customFormat="1">
      <c r="A188" s="13"/>
      <c r="B188" s="216"/>
      <c r="C188" s="217"/>
      <c r="D188" s="218" t="s">
        <v>148</v>
      </c>
      <c r="E188" s="219" t="s">
        <v>19</v>
      </c>
      <c r="F188" s="220" t="s">
        <v>281</v>
      </c>
      <c r="G188" s="217"/>
      <c r="H188" s="219" t="s">
        <v>19</v>
      </c>
      <c r="I188" s="221"/>
      <c r="J188" s="217"/>
      <c r="K188" s="217"/>
      <c r="L188" s="222"/>
      <c r="M188" s="223"/>
      <c r="N188" s="224"/>
      <c r="O188" s="224"/>
      <c r="P188" s="224"/>
      <c r="Q188" s="224"/>
      <c r="R188" s="224"/>
      <c r="S188" s="224"/>
      <c r="T188" s="22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26" t="s">
        <v>148</v>
      </c>
      <c r="AU188" s="226" t="s">
        <v>83</v>
      </c>
      <c r="AV188" s="13" t="s">
        <v>81</v>
      </c>
      <c r="AW188" s="13" t="s">
        <v>37</v>
      </c>
      <c r="AX188" s="13" t="s">
        <v>76</v>
      </c>
      <c r="AY188" s="226" t="s">
        <v>133</v>
      </c>
    </row>
    <row r="189" s="14" customFormat="1">
      <c r="A189" s="14"/>
      <c r="B189" s="227"/>
      <c r="C189" s="228"/>
      <c r="D189" s="218" t="s">
        <v>148</v>
      </c>
      <c r="E189" s="229" t="s">
        <v>19</v>
      </c>
      <c r="F189" s="230" t="s">
        <v>282</v>
      </c>
      <c r="G189" s="228"/>
      <c r="H189" s="231">
        <v>5.2999999999999998</v>
      </c>
      <c r="I189" s="232"/>
      <c r="J189" s="228"/>
      <c r="K189" s="228"/>
      <c r="L189" s="233"/>
      <c r="M189" s="234"/>
      <c r="N189" s="235"/>
      <c r="O189" s="235"/>
      <c r="P189" s="235"/>
      <c r="Q189" s="235"/>
      <c r="R189" s="235"/>
      <c r="S189" s="235"/>
      <c r="T189" s="236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37" t="s">
        <v>148</v>
      </c>
      <c r="AU189" s="237" t="s">
        <v>83</v>
      </c>
      <c r="AV189" s="14" t="s">
        <v>83</v>
      </c>
      <c r="AW189" s="14" t="s">
        <v>37</v>
      </c>
      <c r="AX189" s="14" t="s">
        <v>76</v>
      </c>
      <c r="AY189" s="237" t="s">
        <v>133</v>
      </c>
    </row>
    <row r="190" s="13" customFormat="1">
      <c r="A190" s="13"/>
      <c r="B190" s="216"/>
      <c r="C190" s="217"/>
      <c r="D190" s="218" t="s">
        <v>148</v>
      </c>
      <c r="E190" s="219" t="s">
        <v>19</v>
      </c>
      <c r="F190" s="220" t="s">
        <v>283</v>
      </c>
      <c r="G190" s="217"/>
      <c r="H190" s="219" t="s">
        <v>19</v>
      </c>
      <c r="I190" s="221"/>
      <c r="J190" s="217"/>
      <c r="K190" s="217"/>
      <c r="L190" s="222"/>
      <c r="M190" s="223"/>
      <c r="N190" s="224"/>
      <c r="O190" s="224"/>
      <c r="P190" s="224"/>
      <c r="Q190" s="224"/>
      <c r="R190" s="224"/>
      <c r="S190" s="224"/>
      <c r="T190" s="225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26" t="s">
        <v>148</v>
      </c>
      <c r="AU190" s="226" t="s">
        <v>83</v>
      </c>
      <c r="AV190" s="13" t="s">
        <v>81</v>
      </c>
      <c r="AW190" s="13" t="s">
        <v>37</v>
      </c>
      <c r="AX190" s="13" t="s">
        <v>76</v>
      </c>
      <c r="AY190" s="226" t="s">
        <v>133</v>
      </c>
    </row>
    <row r="191" s="14" customFormat="1">
      <c r="A191" s="14"/>
      <c r="B191" s="227"/>
      <c r="C191" s="228"/>
      <c r="D191" s="218" t="s">
        <v>148</v>
      </c>
      <c r="E191" s="229" t="s">
        <v>19</v>
      </c>
      <c r="F191" s="230" t="s">
        <v>284</v>
      </c>
      <c r="G191" s="228"/>
      <c r="H191" s="231">
        <v>3.1000000000000001</v>
      </c>
      <c r="I191" s="232"/>
      <c r="J191" s="228"/>
      <c r="K191" s="228"/>
      <c r="L191" s="233"/>
      <c r="M191" s="234"/>
      <c r="N191" s="235"/>
      <c r="O191" s="235"/>
      <c r="P191" s="235"/>
      <c r="Q191" s="235"/>
      <c r="R191" s="235"/>
      <c r="S191" s="235"/>
      <c r="T191" s="236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37" t="s">
        <v>148</v>
      </c>
      <c r="AU191" s="237" t="s">
        <v>83</v>
      </c>
      <c r="AV191" s="14" t="s">
        <v>83</v>
      </c>
      <c r="AW191" s="14" t="s">
        <v>37</v>
      </c>
      <c r="AX191" s="14" t="s">
        <v>76</v>
      </c>
      <c r="AY191" s="237" t="s">
        <v>133</v>
      </c>
    </row>
    <row r="192" s="13" customFormat="1">
      <c r="A192" s="13"/>
      <c r="B192" s="216"/>
      <c r="C192" s="217"/>
      <c r="D192" s="218" t="s">
        <v>148</v>
      </c>
      <c r="E192" s="219" t="s">
        <v>19</v>
      </c>
      <c r="F192" s="220" t="s">
        <v>285</v>
      </c>
      <c r="G192" s="217"/>
      <c r="H192" s="219" t="s">
        <v>19</v>
      </c>
      <c r="I192" s="221"/>
      <c r="J192" s="217"/>
      <c r="K192" s="217"/>
      <c r="L192" s="222"/>
      <c r="M192" s="223"/>
      <c r="N192" s="224"/>
      <c r="O192" s="224"/>
      <c r="P192" s="224"/>
      <c r="Q192" s="224"/>
      <c r="R192" s="224"/>
      <c r="S192" s="224"/>
      <c r="T192" s="225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26" t="s">
        <v>148</v>
      </c>
      <c r="AU192" s="226" t="s">
        <v>83</v>
      </c>
      <c r="AV192" s="13" t="s">
        <v>81</v>
      </c>
      <c r="AW192" s="13" t="s">
        <v>37</v>
      </c>
      <c r="AX192" s="13" t="s">
        <v>76</v>
      </c>
      <c r="AY192" s="226" t="s">
        <v>133</v>
      </c>
    </row>
    <row r="193" s="13" customFormat="1">
      <c r="A193" s="13"/>
      <c r="B193" s="216"/>
      <c r="C193" s="217"/>
      <c r="D193" s="218" t="s">
        <v>148</v>
      </c>
      <c r="E193" s="219" t="s">
        <v>19</v>
      </c>
      <c r="F193" s="220" t="s">
        <v>286</v>
      </c>
      <c r="G193" s="217"/>
      <c r="H193" s="219" t="s">
        <v>19</v>
      </c>
      <c r="I193" s="221"/>
      <c r="J193" s="217"/>
      <c r="K193" s="217"/>
      <c r="L193" s="222"/>
      <c r="M193" s="223"/>
      <c r="N193" s="224"/>
      <c r="O193" s="224"/>
      <c r="P193" s="224"/>
      <c r="Q193" s="224"/>
      <c r="R193" s="224"/>
      <c r="S193" s="224"/>
      <c r="T193" s="225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26" t="s">
        <v>148</v>
      </c>
      <c r="AU193" s="226" t="s">
        <v>83</v>
      </c>
      <c r="AV193" s="13" t="s">
        <v>81</v>
      </c>
      <c r="AW193" s="13" t="s">
        <v>37</v>
      </c>
      <c r="AX193" s="13" t="s">
        <v>76</v>
      </c>
      <c r="AY193" s="226" t="s">
        <v>133</v>
      </c>
    </row>
    <row r="194" s="14" customFormat="1">
      <c r="A194" s="14"/>
      <c r="B194" s="227"/>
      <c r="C194" s="228"/>
      <c r="D194" s="218" t="s">
        <v>148</v>
      </c>
      <c r="E194" s="229" t="s">
        <v>19</v>
      </c>
      <c r="F194" s="230" t="s">
        <v>287</v>
      </c>
      <c r="G194" s="228"/>
      <c r="H194" s="231">
        <v>4.5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37" t="s">
        <v>148</v>
      </c>
      <c r="AU194" s="237" t="s">
        <v>83</v>
      </c>
      <c r="AV194" s="14" t="s">
        <v>83</v>
      </c>
      <c r="AW194" s="14" t="s">
        <v>37</v>
      </c>
      <c r="AX194" s="14" t="s">
        <v>76</v>
      </c>
      <c r="AY194" s="237" t="s">
        <v>133</v>
      </c>
    </row>
    <row r="195" s="13" customFormat="1">
      <c r="A195" s="13"/>
      <c r="B195" s="216"/>
      <c r="C195" s="217"/>
      <c r="D195" s="218" t="s">
        <v>148</v>
      </c>
      <c r="E195" s="219" t="s">
        <v>19</v>
      </c>
      <c r="F195" s="220" t="s">
        <v>288</v>
      </c>
      <c r="G195" s="217"/>
      <c r="H195" s="219" t="s">
        <v>19</v>
      </c>
      <c r="I195" s="221"/>
      <c r="J195" s="217"/>
      <c r="K195" s="217"/>
      <c r="L195" s="222"/>
      <c r="M195" s="223"/>
      <c r="N195" s="224"/>
      <c r="O195" s="224"/>
      <c r="P195" s="224"/>
      <c r="Q195" s="224"/>
      <c r="R195" s="224"/>
      <c r="S195" s="224"/>
      <c r="T195" s="225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6" t="s">
        <v>148</v>
      </c>
      <c r="AU195" s="226" t="s">
        <v>83</v>
      </c>
      <c r="AV195" s="13" t="s">
        <v>81</v>
      </c>
      <c r="AW195" s="13" t="s">
        <v>37</v>
      </c>
      <c r="AX195" s="13" t="s">
        <v>76</v>
      </c>
      <c r="AY195" s="226" t="s">
        <v>133</v>
      </c>
    </row>
    <row r="196" s="13" customFormat="1">
      <c r="A196" s="13"/>
      <c r="B196" s="216"/>
      <c r="C196" s="217"/>
      <c r="D196" s="218" t="s">
        <v>148</v>
      </c>
      <c r="E196" s="219" t="s">
        <v>19</v>
      </c>
      <c r="F196" s="220" t="s">
        <v>289</v>
      </c>
      <c r="G196" s="217"/>
      <c r="H196" s="219" t="s">
        <v>19</v>
      </c>
      <c r="I196" s="221"/>
      <c r="J196" s="217"/>
      <c r="K196" s="217"/>
      <c r="L196" s="222"/>
      <c r="M196" s="223"/>
      <c r="N196" s="224"/>
      <c r="O196" s="224"/>
      <c r="P196" s="224"/>
      <c r="Q196" s="224"/>
      <c r="R196" s="224"/>
      <c r="S196" s="224"/>
      <c r="T196" s="22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26" t="s">
        <v>148</v>
      </c>
      <c r="AU196" s="226" t="s">
        <v>83</v>
      </c>
      <c r="AV196" s="13" t="s">
        <v>81</v>
      </c>
      <c r="AW196" s="13" t="s">
        <v>37</v>
      </c>
      <c r="AX196" s="13" t="s">
        <v>76</v>
      </c>
      <c r="AY196" s="226" t="s">
        <v>133</v>
      </c>
    </row>
    <row r="197" s="14" customFormat="1">
      <c r="A197" s="14"/>
      <c r="B197" s="227"/>
      <c r="C197" s="228"/>
      <c r="D197" s="218" t="s">
        <v>148</v>
      </c>
      <c r="E197" s="229" t="s">
        <v>19</v>
      </c>
      <c r="F197" s="230" t="s">
        <v>290</v>
      </c>
      <c r="G197" s="228"/>
      <c r="H197" s="231">
        <v>4.423</v>
      </c>
      <c r="I197" s="232"/>
      <c r="J197" s="228"/>
      <c r="K197" s="228"/>
      <c r="L197" s="233"/>
      <c r="M197" s="234"/>
      <c r="N197" s="235"/>
      <c r="O197" s="235"/>
      <c r="P197" s="235"/>
      <c r="Q197" s="235"/>
      <c r="R197" s="235"/>
      <c r="S197" s="235"/>
      <c r="T197" s="236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37" t="s">
        <v>148</v>
      </c>
      <c r="AU197" s="237" t="s">
        <v>83</v>
      </c>
      <c r="AV197" s="14" t="s">
        <v>83</v>
      </c>
      <c r="AW197" s="14" t="s">
        <v>37</v>
      </c>
      <c r="AX197" s="14" t="s">
        <v>76</v>
      </c>
      <c r="AY197" s="237" t="s">
        <v>133</v>
      </c>
    </row>
    <row r="198" s="13" customFormat="1">
      <c r="A198" s="13"/>
      <c r="B198" s="216"/>
      <c r="C198" s="217"/>
      <c r="D198" s="218" t="s">
        <v>148</v>
      </c>
      <c r="E198" s="219" t="s">
        <v>19</v>
      </c>
      <c r="F198" s="220" t="s">
        <v>291</v>
      </c>
      <c r="G198" s="217"/>
      <c r="H198" s="219" t="s">
        <v>19</v>
      </c>
      <c r="I198" s="221"/>
      <c r="J198" s="217"/>
      <c r="K198" s="217"/>
      <c r="L198" s="222"/>
      <c r="M198" s="223"/>
      <c r="N198" s="224"/>
      <c r="O198" s="224"/>
      <c r="P198" s="224"/>
      <c r="Q198" s="224"/>
      <c r="R198" s="224"/>
      <c r="S198" s="224"/>
      <c r="T198" s="22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6" t="s">
        <v>148</v>
      </c>
      <c r="AU198" s="226" t="s">
        <v>83</v>
      </c>
      <c r="AV198" s="13" t="s">
        <v>81</v>
      </c>
      <c r="AW198" s="13" t="s">
        <v>37</v>
      </c>
      <c r="AX198" s="13" t="s">
        <v>76</v>
      </c>
      <c r="AY198" s="226" t="s">
        <v>133</v>
      </c>
    </row>
    <row r="199" s="14" customFormat="1">
      <c r="A199" s="14"/>
      <c r="B199" s="227"/>
      <c r="C199" s="228"/>
      <c r="D199" s="218" t="s">
        <v>148</v>
      </c>
      <c r="E199" s="229" t="s">
        <v>19</v>
      </c>
      <c r="F199" s="230" t="s">
        <v>292</v>
      </c>
      <c r="G199" s="228"/>
      <c r="H199" s="231">
        <v>2.3999999999999999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7" t="s">
        <v>148</v>
      </c>
      <c r="AU199" s="237" t="s">
        <v>83</v>
      </c>
      <c r="AV199" s="14" t="s">
        <v>83</v>
      </c>
      <c r="AW199" s="14" t="s">
        <v>37</v>
      </c>
      <c r="AX199" s="14" t="s">
        <v>76</v>
      </c>
      <c r="AY199" s="237" t="s">
        <v>133</v>
      </c>
    </row>
    <row r="200" s="13" customFormat="1">
      <c r="A200" s="13"/>
      <c r="B200" s="216"/>
      <c r="C200" s="217"/>
      <c r="D200" s="218" t="s">
        <v>148</v>
      </c>
      <c r="E200" s="219" t="s">
        <v>19</v>
      </c>
      <c r="F200" s="220" t="s">
        <v>293</v>
      </c>
      <c r="G200" s="217"/>
      <c r="H200" s="219" t="s">
        <v>19</v>
      </c>
      <c r="I200" s="221"/>
      <c r="J200" s="217"/>
      <c r="K200" s="217"/>
      <c r="L200" s="222"/>
      <c r="M200" s="223"/>
      <c r="N200" s="224"/>
      <c r="O200" s="224"/>
      <c r="P200" s="224"/>
      <c r="Q200" s="224"/>
      <c r="R200" s="224"/>
      <c r="S200" s="224"/>
      <c r="T200" s="22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26" t="s">
        <v>148</v>
      </c>
      <c r="AU200" s="226" t="s">
        <v>83</v>
      </c>
      <c r="AV200" s="13" t="s">
        <v>81</v>
      </c>
      <c r="AW200" s="13" t="s">
        <v>37</v>
      </c>
      <c r="AX200" s="13" t="s">
        <v>76</v>
      </c>
      <c r="AY200" s="226" t="s">
        <v>133</v>
      </c>
    </row>
    <row r="201" s="14" customFormat="1">
      <c r="A201" s="14"/>
      <c r="B201" s="227"/>
      <c r="C201" s="228"/>
      <c r="D201" s="218" t="s">
        <v>148</v>
      </c>
      <c r="E201" s="229" t="s">
        <v>19</v>
      </c>
      <c r="F201" s="230" t="s">
        <v>294</v>
      </c>
      <c r="G201" s="228"/>
      <c r="H201" s="231">
        <v>5.1500000000000004</v>
      </c>
      <c r="I201" s="232"/>
      <c r="J201" s="228"/>
      <c r="K201" s="228"/>
      <c r="L201" s="233"/>
      <c r="M201" s="234"/>
      <c r="N201" s="235"/>
      <c r="O201" s="235"/>
      <c r="P201" s="235"/>
      <c r="Q201" s="235"/>
      <c r="R201" s="235"/>
      <c r="S201" s="235"/>
      <c r="T201" s="23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37" t="s">
        <v>148</v>
      </c>
      <c r="AU201" s="237" t="s">
        <v>83</v>
      </c>
      <c r="AV201" s="14" t="s">
        <v>83</v>
      </c>
      <c r="AW201" s="14" t="s">
        <v>37</v>
      </c>
      <c r="AX201" s="14" t="s">
        <v>76</v>
      </c>
      <c r="AY201" s="237" t="s">
        <v>133</v>
      </c>
    </row>
    <row r="202" s="13" customFormat="1">
      <c r="A202" s="13"/>
      <c r="B202" s="216"/>
      <c r="C202" s="217"/>
      <c r="D202" s="218" t="s">
        <v>148</v>
      </c>
      <c r="E202" s="219" t="s">
        <v>19</v>
      </c>
      <c r="F202" s="220" t="s">
        <v>295</v>
      </c>
      <c r="G202" s="217"/>
      <c r="H202" s="219" t="s">
        <v>19</v>
      </c>
      <c r="I202" s="221"/>
      <c r="J202" s="217"/>
      <c r="K202" s="217"/>
      <c r="L202" s="222"/>
      <c r="M202" s="223"/>
      <c r="N202" s="224"/>
      <c r="O202" s="224"/>
      <c r="P202" s="224"/>
      <c r="Q202" s="224"/>
      <c r="R202" s="224"/>
      <c r="S202" s="224"/>
      <c r="T202" s="225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26" t="s">
        <v>148</v>
      </c>
      <c r="AU202" s="226" t="s">
        <v>83</v>
      </c>
      <c r="AV202" s="13" t="s">
        <v>81</v>
      </c>
      <c r="AW202" s="13" t="s">
        <v>37</v>
      </c>
      <c r="AX202" s="13" t="s">
        <v>76</v>
      </c>
      <c r="AY202" s="226" t="s">
        <v>133</v>
      </c>
    </row>
    <row r="203" s="14" customFormat="1">
      <c r="A203" s="14"/>
      <c r="B203" s="227"/>
      <c r="C203" s="228"/>
      <c r="D203" s="218" t="s">
        <v>148</v>
      </c>
      <c r="E203" s="229" t="s">
        <v>19</v>
      </c>
      <c r="F203" s="230" t="s">
        <v>296</v>
      </c>
      <c r="G203" s="228"/>
      <c r="H203" s="231">
        <v>7.6500000000000004</v>
      </c>
      <c r="I203" s="232"/>
      <c r="J203" s="228"/>
      <c r="K203" s="228"/>
      <c r="L203" s="233"/>
      <c r="M203" s="234"/>
      <c r="N203" s="235"/>
      <c r="O203" s="235"/>
      <c r="P203" s="235"/>
      <c r="Q203" s="235"/>
      <c r="R203" s="235"/>
      <c r="S203" s="235"/>
      <c r="T203" s="236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37" t="s">
        <v>148</v>
      </c>
      <c r="AU203" s="237" t="s">
        <v>83</v>
      </c>
      <c r="AV203" s="14" t="s">
        <v>83</v>
      </c>
      <c r="AW203" s="14" t="s">
        <v>37</v>
      </c>
      <c r="AX203" s="14" t="s">
        <v>76</v>
      </c>
      <c r="AY203" s="237" t="s">
        <v>133</v>
      </c>
    </row>
    <row r="204" s="13" customFormat="1">
      <c r="A204" s="13"/>
      <c r="B204" s="216"/>
      <c r="C204" s="217"/>
      <c r="D204" s="218" t="s">
        <v>148</v>
      </c>
      <c r="E204" s="219" t="s">
        <v>19</v>
      </c>
      <c r="F204" s="220" t="s">
        <v>297</v>
      </c>
      <c r="G204" s="217"/>
      <c r="H204" s="219" t="s">
        <v>19</v>
      </c>
      <c r="I204" s="221"/>
      <c r="J204" s="217"/>
      <c r="K204" s="217"/>
      <c r="L204" s="222"/>
      <c r="M204" s="223"/>
      <c r="N204" s="224"/>
      <c r="O204" s="224"/>
      <c r="P204" s="224"/>
      <c r="Q204" s="224"/>
      <c r="R204" s="224"/>
      <c r="S204" s="224"/>
      <c r="T204" s="225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6" t="s">
        <v>148</v>
      </c>
      <c r="AU204" s="226" t="s">
        <v>83</v>
      </c>
      <c r="AV204" s="13" t="s">
        <v>81</v>
      </c>
      <c r="AW204" s="13" t="s">
        <v>37</v>
      </c>
      <c r="AX204" s="13" t="s">
        <v>76</v>
      </c>
      <c r="AY204" s="226" t="s">
        <v>133</v>
      </c>
    </row>
    <row r="205" s="13" customFormat="1">
      <c r="A205" s="13"/>
      <c r="B205" s="216"/>
      <c r="C205" s="217"/>
      <c r="D205" s="218" t="s">
        <v>148</v>
      </c>
      <c r="E205" s="219" t="s">
        <v>19</v>
      </c>
      <c r="F205" s="220" t="s">
        <v>298</v>
      </c>
      <c r="G205" s="217"/>
      <c r="H205" s="219" t="s">
        <v>19</v>
      </c>
      <c r="I205" s="221"/>
      <c r="J205" s="217"/>
      <c r="K205" s="217"/>
      <c r="L205" s="222"/>
      <c r="M205" s="223"/>
      <c r="N205" s="224"/>
      <c r="O205" s="224"/>
      <c r="P205" s="224"/>
      <c r="Q205" s="224"/>
      <c r="R205" s="224"/>
      <c r="S205" s="224"/>
      <c r="T205" s="225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6" t="s">
        <v>148</v>
      </c>
      <c r="AU205" s="226" t="s">
        <v>83</v>
      </c>
      <c r="AV205" s="13" t="s">
        <v>81</v>
      </c>
      <c r="AW205" s="13" t="s">
        <v>37</v>
      </c>
      <c r="AX205" s="13" t="s">
        <v>76</v>
      </c>
      <c r="AY205" s="226" t="s">
        <v>133</v>
      </c>
    </row>
    <row r="206" s="14" customFormat="1">
      <c r="A206" s="14"/>
      <c r="B206" s="227"/>
      <c r="C206" s="228"/>
      <c r="D206" s="218" t="s">
        <v>148</v>
      </c>
      <c r="E206" s="229" t="s">
        <v>19</v>
      </c>
      <c r="F206" s="230" t="s">
        <v>299</v>
      </c>
      <c r="G206" s="228"/>
      <c r="H206" s="231">
        <v>3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7" t="s">
        <v>148</v>
      </c>
      <c r="AU206" s="237" t="s">
        <v>83</v>
      </c>
      <c r="AV206" s="14" t="s">
        <v>83</v>
      </c>
      <c r="AW206" s="14" t="s">
        <v>37</v>
      </c>
      <c r="AX206" s="14" t="s">
        <v>76</v>
      </c>
      <c r="AY206" s="237" t="s">
        <v>133</v>
      </c>
    </row>
    <row r="207" s="13" customFormat="1">
      <c r="A207" s="13"/>
      <c r="B207" s="216"/>
      <c r="C207" s="217"/>
      <c r="D207" s="218" t="s">
        <v>148</v>
      </c>
      <c r="E207" s="219" t="s">
        <v>19</v>
      </c>
      <c r="F207" s="220" t="s">
        <v>300</v>
      </c>
      <c r="G207" s="217"/>
      <c r="H207" s="219" t="s">
        <v>19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6" t="s">
        <v>148</v>
      </c>
      <c r="AU207" s="226" t="s">
        <v>83</v>
      </c>
      <c r="AV207" s="13" t="s">
        <v>81</v>
      </c>
      <c r="AW207" s="13" t="s">
        <v>37</v>
      </c>
      <c r="AX207" s="13" t="s">
        <v>76</v>
      </c>
      <c r="AY207" s="226" t="s">
        <v>133</v>
      </c>
    </row>
    <row r="208" s="14" customFormat="1">
      <c r="A208" s="14"/>
      <c r="B208" s="227"/>
      <c r="C208" s="228"/>
      <c r="D208" s="218" t="s">
        <v>148</v>
      </c>
      <c r="E208" s="229" t="s">
        <v>19</v>
      </c>
      <c r="F208" s="230" t="s">
        <v>301</v>
      </c>
      <c r="G208" s="228"/>
      <c r="H208" s="231">
        <v>5.2000000000000002</v>
      </c>
      <c r="I208" s="232"/>
      <c r="J208" s="228"/>
      <c r="K208" s="228"/>
      <c r="L208" s="233"/>
      <c r="M208" s="234"/>
      <c r="N208" s="235"/>
      <c r="O208" s="235"/>
      <c r="P208" s="235"/>
      <c r="Q208" s="235"/>
      <c r="R208" s="235"/>
      <c r="S208" s="235"/>
      <c r="T208" s="23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37" t="s">
        <v>148</v>
      </c>
      <c r="AU208" s="237" t="s">
        <v>83</v>
      </c>
      <c r="AV208" s="14" t="s">
        <v>83</v>
      </c>
      <c r="AW208" s="14" t="s">
        <v>37</v>
      </c>
      <c r="AX208" s="14" t="s">
        <v>76</v>
      </c>
      <c r="AY208" s="237" t="s">
        <v>133</v>
      </c>
    </row>
    <row r="209" s="13" customFormat="1">
      <c r="A209" s="13"/>
      <c r="B209" s="216"/>
      <c r="C209" s="217"/>
      <c r="D209" s="218" t="s">
        <v>148</v>
      </c>
      <c r="E209" s="219" t="s">
        <v>19</v>
      </c>
      <c r="F209" s="220" t="s">
        <v>302</v>
      </c>
      <c r="G209" s="217"/>
      <c r="H209" s="219" t="s">
        <v>19</v>
      </c>
      <c r="I209" s="221"/>
      <c r="J209" s="217"/>
      <c r="K209" s="217"/>
      <c r="L209" s="222"/>
      <c r="M209" s="223"/>
      <c r="N209" s="224"/>
      <c r="O209" s="224"/>
      <c r="P209" s="224"/>
      <c r="Q209" s="224"/>
      <c r="R209" s="224"/>
      <c r="S209" s="224"/>
      <c r="T209" s="225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26" t="s">
        <v>148</v>
      </c>
      <c r="AU209" s="226" t="s">
        <v>83</v>
      </c>
      <c r="AV209" s="13" t="s">
        <v>81</v>
      </c>
      <c r="AW209" s="13" t="s">
        <v>37</v>
      </c>
      <c r="AX209" s="13" t="s">
        <v>76</v>
      </c>
      <c r="AY209" s="226" t="s">
        <v>133</v>
      </c>
    </row>
    <row r="210" s="14" customFormat="1">
      <c r="A210" s="14"/>
      <c r="B210" s="227"/>
      <c r="C210" s="228"/>
      <c r="D210" s="218" t="s">
        <v>148</v>
      </c>
      <c r="E210" s="229" t="s">
        <v>19</v>
      </c>
      <c r="F210" s="230" t="s">
        <v>303</v>
      </c>
      <c r="G210" s="228"/>
      <c r="H210" s="231">
        <v>9.1999999999999993</v>
      </c>
      <c r="I210" s="232"/>
      <c r="J210" s="228"/>
      <c r="K210" s="228"/>
      <c r="L210" s="233"/>
      <c r="M210" s="234"/>
      <c r="N210" s="235"/>
      <c r="O210" s="235"/>
      <c r="P210" s="235"/>
      <c r="Q210" s="235"/>
      <c r="R210" s="235"/>
      <c r="S210" s="235"/>
      <c r="T210" s="236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37" t="s">
        <v>148</v>
      </c>
      <c r="AU210" s="237" t="s">
        <v>83</v>
      </c>
      <c r="AV210" s="14" t="s">
        <v>83</v>
      </c>
      <c r="AW210" s="14" t="s">
        <v>37</v>
      </c>
      <c r="AX210" s="14" t="s">
        <v>76</v>
      </c>
      <c r="AY210" s="237" t="s">
        <v>133</v>
      </c>
    </row>
    <row r="211" s="13" customFormat="1">
      <c r="A211" s="13"/>
      <c r="B211" s="216"/>
      <c r="C211" s="217"/>
      <c r="D211" s="218" t="s">
        <v>148</v>
      </c>
      <c r="E211" s="219" t="s">
        <v>19</v>
      </c>
      <c r="F211" s="220" t="s">
        <v>304</v>
      </c>
      <c r="G211" s="217"/>
      <c r="H211" s="219" t="s">
        <v>19</v>
      </c>
      <c r="I211" s="221"/>
      <c r="J211" s="217"/>
      <c r="K211" s="217"/>
      <c r="L211" s="222"/>
      <c r="M211" s="223"/>
      <c r="N211" s="224"/>
      <c r="O211" s="224"/>
      <c r="P211" s="224"/>
      <c r="Q211" s="224"/>
      <c r="R211" s="224"/>
      <c r="S211" s="224"/>
      <c r="T211" s="22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26" t="s">
        <v>148</v>
      </c>
      <c r="AU211" s="226" t="s">
        <v>83</v>
      </c>
      <c r="AV211" s="13" t="s">
        <v>81</v>
      </c>
      <c r="AW211" s="13" t="s">
        <v>37</v>
      </c>
      <c r="AX211" s="13" t="s">
        <v>76</v>
      </c>
      <c r="AY211" s="226" t="s">
        <v>133</v>
      </c>
    </row>
    <row r="212" s="14" customFormat="1">
      <c r="A212" s="14"/>
      <c r="B212" s="227"/>
      <c r="C212" s="228"/>
      <c r="D212" s="218" t="s">
        <v>148</v>
      </c>
      <c r="E212" s="229" t="s">
        <v>19</v>
      </c>
      <c r="F212" s="230" t="s">
        <v>303</v>
      </c>
      <c r="G212" s="228"/>
      <c r="H212" s="231">
        <v>9.1999999999999993</v>
      </c>
      <c r="I212" s="232"/>
      <c r="J212" s="228"/>
      <c r="K212" s="228"/>
      <c r="L212" s="233"/>
      <c r="M212" s="234"/>
      <c r="N212" s="235"/>
      <c r="O212" s="235"/>
      <c r="P212" s="235"/>
      <c r="Q212" s="235"/>
      <c r="R212" s="235"/>
      <c r="S212" s="235"/>
      <c r="T212" s="236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7" t="s">
        <v>148</v>
      </c>
      <c r="AU212" s="237" t="s">
        <v>83</v>
      </c>
      <c r="AV212" s="14" t="s">
        <v>83</v>
      </c>
      <c r="AW212" s="14" t="s">
        <v>37</v>
      </c>
      <c r="AX212" s="14" t="s">
        <v>76</v>
      </c>
      <c r="AY212" s="237" t="s">
        <v>133</v>
      </c>
    </row>
    <row r="213" s="15" customFormat="1">
      <c r="A213" s="15"/>
      <c r="B213" s="248"/>
      <c r="C213" s="249"/>
      <c r="D213" s="218" t="s">
        <v>148</v>
      </c>
      <c r="E213" s="250" t="s">
        <v>19</v>
      </c>
      <c r="F213" s="251" t="s">
        <v>305</v>
      </c>
      <c r="G213" s="249"/>
      <c r="H213" s="252">
        <v>64.722999999999999</v>
      </c>
      <c r="I213" s="253"/>
      <c r="J213" s="249"/>
      <c r="K213" s="249"/>
      <c r="L213" s="254"/>
      <c r="M213" s="255"/>
      <c r="N213" s="256"/>
      <c r="O213" s="256"/>
      <c r="P213" s="256"/>
      <c r="Q213" s="256"/>
      <c r="R213" s="256"/>
      <c r="S213" s="256"/>
      <c r="T213" s="257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58" t="s">
        <v>148</v>
      </c>
      <c r="AU213" s="258" t="s">
        <v>83</v>
      </c>
      <c r="AV213" s="15" t="s">
        <v>139</v>
      </c>
      <c r="AW213" s="15" t="s">
        <v>37</v>
      </c>
      <c r="AX213" s="15" t="s">
        <v>81</v>
      </c>
      <c r="AY213" s="258" t="s">
        <v>133</v>
      </c>
    </row>
    <row r="214" s="2" customFormat="1" ht="16.5" customHeight="1">
      <c r="A214" s="39"/>
      <c r="B214" s="40"/>
      <c r="C214" s="198" t="s">
        <v>306</v>
      </c>
      <c r="D214" s="198" t="s">
        <v>135</v>
      </c>
      <c r="E214" s="199" t="s">
        <v>307</v>
      </c>
      <c r="F214" s="200" t="s">
        <v>308</v>
      </c>
      <c r="G214" s="201" t="s">
        <v>143</v>
      </c>
      <c r="H214" s="202">
        <v>13.41</v>
      </c>
      <c r="I214" s="203"/>
      <c r="J214" s="204">
        <f>ROUND(I214*H214,2)</f>
        <v>0</v>
      </c>
      <c r="K214" s="200" t="s">
        <v>144</v>
      </c>
      <c r="L214" s="45"/>
      <c r="M214" s="205" t="s">
        <v>19</v>
      </c>
      <c r="N214" s="206" t="s">
        <v>47</v>
      </c>
      <c r="O214" s="85"/>
      <c r="P214" s="207">
        <f>O214*H214</f>
        <v>0</v>
      </c>
      <c r="Q214" s="207">
        <v>0.00025999999999999998</v>
      </c>
      <c r="R214" s="207">
        <f>Q214*H214</f>
        <v>0.0034865999999999999</v>
      </c>
      <c r="S214" s="207">
        <v>0</v>
      </c>
      <c r="T214" s="208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09" t="s">
        <v>139</v>
      </c>
      <c r="AT214" s="209" t="s">
        <v>135</v>
      </c>
      <c r="AU214" s="209" t="s">
        <v>83</v>
      </c>
      <c r="AY214" s="18" t="s">
        <v>133</v>
      </c>
      <c r="BE214" s="210">
        <f>IF(N214="základní",J214,0)</f>
        <v>0</v>
      </c>
      <c r="BF214" s="210">
        <f>IF(N214="snížená",J214,0)</f>
        <v>0</v>
      </c>
      <c r="BG214" s="210">
        <f>IF(N214="zákl. přenesená",J214,0)</f>
        <v>0</v>
      </c>
      <c r="BH214" s="210">
        <f>IF(N214="sníž. přenesená",J214,0)</f>
        <v>0</v>
      </c>
      <c r="BI214" s="210">
        <f>IF(N214="nulová",J214,0)</f>
        <v>0</v>
      </c>
      <c r="BJ214" s="18" t="s">
        <v>81</v>
      </c>
      <c r="BK214" s="210">
        <f>ROUND(I214*H214,2)</f>
        <v>0</v>
      </c>
      <c r="BL214" s="18" t="s">
        <v>139</v>
      </c>
      <c r="BM214" s="209" t="s">
        <v>309</v>
      </c>
    </row>
    <row r="215" s="2" customFormat="1">
      <c r="A215" s="39"/>
      <c r="B215" s="40"/>
      <c r="C215" s="41"/>
      <c r="D215" s="211" t="s">
        <v>146</v>
      </c>
      <c r="E215" s="41"/>
      <c r="F215" s="212" t="s">
        <v>310</v>
      </c>
      <c r="G215" s="41"/>
      <c r="H215" s="41"/>
      <c r="I215" s="213"/>
      <c r="J215" s="41"/>
      <c r="K215" s="41"/>
      <c r="L215" s="45"/>
      <c r="M215" s="214"/>
      <c r="N215" s="215"/>
      <c r="O215" s="85"/>
      <c r="P215" s="85"/>
      <c r="Q215" s="85"/>
      <c r="R215" s="85"/>
      <c r="S215" s="85"/>
      <c r="T215" s="86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146</v>
      </c>
      <c r="AU215" s="18" t="s">
        <v>83</v>
      </c>
    </row>
    <row r="216" s="14" customFormat="1">
      <c r="A216" s="14"/>
      <c r="B216" s="227"/>
      <c r="C216" s="228"/>
      <c r="D216" s="218" t="s">
        <v>148</v>
      </c>
      <c r="E216" s="229" t="s">
        <v>19</v>
      </c>
      <c r="F216" s="230" t="s">
        <v>311</v>
      </c>
      <c r="G216" s="228"/>
      <c r="H216" s="231">
        <v>13.41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37" t="s">
        <v>148</v>
      </c>
      <c r="AU216" s="237" t="s">
        <v>83</v>
      </c>
      <c r="AV216" s="14" t="s">
        <v>83</v>
      </c>
      <c r="AW216" s="14" t="s">
        <v>37</v>
      </c>
      <c r="AX216" s="14" t="s">
        <v>81</v>
      </c>
      <c r="AY216" s="237" t="s">
        <v>133</v>
      </c>
    </row>
    <row r="217" s="2" customFormat="1" ht="16.5" customHeight="1">
      <c r="A217" s="39"/>
      <c r="B217" s="40"/>
      <c r="C217" s="198" t="s">
        <v>312</v>
      </c>
      <c r="D217" s="198" t="s">
        <v>135</v>
      </c>
      <c r="E217" s="199" t="s">
        <v>313</v>
      </c>
      <c r="F217" s="200" t="s">
        <v>314</v>
      </c>
      <c r="G217" s="201" t="s">
        <v>143</v>
      </c>
      <c r="H217" s="202">
        <v>13.41</v>
      </c>
      <c r="I217" s="203"/>
      <c r="J217" s="204">
        <f>ROUND(I217*H217,2)</f>
        <v>0</v>
      </c>
      <c r="K217" s="200" t="s">
        <v>144</v>
      </c>
      <c r="L217" s="45"/>
      <c r="M217" s="205" t="s">
        <v>19</v>
      </c>
      <c r="N217" s="206" t="s">
        <v>47</v>
      </c>
      <c r="O217" s="85"/>
      <c r="P217" s="207">
        <f>O217*H217</f>
        <v>0</v>
      </c>
      <c r="Q217" s="207">
        <v>0.00029999999999999997</v>
      </c>
      <c r="R217" s="207">
        <f>Q217*H217</f>
        <v>0.0040229999999999997</v>
      </c>
      <c r="S217" s="207">
        <v>0</v>
      </c>
      <c r="T217" s="208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09" t="s">
        <v>139</v>
      </c>
      <c r="AT217" s="209" t="s">
        <v>135</v>
      </c>
      <c r="AU217" s="209" t="s">
        <v>83</v>
      </c>
      <c r="AY217" s="18" t="s">
        <v>133</v>
      </c>
      <c r="BE217" s="210">
        <f>IF(N217="základní",J217,0)</f>
        <v>0</v>
      </c>
      <c r="BF217" s="210">
        <f>IF(N217="snížená",J217,0)</f>
        <v>0</v>
      </c>
      <c r="BG217" s="210">
        <f>IF(N217="zákl. přenesená",J217,0)</f>
        <v>0</v>
      </c>
      <c r="BH217" s="210">
        <f>IF(N217="sníž. přenesená",J217,0)</f>
        <v>0</v>
      </c>
      <c r="BI217" s="210">
        <f>IF(N217="nulová",J217,0)</f>
        <v>0</v>
      </c>
      <c r="BJ217" s="18" t="s">
        <v>81</v>
      </c>
      <c r="BK217" s="210">
        <f>ROUND(I217*H217,2)</f>
        <v>0</v>
      </c>
      <c r="BL217" s="18" t="s">
        <v>139</v>
      </c>
      <c r="BM217" s="209" t="s">
        <v>315</v>
      </c>
    </row>
    <row r="218" s="2" customFormat="1">
      <c r="A218" s="39"/>
      <c r="B218" s="40"/>
      <c r="C218" s="41"/>
      <c r="D218" s="211" t="s">
        <v>146</v>
      </c>
      <c r="E218" s="41"/>
      <c r="F218" s="212" t="s">
        <v>316</v>
      </c>
      <c r="G218" s="41"/>
      <c r="H218" s="41"/>
      <c r="I218" s="213"/>
      <c r="J218" s="41"/>
      <c r="K218" s="41"/>
      <c r="L218" s="45"/>
      <c r="M218" s="214"/>
      <c r="N218" s="215"/>
      <c r="O218" s="85"/>
      <c r="P218" s="85"/>
      <c r="Q218" s="85"/>
      <c r="R218" s="85"/>
      <c r="S218" s="85"/>
      <c r="T218" s="86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18" t="s">
        <v>146</v>
      </c>
      <c r="AU218" s="18" t="s">
        <v>83</v>
      </c>
    </row>
    <row r="219" s="2" customFormat="1" ht="37.8" customHeight="1">
      <c r="A219" s="39"/>
      <c r="B219" s="40"/>
      <c r="C219" s="198" t="s">
        <v>317</v>
      </c>
      <c r="D219" s="198" t="s">
        <v>135</v>
      </c>
      <c r="E219" s="199" t="s">
        <v>318</v>
      </c>
      <c r="F219" s="200" t="s">
        <v>319</v>
      </c>
      <c r="G219" s="201" t="s">
        <v>143</v>
      </c>
      <c r="H219" s="202">
        <v>13.41</v>
      </c>
      <c r="I219" s="203"/>
      <c r="J219" s="204">
        <f>ROUND(I219*H219,2)</f>
        <v>0</v>
      </c>
      <c r="K219" s="200" t="s">
        <v>144</v>
      </c>
      <c r="L219" s="45"/>
      <c r="M219" s="205" t="s">
        <v>19</v>
      </c>
      <c r="N219" s="206" t="s">
        <v>47</v>
      </c>
      <c r="O219" s="85"/>
      <c r="P219" s="207">
        <f>O219*H219</f>
        <v>0</v>
      </c>
      <c r="Q219" s="207">
        <v>0.011390000000000001</v>
      </c>
      <c r="R219" s="207">
        <f>Q219*H219</f>
        <v>0.15273990000000001</v>
      </c>
      <c r="S219" s="207">
        <v>0</v>
      </c>
      <c r="T219" s="208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09" t="s">
        <v>139</v>
      </c>
      <c r="AT219" s="209" t="s">
        <v>135</v>
      </c>
      <c r="AU219" s="209" t="s">
        <v>83</v>
      </c>
      <c r="AY219" s="18" t="s">
        <v>133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8" t="s">
        <v>81</v>
      </c>
      <c r="BK219" s="210">
        <f>ROUND(I219*H219,2)</f>
        <v>0</v>
      </c>
      <c r="BL219" s="18" t="s">
        <v>139</v>
      </c>
      <c r="BM219" s="209" t="s">
        <v>320</v>
      </c>
    </row>
    <row r="220" s="2" customFormat="1">
      <c r="A220" s="39"/>
      <c r="B220" s="40"/>
      <c r="C220" s="41"/>
      <c r="D220" s="211" t="s">
        <v>146</v>
      </c>
      <c r="E220" s="41"/>
      <c r="F220" s="212" t="s">
        <v>321</v>
      </c>
      <c r="G220" s="41"/>
      <c r="H220" s="41"/>
      <c r="I220" s="213"/>
      <c r="J220" s="41"/>
      <c r="K220" s="41"/>
      <c r="L220" s="45"/>
      <c r="M220" s="214"/>
      <c r="N220" s="215"/>
      <c r="O220" s="85"/>
      <c r="P220" s="85"/>
      <c r="Q220" s="85"/>
      <c r="R220" s="85"/>
      <c r="S220" s="85"/>
      <c r="T220" s="86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18" t="s">
        <v>146</v>
      </c>
      <c r="AU220" s="18" t="s">
        <v>83</v>
      </c>
    </row>
    <row r="221" s="13" customFormat="1">
      <c r="A221" s="13"/>
      <c r="B221" s="216"/>
      <c r="C221" s="217"/>
      <c r="D221" s="218" t="s">
        <v>148</v>
      </c>
      <c r="E221" s="219" t="s">
        <v>19</v>
      </c>
      <c r="F221" s="220" t="s">
        <v>322</v>
      </c>
      <c r="G221" s="217"/>
      <c r="H221" s="219" t="s">
        <v>19</v>
      </c>
      <c r="I221" s="221"/>
      <c r="J221" s="217"/>
      <c r="K221" s="217"/>
      <c r="L221" s="222"/>
      <c r="M221" s="223"/>
      <c r="N221" s="224"/>
      <c r="O221" s="224"/>
      <c r="P221" s="224"/>
      <c r="Q221" s="224"/>
      <c r="R221" s="224"/>
      <c r="S221" s="224"/>
      <c r="T221" s="22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26" t="s">
        <v>148</v>
      </c>
      <c r="AU221" s="226" t="s">
        <v>83</v>
      </c>
      <c r="AV221" s="13" t="s">
        <v>81</v>
      </c>
      <c r="AW221" s="13" t="s">
        <v>37</v>
      </c>
      <c r="AX221" s="13" t="s">
        <v>76</v>
      </c>
      <c r="AY221" s="226" t="s">
        <v>133</v>
      </c>
    </row>
    <row r="222" s="14" customFormat="1">
      <c r="A222" s="14"/>
      <c r="B222" s="227"/>
      <c r="C222" s="228"/>
      <c r="D222" s="218" t="s">
        <v>148</v>
      </c>
      <c r="E222" s="229" t="s">
        <v>19</v>
      </c>
      <c r="F222" s="230" t="s">
        <v>323</v>
      </c>
      <c r="G222" s="228"/>
      <c r="H222" s="231">
        <v>13.41</v>
      </c>
      <c r="I222" s="232"/>
      <c r="J222" s="228"/>
      <c r="K222" s="228"/>
      <c r="L222" s="233"/>
      <c r="M222" s="234"/>
      <c r="N222" s="235"/>
      <c r="O222" s="235"/>
      <c r="P222" s="235"/>
      <c r="Q222" s="235"/>
      <c r="R222" s="235"/>
      <c r="S222" s="235"/>
      <c r="T222" s="236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37" t="s">
        <v>148</v>
      </c>
      <c r="AU222" s="237" t="s">
        <v>83</v>
      </c>
      <c r="AV222" s="14" t="s">
        <v>83</v>
      </c>
      <c r="AW222" s="14" t="s">
        <v>37</v>
      </c>
      <c r="AX222" s="14" t="s">
        <v>81</v>
      </c>
      <c r="AY222" s="237" t="s">
        <v>133</v>
      </c>
    </row>
    <row r="223" s="2" customFormat="1" ht="16.5" customHeight="1">
      <c r="A223" s="39"/>
      <c r="B223" s="40"/>
      <c r="C223" s="238" t="s">
        <v>324</v>
      </c>
      <c r="D223" s="238" t="s">
        <v>200</v>
      </c>
      <c r="E223" s="239" t="s">
        <v>325</v>
      </c>
      <c r="F223" s="240" t="s">
        <v>326</v>
      </c>
      <c r="G223" s="241" t="s">
        <v>143</v>
      </c>
      <c r="H223" s="242">
        <v>14.081</v>
      </c>
      <c r="I223" s="243"/>
      <c r="J223" s="244">
        <f>ROUND(I223*H223,2)</f>
        <v>0</v>
      </c>
      <c r="K223" s="240" t="s">
        <v>144</v>
      </c>
      <c r="L223" s="245"/>
      <c r="M223" s="246" t="s">
        <v>19</v>
      </c>
      <c r="N223" s="247" t="s">
        <v>47</v>
      </c>
      <c r="O223" s="85"/>
      <c r="P223" s="207">
        <f>O223*H223</f>
        <v>0</v>
      </c>
      <c r="Q223" s="207">
        <v>0.0060000000000000001</v>
      </c>
      <c r="R223" s="207">
        <f>Q223*H223</f>
        <v>0.084486000000000006</v>
      </c>
      <c r="S223" s="207">
        <v>0</v>
      </c>
      <c r="T223" s="208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09" t="s">
        <v>186</v>
      </c>
      <c r="AT223" s="209" t="s">
        <v>200</v>
      </c>
      <c r="AU223" s="209" t="s">
        <v>83</v>
      </c>
      <c r="AY223" s="18" t="s">
        <v>133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8" t="s">
        <v>81</v>
      </c>
      <c r="BK223" s="210">
        <f>ROUND(I223*H223,2)</f>
        <v>0</v>
      </c>
      <c r="BL223" s="18" t="s">
        <v>139</v>
      </c>
      <c r="BM223" s="209" t="s">
        <v>327</v>
      </c>
    </row>
    <row r="224" s="2" customFormat="1">
      <c r="A224" s="39"/>
      <c r="B224" s="40"/>
      <c r="C224" s="41"/>
      <c r="D224" s="211" t="s">
        <v>146</v>
      </c>
      <c r="E224" s="41"/>
      <c r="F224" s="212" t="s">
        <v>328</v>
      </c>
      <c r="G224" s="41"/>
      <c r="H224" s="41"/>
      <c r="I224" s="213"/>
      <c r="J224" s="41"/>
      <c r="K224" s="41"/>
      <c r="L224" s="45"/>
      <c r="M224" s="214"/>
      <c r="N224" s="215"/>
      <c r="O224" s="85"/>
      <c r="P224" s="85"/>
      <c r="Q224" s="85"/>
      <c r="R224" s="85"/>
      <c r="S224" s="85"/>
      <c r="T224" s="86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18" t="s">
        <v>146</v>
      </c>
      <c r="AU224" s="18" t="s">
        <v>83</v>
      </c>
    </row>
    <row r="225" s="14" customFormat="1">
      <c r="A225" s="14"/>
      <c r="B225" s="227"/>
      <c r="C225" s="228"/>
      <c r="D225" s="218" t="s">
        <v>148</v>
      </c>
      <c r="E225" s="228"/>
      <c r="F225" s="230" t="s">
        <v>329</v>
      </c>
      <c r="G225" s="228"/>
      <c r="H225" s="231">
        <v>14.081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37" t="s">
        <v>148</v>
      </c>
      <c r="AU225" s="237" t="s">
        <v>83</v>
      </c>
      <c r="AV225" s="14" t="s">
        <v>83</v>
      </c>
      <c r="AW225" s="14" t="s">
        <v>4</v>
      </c>
      <c r="AX225" s="14" t="s">
        <v>81</v>
      </c>
      <c r="AY225" s="237" t="s">
        <v>133</v>
      </c>
    </row>
    <row r="226" s="2" customFormat="1" ht="24.15" customHeight="1">
      <c r="A226" s="39"/>
      <c r="B226" s="40"/>
      <c r="C226" s="198" t="s">
        <v>330</v>
      </c>
      <c r="D226" s="198" t="s">
        <v>135</v>
      </c>
      <c r="E226" s="199" t="s">
        <v>331</v>
      </c>
      <c r="F226" s="200" t="s">
        <v>332</v>
      </c>
      <c r="G226" s="201" t="s">
        <v>143</v>
      </c>
      <c r="H226" s="202">
        <v>13.41</v>
      </c>
      <c r="I226" s="203"/>
      <c r="J226" s="204">
        <f>ROUND(I226*H226,2)</f>
        <v>0</v>
      </c>
      <c r="K226" s="200" t="s">
        <v>144</v>
      </c>
      <c r="L226" s="45"/>
      <c r="M226" s="205" t="s">
        <v>19</v>
      </c>
      <c r="N226" s="206" t="s">
        <v>47</v>
      </c>
      <c r="O226" s="85"/>
      <c r="P226" s="207">
        <f>O226*H226</f>
        <v>0</v>
      </c>
      <c r="Q226" s="207">
        <v>0.0033600000000000001</v>
      </c>
      <c r="R226" s="207">
        <f>Q226*H226</f>
        <v>0.045057600000000003</v>
      </c>
      <c r="S226" s="207">
        <v>0</v>
      </c>
      <c r="T226" s="208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09" t="s">
        <v>139</v>
      </c>
      <c r="AT226" s="209" t="s">
        <v>135</v>
      </c>
      <c r="AU226" s="209" t="s">
        <v>83</v>
      </c>
      <c r="AY226" s="18" t="s">
        <v>133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8" t="s">
        <v>81</v>
      </c>
      <c r="BK226" s="210">
        <f>ROUND(I226*H226,2)</f>
        <v>0</v>
      </c>
      <c r="BL226" s="18" t="s">
        <v>139</v>
      </c>
      <c r="BM226" s="209" t="s">
        <v>333</v>
      </c>
    </row>
    <row r="227" s="2" customFormat="1">
      <c r="A227" s="39"/>
      <c r="B227" s="40"/>
      <c r="C227" s="41"/>
      <c r="D227" s="211" t="s">
        <v>146</v>
      </c>
      <c r="E227" s="41"/>
      <c r="F227" s="212" t="s">
        <v>334</v>
      </c>
      <c r="G227" s="41"/>
      <c r="H227" s="41"/>
      <c r="I227" s="213"/>
      <c r="J227" s="41"/>
      <c r="K227" s="41"/>
      <c r="L227" s="45"/>
      <c r="M227" s="214"/>
      <c r="N227" s="215"/>
      <c r="O227" s="85"/>
      <c r="P227" s="85"/>
      <c r="Q227" s="85"/>
      <c r="R227" s="85"/>
      <c r="S227" s="85"/>
      <c r="T227" s="86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146</v>
      </c>
      <c r="AU227" s="18" t="s">
        <v>83</v>
      </c>
    </row>
    <row r="228" s="2" customFormat="1" ht="16.5" customHeight="1">
      <c r="A228" s="39"/>
      <c r="B228" s="40"/>
      <c r="C228" s="198" t="s">
        <v>335</v>
      </c>
      <c r="D228" s="198" t="s">
        <v>135</v>
      </c>
      <c r="E228" s="199" t="s">
        <v>336</v>
      </c>
      <c r="F228" s="200" t="s">
        <v>337</v>
      </c>
      <c r="G228" s="201" t="s">
        <v>143</v>
      </c>
      <c r="H228" s="202">
        <v>1938.549</v>
      </c>
      <c r="I228" s="203"/>
      <c r="J228" s="204">
        <f>ROUND(I228*H228,2)</f>
        <v>0</v>
      </c>
      <c r="K228" s="200" t="s">
        <v>144</v>
      </c>
      <c r="L228" s="45"/>
      <c r="M228" s="205" t="s">
        <v>19</v>
      </c>
      <c r="N228" s="206" t="s">
        <v>47</v>
      </c>
      <c r="O228" s="85"/>
      <c r="P228" s="207">
        <f>O228*H228</f>
        <v>0</v>
      </c>
      <c r="Q228" s="207">
        <v>0.00025999999999999998</v>
      </c>
      <c r="R228" s="207">
        <f>Q228*H228</f>
        <v>0.50402273999999991</v>
      </c>
      <c r="S228" s="207">
        <v>0</v>
      </c>
      <c r="T228" s="208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09" t="s">
        <v>139</v>
      </c>
      <c r="AT228" s="209" t="s">
        <v>135</v>
      </c>
      <c r="AU228" s="209" t="s">
        <v>83</v>
      </c>
      <c r="AY228" s="18" t="s">
        <v>133</v>
      </c>
      <c r="BE228" s="210">
        <f>IF(N228="základní",J228,0)</f>
        <v>0</v>
      </c>
      <c r="BF228" s="210">
        <f>IF(N228="snížená",J228,0)</f>
        <v>0</v>
      </c>
      <c r="BG228" s="210">
        <f>IF(N228="zákl. přenesená",J228,0)</f>
        <v>0</v>
      </c>
      <c r="BH228" s="210">
        <f>IF(N228="sníž. přenesená",J228,0)</f>
        <v>0</v>
      </c>
      <c r="BI228" s="210">
        <f>IF(N228="nulová",J228,0)</f>
        <v>0</v>
      </c>
      <c r="BJ228" s="18" t="s">
        <v>81</v>
      </c>
      <c r="BK228" s="210">
        <f>ROUND(I228*H228,2)</f>
        <v>0</v>
      </c>
      <c r="BL228" s="18" t="s">
        <v>139</v>
      </c>
      <c r="BM228" s="209" t="s">
        <v>338</v>
      </c>
    </row>
    <row r="229" s="2" customFormat="1">
      <c r="A229" s="39"/>
      <c r="B229" s="40"/>
      <c r="C229" s="41"/>
      <c r="D229" s="211" t="s">
        <v>146</v>
      </c>
      <c r="E229" s="41"/>
      <c r="F229" s="212" t="s">
        <v>339</v>
      </c>
      <c r="G229" s="41"/>
      <c r="H229" s="41"/>
      <c r="I229" s="213"/>
      <c r="J229" s="41"/>
      <c r="K229" s="41"/>
      <c r="L229" s="45"/>
      <c r="M229" s="214"/>
      <c r="N229" s="215"/>
      <c r="O229" s="85"/>
      <c r="P229" s="85"/>
      <c r="Q229" s="85"/>
      <c r="R229" s="85"/>
      <c r="S229" s="85"/>
      <c r="T229" s="86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146</v>
      </c>
      <c r="AU229" s="18" t="s">
        <v>83</v>
      </c>
    </row>
    <row r="230" s="13" customFormat="1">
      <c r="A230" s="13"/>
      <c r="B230" s="216"/>
      <c r="C230" s="217"/>
      <c r="D230" s="218" t="s">
        <v>148</v>
      </c>
      <c r="E230" s="219" t="s">
        <v>19</v>
      </c>
      <c r="F230" s="220" t="s">
        <v>340</v>
      </c>
      <c r="G230" s="217"/>
      <c r="H230" s="219" t="s">
        <v>19</v>
      </c>
      <c r="I230" s="221"/>
      <c r="J230" s="217"/>
      <c r="K230" s="217"/>
      <c r="L230" s="222"/>
      <c r="M230" s="223"/>
      <c r="N230" s="224"/>
      <c r="O230" s="224"/>
      <c r="P230" s="224"/>
      <c r="Q230" s="224"/>
      <c r="R230" s="224"/>
      <c r="S230" s="224"/>
      <c r="T230" s="22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6" t="s">
        <v>148</v>
      </c>
      <c r="AU230" s="226" t="s">
        <v>83</v>
      </c>
      <c r="AV230" s="13" t="s">
        <v>81</v>
      </c>
      <c r="AW230" s="13" t="s">
        <v>37</v>
      </c>
      <c r="AX230" s="13" t="s">
        <v>76</v>
      </c>
      <c r="AY230" s="226" t="s">
        <v>133</v>
      </c>
    </row>
    <row r="231" s="14" customFormat="1">
      <c r="A231" s="14"/>
      <c r="B231" s="227"/>
      <c r="C231" s="228"/>
      <c r="D231" s="218" t="s">
        <v>148</v>
      </c>
      <c r="E231" s="229" t="s">
        <v>19</v>
      </c>
      <c r="F231" s="230" t="s">
        <v>341</v>
      </c>
      <c r="G231" s="228"/>
      <c r="H231" s="231">
        <v>1938.549</v>
      </c>
      <c r="I231" s="232"/>
      <c r="J231" s="228"/>
      <c r="K231" s="228"/>
      <c r="L231" s="233"/>
      <c r="M231" s="234"/>
      <c r="N231" s="235"/>
      <c r="O231" s="235"/>
      <c r="P231" s="235"/>
      <c r="Q231" s="235"/>
      <c r="R231" s="235"/>
      <c r="S231" s="235"/>
      <c r="T231" s="236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37" t="s">
        <v>148</v>
      </c>
      <c r="AU231" s="237" t="s">
        <v>83</v>
      </c>
      <c r="AV231" s="14" t="s">
        <v>83</v>
      </c>
      <c r="AW231" s="14" t="s">
        <v>37</v>
      </c>
      <c r="AX231" s="14" t="s">
        <v>81</v>
      </c>
      <c r="AY231" s="237" t="s">
        <v>133</v>
      </c>
    </row>
    <row r="232" s="2" customFormat="1" ht="21.75" customHeight="1">
      <c r="A232" s="39"/>
      <c r="B232" s="40"/>
      <c r="C232" s="198" t="s">
        <v>342</v>
      </c>
      <c r="D232" s="198" t="s">
        <v>135</v>
      </c>
      <c r="E232" s="199" t="s">
        <v>343</v>
      </c>
      <c r="F232" s="200" t="s">
        <v>344</v>
      </c>
      <c r="G232" s="201" t="s">
        <v>143</v>
      </c>
      <c r="H232" s="202">
        <v>20</v>
      </c>
      <c r="I232" s="203"/>
      <c r="J232" s="204">
        <f>ROUND(I232*H232,2)</f>
        <v>0</v>
      </c>
      <c r="K232" s="200" t="s">
        <v>144</v>
      </c>
      <c r="L232" s="45"/>
      <c r="M232" s="205" t="s">
        <v>19</v>
      </c>
      <c r="N232" s="206" t="s">
        <v>47</v>
      </c>
      <c r="O232" s="85"/>
      <c r="P232" s="207">
        <f>O232*H232</f>
        <v>0</v>
      </c>
      <c r="Q232" s="207">
        <v>0.027300000000000001</v>
      </c>
      <c r="R232" s="207">
        <f>Q232*H232</f>
        <v>0.54600000000000004</v>
      </c>
      <c r="S232" s="207">
        <v>0</v>
      </c>
      <c r="T232" s="208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09" t="s">
        <v>139</v>
      </c>
      <c r="AT232" s="209" t="s">
        <v>135</v>
      </c>
      <c r="AU232" s="209" t="s">
        <v>83</v>
      </c>
      <c r="AY232" s="18" t="s">
        <v>133</v>
      </c>
      <c r="BE232" s="210">
        <f>IF(N232="základní",J232,0)</f>
        <v>0</v>
      </c>
      <c r="BF232" s="210">
        <f>IF(N232="snížená",J232,0)</f>
        <v>0</v>
      </c>
      <c r="BG232" s="210">
        <f>IF(N232="zákl. přenesená",J232,0)</f>
        <v>0</v>
      </c>
      <c r="BH232" s="210">
        <f>IF(N232="sníž. přenesená",J232,0)</f>
        <v>0</v>
      </c>
      <c r="BI232" s="210">
        <f>IF(N232="nulová",J232,0)</f>
        <v>0</v>
      </c>
      <c r="BJ232" s="18" t="s">
        <v>81</v>
      </c>
      <c r="BK232" s="210">
        <f>ROUND(I232*H232,2)</f>
        <v>0</v>
      </c>
      <c r="BL232" s="18" t="s">
        <v>139</v>
      </c>
      <c r="BM232" s="209" t="s">
        <v>345</v>
      </c>
    </row>
    <row r="233" s="2" customFormat="1">
      <c r="A233" s="39"/>
      <c r="B233" s="40"/>
      <c r="C233" s="41"/>
      <c r="D233" s="211" t="s">
        <v>146</v>
      </c>
      <c r="E233" s="41"/>
      <c r="F233" s="212" t="s">
        <v>346</v>
      </c>
      <c r="G233" s="41"/>
      <c r="H233" s="41"/>
      <c r="I233" s="213"/>
      <c r="J233" s="41"/>
      <c r="K233" s="41"/>
      <c r="L233" s="45"/>
      <c r="M233" s="214"/>
      <c r="N233" s="215"/>
      <c r="O233" s="85"/>
      <c r="P233" s="85"/>
      <c r="Q233" s="85"/>
      <c r="R233" s="85"/>
      <c r="S233" s="85"/>
      <c r="T233" s="86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146</v>
      </c>
      <c r="AU233" s="18" t="s">
        <v>83</v>
      </c>
    </row>
    <row r="234" s="13" customFormat="1">
      <c r="A234" s="13"/>
      <c r="B234" s="216"/>
      <c r="C234" s="217"/>
      <c r="D234" s="218" t="s">
        <v>148</v>
      </c>
      <c r="E234" s="219" t="s">
        <v>19</v>
      </c>
      <c r="F234" s="220" t="s">
        <v>347</v>
      </c>
      <c r="G234" s="217"/>
      <c r="H234" s="219" t="s">
        <v>19</v>
      </c>
      <c r="I234" s="221"/>
      <c r="J234" s="217"/>
      <c r="K234" s="217"/>
      <c r="L234" s="222"/>
      <c r="M234" s="223"/>
      <c r="N234" s="224"/>
      <c r="O234" s="224"/>
      <c r="P234" s="224"/>
      <c r="Q234" s="224"/>
      <c r="R234" s="224"/>
      <c r="S234" s="224"/>
      <c r="T234" s="22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6" t="s">
        <v>148</v>
      </c>
      <c r="AU234" s="226" t="s">
        <v>83</v>
      </c>
      <c r="AV234" s="13" t="s">
        <v>81</v>
      </c>
      <c r="AW234" s="13" t="s">
        <v>37</v>
      </c>
      <c r="AX234" s="13" t="s">
        <v>76</v>
      </c>
      <c r="AY234" s="226" t="s">
        <v>133</v>
      </c>
    </row>
    <row r="235" s="14" customFormat="1">
      <c r="A235" s="14"/>
      <c r="B235" s="227"/>
      <c r="C235" s="228"/>
      <c r="D235" s="218" t="s">
        <v>148</v>
      </c>
      <c r="E235" s="229" t="s">
        <v>19</v>
      </c>
      <c r="F235" s="230" t="s">
        <v>348</v>
      </c>
      <c r="G235" s="228"/>
      <c r="H235" s="231">
        <v>20</v>
      </c>
      <c r="I235" s="232"/>
      <c r="J235" s="228"/>
      <c r="K235" s="228"/>
      <c r="L235" s="233"/>
      <c r="M235" s="234"/>
      <c r="N235" s="235"/>
      <c r="O235" s="235"/>
      <c r="P235" s="235"/>
      <c r="Q235" s="235"/>
      <c r="R235" s="235"/>
      <c r="S235" s="235"/>
      <c r="T235" s="236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37" t="s">
        <v>148</v>
      </c>
      <c r="AU235" s="237" t="s">
        <v>83</v>
      </c>
      <c r="AV235" s="14" t="s">
        <v>83</v>
      </c>
      <c r="AW235" s="14" t="s">
        <v>37</v>
      </c>
      <c r="AX235" s="14" t="s">
        <v>81</v>
      </c>
      <c r="AY235" s="237" t="s">
        <v>133</v>
      </c>
    </row>
    <row r="236" s="2" customFormat="1" ht="24.15" customHeight="1">
      <c r="A236" s="39"/>
      <c r="B236" s="40"/>
      <c r="C236" s="198" t="s">
        <v>349</v>
      </c>
      <c r="D236" s="198" t="s">
        <v>135</v>
      </c>
      <c r="E236" s="199" t="s">
        <v>350</v>
      </c>
      <c r="F236" s="200" t="s">
        <v>351</v>
      </c>
      <c r="G236" s="201" t="s">
        <v>143</v>
      </c>
      <c r="H236" s="202">
        <v>40</v>
      </c>
      <c r="I236" s="203"/>
      <c r="J236" s="204">
        <f>ROUND(I236*H236,2)</f>
        <v>0</v>
      </c>
      <c r="K236" s="200" t="s">
        <v>144</v>
      </c>
      <c r="L236" s="45"/>
      <c r="M236" s="205" t="s">
        <v>19</v>
      </c>
      <c r="N236" s="206" t="s">
        <v>47</v>
      </c>
      <c r="O236" s="85"/>
      <c r="P236" s="207">
        <f>O236*H236</f>
        <v>0</v>
      </c>
      <c r="Q236" s="207">
        <v>0.010500000000000001</v>
      </c>
      <c r="R236" s="207">
        <f>Q236*H236</f>
        <v>0.42000000000000004</v>
      </c>
      <c r="S236" s="207">
        <v>0</v>
      </c>
      <c r="T236" s="208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09" t="s">
        <v>139</v>
      </c>
      <c r="AT236" s="209" t="s">
        <v>135</v>
      </c>
      <c r="AU236" s="209" t="s">
        <v>83</v>
      </c>
      <c r="AY236" s="18" t="s">
        <v>133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8" t="s">
        <v>81</v>
      </c>
      <c r="BK236" s="210">
        <f>ROUND(I236*H236,2)</f>
        <v>0</v>
      </c>
      <c r="BL236" s="18" t="s">
        <v>139</v>
      </c>
      <c r="BM236" s="209" t="s">
        <v>352</v>
      </c>
    </row>
    <row r="237" s="2" customFormat="1">
      <c r="A237" s="39"/>
      <c r="B237" s="40"/>
      <c r="C237" s="41"/>
      <c r="D237" s="211" t="s">
        <v>146</v>
      </c>
      <c r="E237" s="41"/>
      <c r="F237" s="212" t="s">
        <v>353</v>
      </c>
      <c r="G237" s="41"/>
      <c r="H237" s="41"/>
      <c r="I237" s="213"/>
      <c r="J237" s="41"/>
      <c r="K237" s="41"/>
      <c r="L237" s="45"/>
      <c r="M237" s="214"/>
      <c r="N237" s="215"/>
      <c r="O237" s="85"/>
      <c r="P237" s="85"/>
      <c r="Q237" s="85"/>
      <c r="R237" s="85"/>
      <c r="S237" s="85"/>
      <c r="T237" s="86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146</v>
      </c>
      <c r="AU237" s="18" t="s">
        <v>83</v>
      </c>
    </row>
    <row r="238" s="14" customFormat="1">
      <c r="A238" s="14"/>
      <c r="B238" s="227"/>
      <c r="C238" s="228"/>
      <c r="D238" s="218" t="s">
        <v>148</v>
      </c>
      <c r="E238" s="229" t="s">
        <v>19</v>
      </c>
      <c r="F238" s="230" t="s">
        <v>354</v>
      </c>
      <c r="G238" s="228"/>
      <c r="H238" s="231">
        <v>40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37" t="s">
        <v>148</v>
      </c>
      <c r="AU238" s="237" t="s">
        <v>83</v>
      </c>
      <c r="AV238" s="14" t="s">
        <v>83</v>
      </c>
      <c r="AW238" s="14" t="s">
        <v>37</v>
      </c>
      <c r="AX238" s="14" t="s">
        <v>81</v>
      </c>
      <c r="AY238" s="237" t="s">
        <v>133</v>
      </c>
    </row>
    <row r="239" s="2" customFormat="1" ht="24.15" customHeight="1">
      <c r="A239" s="39"/>
      <c r="B239" s="40"/>
      <c r="C239" s="198" t="s">
        <v>355</v>
      </c>
      <c r="D239" s="198" t="s">
        <v>135</v>
      </c>
      <c r="E239" s="199" t="s">
        <v>356</v>
      </c>
      <c r="F239" s="200" t="s">
        <v>357</v>
      </c>
      <c r="G239" s="201" t="s">
        <v>143</v>
      </c>
      <c r="H239" s="202">
        <v>50</v>
      </c>
      <c r="I239" s="203"/>
      <c r="J239" s="204">
        <f>ROUND(I239*H239,2)</f>
        <v>0</v>
      </c>
      <c r="K239" s="200" t="s">
        <v>144</v>
      </c>
      <c r="L239" s="45"/>
      <c r="M239" s="205" t="s">
        <v>19</v>
      </c>
      <c r="N239" s="206" t="s">
        <v>47</v>
      </c>
      <c r="O239" s="85"/>
      <c r="P239" s="207">
        <f>O239*H239</f>
        <v>0</v>
      </c>
      <c r="Q239" s="207">
        <v>0.0043800000000000002</v>
      </c>
      <c r="R239" s="207">
        <f>Q239*H239</f>
        <v>0.219</v>
      </c>
      <c r="S239" s="207">
        <v>0</v>
      </c>
      <c r="T239" s="208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09" t="s">
        <v>139</v>
      </c>
      <c r="AT239" s="209" t="s">
        <v>135</v>
      </c>
      <c r="AU239" s="209" t="s">
        <v>83</v>
      </c>
      <c r="AY239" s="18" t="s">
        <v>133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8" t="s">
        <v>81</v>
      </c>
      <c r="BK239" s="210">
        <f>ROUND(I239*H239,2)</f>
        <v>0</v>
      </c>
      <c r="BL239" s="18" t="s">
        <v>139</v>
      </c>
      <c r="BM239" s="209" t="s">
        <v>358</v>
      </c>
    </row>
    <row r="240" s="2" customFormat="1">
      <c r="A240" s="39"/>
      <c r="B240" s="40"/>
      <c r="C240" s="41"/>
      <c r="D240" s="211" t="s">
        <v>146</v>
      </c>
      <c r="E240" s="41"/>
      <c r="F240" s="212" t="s">
        <v>359</v>
      </c>
      <c r="G240" s="41"/>
      <c r="H240" s="41"/>
      <c r="I240" s="213"/>
      <c r="J240" s="41"/>
      <c r="K240" s="41"/>
      <c r="L240" s="45"/>
      <c r="M240" s="214"/>
      <c r="N240" s="215"/>
      <c r="O240" s="85"/>
      <c r="P240" s="85"/>
      <c r="Q240" s="85"/>
      <c r="R240" s="85"/>
      <c r="S240" s="85"/>
      <c r="T240" s="86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18" t="s">
        <v>146</v>
      </c>
      <c r="AU240" s="18" t="s">
        <v>83</v>
      </c>
    </row>
    <row r="241" s="13" customFormat="1">
      <c r="A241" s="13"/>
      <c r="B241" s="216"/>
      <c r="C241" s="217"/>
      <c r="D241" s="218" t="s">
        <v>148</v>
      </c>
      <c r="E241" s="219" t="s">
        <v>19</v>
      </c>
      <c r="F241" s="220" t="s">
        <v>360</v>
      </c>
      <c r="G241" s="217"/>
      <c r="H241" s="219" t="s">
        <v>19</v>
      </c>
      <c r="I241" s="221"/>
      <c r="J241" s="217"/>
      <c r="K241" s="217"/>
      <c r="L241" s="222"/>
      <c r="M241" s="223"/>
      <c r="N241" s="224"/>
      <c r="O241" s="224"/>
      <c r="P241" s="224"/>
      <c r="Q241" s="224"/>
      <c r="R241" s="224"/>
      <c r="S241" s="224"/>
      <c r="T241" s="225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6" t="s">
        <v>148</v>
      </c>
      <c r="AU241" s="226" t="s">
        <v>83</v>
      </c>
      <c r="AV241" s="13" t="s">
        <v>81</v>
      </c>
      <c r="AW241" s="13" t="s">
        <v>37</v>
      </c>
      <c r="AX241" s="13" t="s">
        <v>76</v>
      </c>
      <c r="AY241" s="226" t="s">
        <v>133</v>
      </c>
    </row>
    <row r="242" s="14" customFormat="1">
      <c r="A242" s="14"/>
      <c r="B242" s="227"/>
      <c r="C242" s="228"/>
      <c r="D242" s="218" t="s">
        <v>148</v>
      </c>
      <c r="E242" s="229" t="s">
        <v>19</v>
      </c>
      <c r="F242" s="230" t="s">
        <v>361</v>
      </c>
      <c r="G242" s="228"/>
      <c r="H242" s="231">
        <v>50</v>
      </c>
      <c r="I242" s="232"/>
      <c r="J242" s="228"/>
      <c r="K242" s="228"/>
      <c r="L242" s="233"/>
      <c r="M242" s="234"/>
      <c r="N242" s="235"/>
      <c r="O242" s="235"/>
      <c r="P242" s="235"/>
      <c r="Q242" s="235"/>
      <c r="R242" s="235"/>
      <c r="S242" s="235"/>
      <c r="T242" s="236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37" t="s">
        <v>148</v>
      </c>
      <c r="AU242" s="237" t="s">
        <v>83</v>
      </c>
      <c r="AV242" s="14" t="s">
        <v>83</v>
      </c>
      <c r="AW242" s="14" t="s">
        <v>37</v>
      </c>
      <c r="AX242" s="14" t="s">
        <v>81</v>
      </c>
      <c r="AY242" s="237" t="s">
        <v>133</v>
      </c>
    </row>
    <row r="243" s="2" customFormat="1" ht="16.5" customHeight="1">
      <c r="A243" s="39"/>
      <c r="B243" s="40"/>
      <c r="C243" s="198" t="s">
        <v>362</v>
      </c>
      <c r="D243" s="198" t="s">
        <v>135</v>
      </c>
      <c r="E243" s="199" t="s">
        <v>363</v>
      </c>
      <c r="F243" s="200" t="s">
        <v>364</v>
      </c>
      <c r="G243" s="201" t="s">
        <v>143</v>
      </c>
      <c r="H243" s="202">
        <v>1938.549</v>
      </c>
      <c r="I243" s="203"/>
      <c r="J243" s="204">
        <f>ROUND(I243*H243,2)</f>
        <v>0</v>
      </c>
      <c r="K243" s="200" t="s">
        <v>144</v>
      </c>
      <c r="L243" s="45"/>
      <c r="M243" s="205" t="s">
        <v>19</v>
      </c>
      <c r="N243" s="206" t="s">
        <v>47</v>
      </c>
      <c r="O243" s="85"/>
      <c r="P243" s="207">
        <f>O243*H243</f>
        <v>0</v>
      </c>
      <c r="Q243" s="207">
        <v>0.00029999999999999997</v>
      </c>
      <c r="R243" s="207">
        <f>Q243*H243</f>
        <v>0.58156469999999993</v>
      </c>
      <c r="S243" s="207">
        <v>0</v>
      </c>
      <c r="T243" s="208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09" t="s">
        <v>139</v>
      </c>
      <c r="AT243" s="209" t="s">
        <v>135</v>
      </c>
      <c r="AU243" s="209" t="s">
        <v>83</v>
      </c>
      <c r="AY243" s="18" t="s">
        <v>133</v>
      </c>
      <c r="BE243" s="210">
        <f>IF(N243="základní",J243,0)</f>
        <v>0</v>
      </c>
      <c r="BF243" s="210">
        <f>IF(N243="snížená",J243,0)</f>
        <v>0</v>
      </c>
      <c r="BG243" s="210">
        <f>IF(N243="zákl. přenesená",J243,0)</f>
        <v>0</v>
      </c>
      <c r="BH243" s="210">
        <f>IF(N243="sníž. přenesená",J243,0)</f>
        <v>0</v>
      </c>
      <c r="BI243" s="210">
        <f>IF(N243="nulová",J243,0)</f>
        <v>0</v>
      </c>
      <c r="BJ243" s="18" t="s">
        <v>81</v>
      </c>
      <c r="BK243" s="210">
        <f>ROUND(I243*H243,2)</f>
        <v>0</v>
      </c>
      <c r="BL243" s="18" t="s">
        <v>139</v>
      </c>
      <c r="BM243" s="209" t="s">
        <v>365</v>
      </c>
    </row>
    <row r="244" s="2" customFormat="1">
      <c r="A244" s="39"/>
      <c r="B244" s="40"/>
      <c r="C244" s="41"/>
      <c r="D244" s="211" t="s">
        <v>146</v>
      </c>
      <c r="E244" s="41"/>
      <c r="F244" s="212" t="s">
        <v>366</v>
      </c>
      <c r="G244" s="41"/>
      <c r="H244" s="41"/>
      <c r="I244" s="213"/>
      <c r="J244" s="41"/>
      <c r="K244" s="41"/>
      <c r="L244" s="45"/>
      <c r="M244" s="214"/>
      <c r="N244" s="215"/>
      <c r="O244" s="85"/>
      <c r="P244" s="85"/>
      <c r="Q244" s="85"/>
      <c r="R244" s="85"/>
      <c r="S244" s="85"/>
      <c r="T244" s="86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18" t="s">
        <v>146</v>
      </c>
      <c r="AU244" s="18" t="s">
        <v>83</v>
      </c>
    </row>
    <row r="245" s="14" customFormat="1">
      <c r="A245" s="14"/>
      <c r="B245" s="227"/>
      <c r="C245" s="228"/>
      <c r="D245" s="218" t="s">
        <v>148</v>
      </c>
      <c r="E245" s="229" t="s">
        <v>19</v>
      </c>
      <c r="F245" s="230" t="s">
        <v>367</v>
      </c>
      <c r="G245" s="228"/>
      <c r="H245" s="231">
        <v>1938.549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37" t="s">
        <v>148</v>
      </c>
      <c r="AU245" s="237" t="s">
        <v>83</v>
      </c>
      <c r="AV245" s="14" t="s">
        <v>83</v>
      </c>
      <c r="AW245" s="14" t="s">
        <v>37</v>
      </c>
      <c r="AX245" s="14" t="s">
        <v>81</v>
      </c>
      <c r="AY245" s="237" t="s">
        <v>133</v>
      </c>
    </row>
    <row r="246" s="2" customFormat="1" ht="16.5" customHeight="1">
      <c r="A246" s="39"/>
      <c r="B246" s="40"/>
      <c r="C246" s="198" t="s">
        <v>368</v>
      </c>
      <c r="D246" s="198" t="s">
        <v>135</v>
      </c>
      <c r="E246" s="199" t="s">
        <v>369</v>
      </c>
      <c r="F246" s="200" t="s">
        <v>370</v>
      </c>
      <c r="G246" s="201" t="s">
        <v>138</v>
      </c>
      <c r="H246" s="202">
        <v>14</v>
      </c>
      <c r="I246" s="203"/>
      <c r="J246" s="204">
        <f>ROUND(I246*H246,2)</f>
        <v>0</v>
      </c>
      <c r="K246" s="200" t="s">
        <v>19</v>
      </c>
      <c r="L246" s="45"/>
      <c r="M246" s="205" t="s">
        <v>19</v>
      </c>
      <c r="N246" s="206" t="s">
        <v>47</v>
      </c>
      <c r="O246" s="85"/>
      <c r="P246" s="207">
        <f>O246*H246</f>
        <v>0</v>
      </c>
      <c r="Q246" s="207">
        <v>0.0065799999999999999</v>
      </c>
      <c r="R246" s="207">
        <f>Q246*H246</f>
        <v>0.092119999999999994</v>
      </c>
      <c r="S246" s="207">
        <v>0</v>
      </c>
      <c r="T246" s="208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09" t="s">
        <v>139</v>
      </c>
      <c r="AT246" s="209" t="s">
        <v>135</v>
      </c>
      <c r="AU246" s="209" t="s">
        <v>83</v>
      </c>
      <c r="AY246" s="18" t="s">
        <v>133</v>
      </c>
      <c r="BE246" s="210">
        <f>IF(N246="základní",J246,0)</f>
        <v>0</v>
      </c>
      <c r="BF246" s="210">
        <f>IF(N246="snížená",J246,0)</f>
        <v>0</v>
      </c>
      <c r="BG246" s="210">
        <f>IF(N246="zákl. přenesená",J246,0)</f>
        <v>0</v>
      </c>
      <c r="BH246" s="210">
        <f>IF(N246="sníž. přenesená",J246,0)</f>
        <v>0</v>
      </c>
      <c r="BI246" s="210">
        <f>IF(N246="nulová",J246,0)</f>
        <v>0</v>
      </c>
      <c r="BJ246" s="18" t="s">
        <v>81</v>
      </c>
      <c r="BK246" s="210">
        <f>ROUND(I246*H246,2)</f>
        <v>0</v>
      </c>
      <c r="BL246" s="18" t="s">
        <v>139</v>
      </c>
      <c r="BM246" s="209" t="s">
        <v>371</v>
      </c>
    </row>
    <row r="247" s="13" customFormat="1">
      <c r="A247" s="13"/>
      <c r="B247" s="216"/>
      <c r="C247" s="217"/>
      <c r="D247" s="218" t="s">
        <v>148</v>
      </c>
      <c r="E247" s="219" t="s">
        <v>19</v>
      </c>
      <c r="F247" s="220" t="s">
        <v>372</v>
      </c>
      <c r="G247" s="217"/>
      <c r="H247" s="219" t="s">
        <v>19</v>
      </c>
      <c r="I247" s="221"/>
      <c r="J247" s="217"/>
      <c r="K247" s="217"/>
      <c r="L247" s="222"/>
      <c r="M247" s="223"/>
      <c r="N247" s="224"/>
      <c r="O247" s="224"/>
      <c r="P247" s="224"/>
      <c r="Q247" s="224"/>
      <c r="R247" s="224"/>
      <c r="S247" s="224"/>
      <c r="T247" s="22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6" t="s">
        <v>148</v>
      </c>
      <c r="AU247" s="226" t="s">
        <v>83</v>
      </c>
      <c r="AV247" s="13" t="s">
        <v>81</v>
      </c>
      <c r="AW247" s="13" t="s">
        <v>37</v>
      </c>
      <c r="AX247" s="13" t="s">
        <v>76</v>
      </c>
      <c r="AY247" s="226" t="s">
        <v>133</v>
      </c>
    </row>
    <row r="248" s="14" customFormat="1">
      <c r="A248" s="14"/>
      <c r="B248" s="227"/>
      <c r="C248" s="228"/>
      <c r="D248" s="218" t="s">
        <v>148</v>
      </c>
      <c r="E248" s="229" t="s">
        <v>19</v>
      </c>
      <c r="F248" s="230" t="s">
        <v>373</v>
      </c>
      <c r="G248" s="228"/>
      <c r="H248" s="231">
        <v>8</v>
      </c>
      <c r="I248" s="232"/>
      <c r="J248" s="228"/>
      <c r="K248" s="228"/>
      <c r="L248" s="233"/>
      <c r="M248" s="234"/>
      <c r="N248" s="235"/>
      <c r="O248" s="235"/>
      <c r="P248" s="235"/>
      <c r="Q248" s="235"/>
      <c r="R248" s="235"/>
      <c r="S248" s="235"/>
      <c r="T248" s="23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7" t="s">
        <v>148</v>
      </c>
      <c r="AU248" s="237" t="s">
        <v>83</v>
      </c>
      <c r="AV248" s="14" t="s">
        <v>83</v>
      </c>
      <c r="AW248" s="14" t="s">
        <v>37</v>
      </c>
      <c r="AX248" s="14" t="s">
        <v>76</v>
      </c>
      <c r="AY248" s="237" t="s">
        <v>133</v>
      </c>
    </row>
    <row r="249" s="13" customFormat="1">
      <c r="A249" s="13"/>
      <c r="B249" s="216"/>
      <c r="C249" s="217"/>
      <c r="D249" s="218" t="s">
        <v>148</v>
      </c>
      <c r="E249" s="219" t="s">
        <v>19</v>
      </c>
      <c r="F249" s="220" t="s">
        <v>374</v>
      </c>
      <c r="G249" s="217"/>
      <c r="H249" s="219" t="s">
        <v>19</v>
      </c>
      <c r="I249" s="221"/>
      <c r="J249" s="217"/>
      <c r="K249" s="217"/>
      <c r="L249" s="222"/>
      <c r="M249" s="223"/>
      <c r="N249" s="224"/>
      <c r="O249" s="224"/>
      <c r="P249" s="224"/>
      <c r="Q249" s="224"/>
      <c r="R249" s="224"/>
      <c r="S249" s="224"/>
      <c r="T249" s="22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6" t="s">
        <v>148</v>
      </c>
      <c r="AU249" s="226" t="s">
        <v>83</v>
      </c>
      <c r="AV249" s="13" t="s">
        <v>81</v>
      </c>
      <c r="AW249" s="13" t="s">
        <v>37</v>
      </c>
      <c r="AX249" s="13" t="s">
        <v>76</v>
      </c>
      <c r="AY249" s="226" t="s">
        <v>133</v>
      </c>
    </row>
    <row r="250" s="14" customFormat="1">
      <c r="A250" s="14"/>
      <c r="B250" s="227"/>
      <c r="C250" s="228"/>
      <c r="D250" s="218" t="s">
        <v>148</v>
      </c>
      <c r="E250" s="229" t="s">
        <v>19</v>
      </c>
      <c r="F250" s="230" t="s">
        <v>375</v>
      </c>
      <c r="G250" s="228"/>
      <c r="H250" s="231">
        <v>6</v>
      </c>
      <c r="I250" s="232"/>
      <c r="J250" s="228"/>
      <c r="K250" s="228"/>
      <c r="L250" s="233"/>
      <c r="M250" s="234"/>
      <c r="N250" s="235"/>
      <c r="O250" s="235"/>
      <c r="P250" s="235"/>
      <c r="Q250" s="235"/>
      <c r="R250" s="235"/>
      <c r="S250" s="235"/>
      <c r="T250" s="236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7" t="s">
        <v>148</v>
      </c>
      <c r="AU250" s="237" t="s">
        <v>83</v>
      </c>
      <c r="AV250" s="14" t="s">
        <v>83</v>
      </c>
      <c r="AW250" s="14" t="s">
        <v>37</v>
      </c>
      <c r="AX250" s="14" t="s">
        <v>76</v>
      </c>
      <c r="AY250" s="237" t="s">
        <v>133</v>
      </c>
    </row>
    <row r="251" s="15" customFormat="1">
      <c r="A251" s="15"/>
      <c r="B251" s="248"/>
      <c r="C251" s="249"/>
      <c r="D251" s="218" t="s">
        <v>148</v>
      </c>
      <c r="E251" s="250" t="s">
        <v>19</v>
      </c>
      <c r="F251" s="251" t="s">
        <v>305</v>
      </c>
      <c r="G251" s="249"/>
      <c r="H251" s="252">
        <v>14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8" t="s">
        <v>148</v>
      </c>
      <c r="AU251" s="258" t="s">
        <v>83</v>
      </c>
      <c r="AV251" s="15" t="s">
        <v>139</v>
      </c>
      <c r="AW251" s="15" t="s">
        <v>37</v>
      </c>
      <c r="AX251" s="15" t="s">
        <v>81</v>
      </c>
      <c r="AY251" s="258" t="s">
        <v>133</v>
      </c>
    </row>
    <row r="252" s="2" customFormat="1" ht="24.15" customHeight="1">
      <c r="A252" s="39"/>
      <c r="B252" s="40"/>
      <c r="C252" s="198" t="s">
        <v>376</v>
      </c>
      <c r="D252" s="198" t="s">
        <v>135</v>
      </c>
      <c r="E252" s="199" t="s">
        <v>377</v>
      </c>
      <c r="F252" s="200" t="s">
        <v>378</v>
      </c>
      <c r="G252" s="201" t="s">
        <v>274</v>
      </c>
      <c r="H252" s="202">
        <v>160.40000000000001</v>
      </c>
      <c r="I252" s="203"/>
      <c r="J252" s="204">
        <f>ROUND(I252*H252,2)</f>
        <v>0</v>
      </c>
      <c r="K252" s="200" t="s">
        <v>144</v>
      </c>
      <c r="L252" s="45"/>
      <c r="M252" s="205" t="s">
        <v>19</v>
      </c>
      <c r="N252" s="206" t="s">
        <v>47</v>
      </c>
      <c r="O252" s="85"/>
      <c r="P252" s="207">
        <f>O252*H252</f>
        <v>0</v>
      </c>
      <c r="Q252" s="207">
        <v>0.0017600000000000001</v>
      </c>
      <c r="R252" s="207">
        <f>Q252*H252</f>
        <v>0.282304</v>
      </c>
      <c r="S252" s="207">
        <v>0</v>
      </c>
      <c r="T252" s="208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09" t="s">
        <v>139</v>
      </c>
      <c r="AT252" s="209" t="s">
        <v>135</v>
      </c>
      <c r="AU252" s="209" t="s">
        <v>83</v>
      </c>
      <c r="AY252" s="18" t="s">
        <v>133</v>
      </c>
      <c r="BE252" s="210">
        <f>IF(N252="základní",J252,0)</f>
        <v>0</v>
      </c>
      <c r="BF252" s="210">
        <f>IF(N252="snížená",J252,0)</f>
        <v>0</v>
      </c>
      <c r="BG252" s="210">
        <f>IF(N252="zákl. přenesená",J252,0)</f>
        <v>0</v>
      </c>
      <c r="BH252" s="210">
        <f>IF(N252="sníž. přenesená",J252,0)</f>
        <v>0</v>
      </c>
      <c r="BI252" s="210">
        <f>IF(N252="nulová",J252,0)</f>
        <v>0</v>
      </c>
      <c r="BJ252" s="18" t="s">
        <v>81</v>
      </c>
      <c r="BK252" s="210">
        <f>ROUND(I252*H252,2)</f>
        <v>0</v>
      </c>
      <c r="BL252" s="18" t="s">
        <v>139</v>
      </c>
      <c r="BM252" s="209" t="s">
        <v>379</v>
      </c>
    </row>
    <row r="253" s="2" customFormat="1">
      <c r="A253" s="39"/>
      <c r="B253" s="40"/>
      <c r="C253" s="41"/>
      <c r="D253" s="211" t="s">
        <v>146</v>
      </c>
      <c r="E253" s="41"/>
      <c r="F253" s="212" t="s">
        <v>380</v>
      </c>
      <c r="G253" s="41"/>
      <c r="H253" s="41"/>
      <c r="I253" s="213"/>
      <c r="J253" s="41"/>
      <c r="K253" s="41"/>
      <c r="L253" s="45"/>
      <c r="M253" s="214"/>
      <c r="N253" s="215"/>
      <c r="O253" s="85"/>
      <c r="P253" s="85"/>
      <c r="Q253" s="85"/>
      <c r="R253" s="85"/>
      <c r="S253" s="85"/>
      <c r="T253" s="86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146</v>
      </c>
      <c r="AU253" s="18" t="s">
        <v>83</v>
      </c>
    </row>
    <row r="254" s="13" customFormat="1">
      <c r="A254" s="13"/>
      <c r="B254" s="216"/>
      <c r="C254" s="217"/>
      <c r="D254" s="218" t="s">
        <v>148</v>
      </c>
      <c r="E254" s="219" t="s">
        <v>19</v>
      </c>
      <c r="F254" s="220" t="s">
        <v>278</v>
      </c>
      <c r="G254" s="217"/>
      <c r="H254" s="219" t="s">
        <v>19</v>
      </c>
      <c r="I254" s="221"/>
      <c r="J254" s="217"/>
      <c r="K254" s="217"/>
      <c r="L254" s="222"/>
      <c r="M254" s="223"/>
      <c r="N254" s="224"/>
      <c r="O254" s="224"/>
      <c r="P254" s="224"/>
      <c r="Q254" s="224"/>
      <c r="R254" s="224"/>
      <c r="S254" s="224"/>
      <c r="T254" s="22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6" t="s">
        <v>148</v>
      </c>
      <c r="AU254" s="226" t="s">
        <v>83</v>
      </c>
      <c r="AV254" s="13" t="s">
        <v>81</v>
      </c>
      <c r="AW254" s="13" t="s">
        <v>37</v>
      </c>
      <c r="AX254" s="13" t="s">
        <v>76</v>
      </c>
      <c r="AY254" s="226" t="s">
        <v>133</v>
      </c>
    </row>
    <row r="255" s="14" customFormat="1">
      <c r="A255" s="14"/>
      <c r="B255" s="227"/>
      <c r="C255" s="228"/>
      <c r="D255" s="218" t="s">
        <v>148</v>
      </c>
      <c r="E255" s="229" t="s">
        <v>19</v>
      </c>
      <c r="F255" s="230" t="s">
        <v>381</v>
      </c>
      <c r="G255" s="228"/>
      <c r="H255" s="231">
        <v>27.550000000000001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7" t="s">
        <v>148</v>
      </c>
      <c r="AU255" s="237" t="s">
        <v>83</v>
      </c>
      <c r="AV255" s="14" t="s">
        <v>83</v>
      </c>
      <c r="AW255" s="14" t="s">
        <v>37</v>
      </c>
      <c r="AX255" s="14" t="s">
        <v>76</v>
      </c>
      <c r="AY255" s="237" t="s">
        <v>133</v>
      </c>
    </row>
    <row r="256" s="14" customFormat="1">
      <c r="A256" s="14"/>
      <c r="B256" s="227"/>
      <c r="C256" s="228"/>
      <c r="D256" s="218" t="s">
        <v>148</v>
      </c>
      <c r="E256" s="229" t="s">
        <v>19</v>
      </c>
      <c r="F256" s="230" t="s">
        <v>382</v>
      </c>
      <c r="G256" s="228"/>
      <c r="H256" s="231">
        <v>21.600000000000001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37" t="s">
        <v>148</v>
      </c>
      <c r="AU256" s="237" t="s">
        <v>83</v>
      </c>
      <c r="AV256" s="14" t="s">
        <v>83</v>
      </c>
      <c r="AW256" s="14" t="s">
        <v>37</v>
      </c>
      <c r="AX256" s="14" t="s">
        <v>76</v>
      </c>
      <c r="AY256" s="237" t="s">
        <v>133</v>
      </c>
    </row>
    <row r="257" s="14" customFormat="1">
      <c r="A257" s="14"/>
      <c r="B257" s="227"/>
      <c r="C257" s="228"/>
      <c r="D257" s="218" t="s">
        <v>148</v>
      </c>
      <c r="E257" s="229" t="s">
        <v>19</v>
      </c>
      <c r="F257" s="230" t="s">
        <v>383</v>
      </c>
      <c r="G257" s="228"/>
      <c r="H257" s="231">
        <v>1.8</v>
      </c>
      <c r="I257" s="232"/>
      <c r="J257" s="228"/>
      <c r="K257" s="228"/>
      <c r="L257" s="233"/>
      <c r="M257" s="234"/>
      <c r="N257" s="235"/>
      <c r="O257" s="235"/>
      <c r="P257" s="235"/>
      <c r="Q257" s="235"/>
      <c r="R257" s="235"/>
      <c r="S257" s="235"/>
      <c r="T257" s="236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7" t="s">
        <v>148</v>
      </c>
      <c r="AU257" s="237" t="s">
        <v>83</v>
      </c>
      <c r="AV257" s="14" t="s">
        <v>83</v>
      </c>
      <c r="AW257" s="14" t="s">
        <v>37</v>
      </c>
      <c r="AX257" s="14" t="s">
        <v>76</v>
      </c>
      <c r="AY257" s="237" t="s">
        <v>133</v>
      </c>
    </row>
    <row r="258" s="13" customFormat="1">
      <c r="A258" s="13"/>
      <c r="B258" s="216"/>
      <c r="C258" s="217"/>
      <c r="D258" s="218" t="s">
        <v>148</v>
      </c>
      <c r="E258" s="219" t="s">
        <v>19</v>
      </c>
      <c r="F258" s="220" t="s">
        <v>285</v>
      </c>
      <c r="G258" s="217"/>
      <c r="H258" s="219" t="s">
        <v>19</v>
      </c>
      <c r="I258" s="221"/>
      <c r="J258" s="217"/>
      <c r="K258" s="217"/>
      <c r="L258" s="222"/>
      <c r="M258" s="223"/>
      <c r="N258" s="224"/>
      <c r="O258" s="224"/>
      <c r="P258" s="224"/>
      <c r="Q258" s="224"/>
      <c r="R258" s="224"/>
      <c r="S258" s="224"/>
      <c r="T258" s="22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6" t="s">
        <v>148</v>
      </c>
      <c r="AU258" s="226" t="s">
        <v>83</v>
      </c>
      <c r="AV258" s="13" t="s">
        <v>81</v>
      </c>
      <c r="AW258" s="13" t="s">
        <v>37</v>
      </c>
      <c r="AX258" s="13" t="s">
        <v>76</v>
      </c>
      <c r="AY258" s="226" t="s">
        <v>133</v>
      </c>
    </row>
    <row r="259" s="14" customFormat="1">
      <c r="A259" s="14"/>
      <c r="B259" s="227"/>
      <c r="C259" s="228"/>
      <c r="D259" s="218" t="s">
        <v>148</v>
      </c>
      <c r="E259" s="229" t="s">
        <v>19</v>
      </c>
      <c r="F259" s="230" t="s">
        <v>384</v>
      </c>
      <c r="G259" s="228"/>
      <c r="H259" s="231">
        <v>24.649999999999999</v>
      </c>
      <c r="I259" s="232"/>
      <c r="J259" s="228"/>
      <c r="K259" s="228"/>
      <c r="L259" s="233"/>
      <c r="M259" s="234"/>
      <c r="N259" s="235"/>
      <c r="O259" s="235"/>
      <c r="P259" s="235"/>
      <c r="Q259" s="235"/>
      <c r="R259" s="235"/>
      <c r="S259" s="235"/>
      <c r="T259" s="23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37" t="s">
        <v>148</v>
      </c>
      <c r="AU259" s="237" t="s">
        <v>83</v>
      </c>
      <c r="AV259" s="14" t="s">
        <v>83</v>
      </c>
      <c r="AW259" s="14" t="s">
        <v>37</v>
      </c>
      <c r="AX259" s="14" t="s">
        <v>76</v>
      </c>
      <c r="AY259" s="237" t="s">
        <v>133</v>
      </c>
    </row>
    <row r="260" s="14" customFormat="1">
      <c r="A260" s="14"/>
      <c r="B260" s="227"/>
      <c r="C260" s="228"/>
      <c r="D260" s="218" t="s">
        <v>148</v>
      </c>
      <c r="E260" s="229" t="s">
        <v>19</v>
      </c>
      <c r="F260" s="230" t="s">
        <v>385</v>
      </c>
      <c r="G260" s="228"/>
      <c r="H260" s="231">
        <v>10.800000000000001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7" t="s">
        <v>148</v>
      </c>
      <c r="AU260" s="237" t="s">
        <v>83</v>
      </c>
      <c r="AV260" s="14" t="s">
        <v>83</v>
      </c>
      <c r="AW260" s="14" t="s">
        <v>37</v>
      </c>
      <c r="AX260" s="14" t="s">
        <v>76</v>
      </c>
      <c r="AY260" s="237" t="s">
        <v>133</v>
      </c>
    </row>
    <row r="261" s="14" customFormat="1">
      <c r="A261" s="14"/>
      <c r="B261" s="227"/>
      <c r="C261" s="228"/>
      <c r="D261" s="218" t="s">
        <v>148</v>
      </c>
      <c r="E261" s="229" t="s">
        <v>19</v>
      </c>
      <c r="F261" s="230" t="s">
        <v>386</v>
      </c>
      <c r="G261" s="228"/>
      <c r="H261" s="231">
        <v>4.7999999999999998</v>
      </c>
      <c r="I261" s="232"/>
      <c r="J261" s="228"/>
      <c r="K261" s="228"/>
      <c r="L261" s="233"/>
      <c r="M261" s="234"/>
      <c r="N261" s="235"/>
      <c r="O261" s="235"/>
      <c r="P261" s="235"/>
      <c r="Q261" s="235"/>
      <c r="R261" s="235"/>
      <c r="S261" s="235"/>
      <c r="T261" s="236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37" t="s">
        <v>148</v>
      </c>
      <c r="AU261" s="237" t="s">
        <v>83</v>
      </c>
      <c r="AV261" s="14" t="s">
        <v>83</v>
      </c>
      <c r="AW261" s="14" t="s">
        <v>37</v>
      </c>
      <c r="AX261" s="14" t="s">
        <v>76</v>
      </c>
      <c r="AY261" s="237" t="s">
        <v>133</v>
      </c>
    </row>
    <row r="262" s="14" customFormat="1">
      <c r="A262" s="14"/>
      <c r="B262" s="227"/>
      <c r="C262" s="228"/>
      <c r="D262" s="218" t="s">
        <v>148</v>
      </c>
      <c r="E262" s="229" t="s">
        <v>19</v>
      </c>
      <c r="F262" s="230" t="s">
        <v>383</v>
      </c>
      <c r="G262" s="228"/>
      <c r="H262" s="231">
        <v>1.8</v>
      </c>
      <c r="I262" s="232"/>
      <c r="J262" s="228"/>
      <c r="K262" s="228"/>
      <c r="L262" s="233"/>
      <c r="M262" s="234"/>
      <c r="N262" s="235"/>
      <c r="O262" s="235"/>
      <c r="P262" s="235"/>
      <c r="Q262" s="235"/>
      <c r="R262" s="235"/>
      <c r="S262" s="235"/>
      <c r="T262" s="236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7" t="s">
        <v>148</v>
      </c>
      <c r="AU262" s="237" t="s">
        <v>83</v>
      </c>
      <c r="AV262" s="14" t="s">
        <v>83</v>
      </c>
      <c r="AW262" s="14" t="s">
        <v>37</v>
      </c>
      <c r="AX262" s="14" t="s">
        <v>76</v>
      </c>
      <c r="AY262" s="237" t="s">
        <v>133</v>
      </c>
    </row>
    <row r="263" s="13" customFormat="1">
      <c r="A263" s="13"/>
      <c r="B263" s="216"/>
      <c r="C263" s="217"/>
      <c r="D263" s="218" t="s">
        <v>148</v>
      </c>
      <c r="E263" s="219" t="s">
        <v>19</v>
      </c>
      <c r="F263" s="220" t="s">
        <v>288</v>
      </c>
      <c r="G263" s="217"/>
      <c r="H263" s="219" t="s">
        <v>19</v>
      </c>
      <c r="I263" s="221"/>
      <c r="J263" s="217"/>
      <c r="K263" s="217"/>
      <c r="L263" s="222"/>
      <c r="M263" s="223"/>
      <c r="N263" s="224"/>
      <c r="O263" s="224"/>
      <c r="P263" s="224"/>
      <c r="Q263" s="224"/>
      <c r="R263" s="224"/>
      <c r="S263" s="224"/>
      <c r="T263" s="22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6" t="s">
        <v>148</v>
      </c>
      <c r="AU263" s="226" t="s">
        <v>83</v>
      </c>
      <c r="AV263" s="13" t="s">
        <v>81</v>
      </c>
      <c r="AW263" s="13" t="s">
        <v>37</v>
      </c>
      <c r="AX263" s="13" t="s">
        <v>76</v>
      </c>
      <c r="AY263" s="226" t="s">
        <v>133</v>
      </c>
    </row>
    <row r="264" s="14" customFormat="1">
      <c r="A264" s="14"/>
      <c r="B264" s="227"/>
      <c r="C264" s="228"/>
      <c r="D264" s="218" t="s">
        <v>148</v>
      </c>
      <c r="E264" s="229" t="s">
        <v>19</v>
      </c>
      <c r="F264" s="230" t="s">
        <v>387</v>
      </c>
      <c r="G264" s="228"/>
      <c r="H264" s="231">
        <v>17.399999999999999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7" t="s">
        <v>148</v>
      </c>
      <c r="AU264" s="237" t="s">
        <v>83</v>
      </c>
      <c r="AV264" s="14" t="s">
        <v>83</v>
      </c>
      <c r="AW264" s="14" t="s">
        <v>37</v>
      </c>
      <c r="AX264" s="14" t="s">
        <v>76</v>
      </c>
      <c r="AY264" s="237" t="s">
        <v>133</v>
      </c>
    </row>
    <row r="265" s="14" customFormat="1">
      <c r="A265" s="14"/>
      <c r="B265" s="227"/>
      <c r="C265" s="228"/>
      <c r="D265" s="218" t="s">
        <v>148</v>
      </c>
      <c r="E265" s="229" t="s">
        <v>19</v>
      </c>
      <c r="F265" s="230" t="s">
        <v>388</v>
      </c>
      <c r="G265" s="228"/>
      <c r="H265" s="231">
        <v>5.4000000000000004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37" t="s">
        <v>148</v>
      </c>
      <c r="AU265" s="237" t="s">
        <v>83</v>
      </c>
      <c r="AV265" s="14" t="s">
        <v>83</v>
      </c>
      <c r="AW265" s="14" t="s">
        <v>37</v>
      </c>
      <c r="AX265" s="14" t="s">
        <v>76</v>
      </c>
      <c r="AY265" s="237" t="s">
        <v>133</v>
      </c>
    </row>
    <row r="266" s="14" customFormat="1">
      <c r="A266" s="14"/>
      <c r="B266" s="227"/>
      <c r="C266" s="228"/>
      <c r="D266" s="218" t="s">
        <v>148</v>
      </c>
      <c r="E266" s="229" t="s">
        <v>19</v>
      </c>
      <c r="F266" s="230" t="s">
        <v>389</v>
      </c>
      <c r="G266" s="228"/>
      <c r="H266" s="231">
        <v>2.8999999999999999</v>
      </c>
      <c r="I266" s="232"/>
      <c r="J266" s="228"/>
      <c r="K266" s="228"/>
      <c r="L266" s="233"/>
      <c r="M266" s="234"/>
      <c r="N266" s="235"/>
      <c r="O266" s="235"/>
      <c r="P266" s="235"/>
      <c r="Q266" s="235"/>
      <c r="R266" s="235"/>
      <c r="S266" s="235"/>
      <c r="T266" s="236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37" t="s">
        <v>148</v>
      </c>
      <c r="AU266" s="237" t="s">
        <v>83</v>
      </c>
      <c r="AV266" s="14" t="s">
        <v>83</v>
      </c>
      <c r="AW266" s="14" t="s">
        <v>37</v>
      </c>
      <c r="AX266" s="14" t="s">
        <v>76</v>
      </c>
      <c r="AY266" s="237" t="s">
        <v>133</v>
      </c>
    </row>
    <row r="267" s="14" customFormat="1">
      <c r="A267" s="14"/>
      <c r="B267" s="227"/>
      <c r="C267" s="228"/>
      <c r="D267" s="218" t="s">
        <v>148</v>
      </c>
      <c r="E267" s="229" t="s">
        <v>19</v>
      </c>
      <c r="F267" s="230" t="s">
        <v>390</v>
      </c>
      <c r="G267" s="228"/>
      <c r="H267" s="231">
        <v>1.1000000000000001</v>
      </c>
      <c r="I267" s="232"/>
      <c r="J267" s="228"/>
      <c r="K267" s="228"/>
      <c r="L267" s="233"/>
      <c r="M267" s="234"/>
      <c r="N267" s="235"/>
      <c r="O267" s="235"/>
      <c r="P267" s="235"/>
      <c r="Q267" s="235"/>
      <c r="R267" s="235"/>
      <c r="S267" s="235"/>
      <c r="T267" s="236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37" t="s">
        <v>148</v>
      </c>
      <c r="AU267" s="237" t="s">
        <v>83</v>
      </c>
      <c r="AV267" s="14" t="s">
        <v>83</v>
      </c>
      <c r="AW267" s="14" t="s">
        <v>37</v>
      </c>
      <c r="AX267" s="14" t="s">
        <v>76</v>
      </c>
      <c r="AY267" s="237" t="s">
        <v>133</v>
      </c>
    </row>
    <row r="268" s="14" customFormat="1">
      <c r="A268" s="14"/>
      <c r="B268" s="227"/>
      <c r="C268" s="228"/>
      <c r="D268" s="218" t="s">
        <v>148</v>
      </c>
      <c r="E268" s="229" t="s">
        <v>19</v>
      </c>
      <c r="F268" s="230" t="s">
        <v>391</v>
      </c>
      <c r="G268" s="228"/>
      <c r="H268" s="231">
        <v>1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37" t="s">
        <v>148</v>
      </c>
      <c r="AU268" s="237" t="s">
        <v>83</v>
      </c>
      <c r="AV268" s="14" t="s">
        <v>83</v>
      </c>
      <c r="AW268" s="14" t="s">
        <v>37</v>
      </c>
      <c r="AX268" s="14" t="s">
        <v>76</v>
      </c>
      <c r="AY268" s="237" t="s">
        <v>133</v>
      </c>
    </row>
    <row r="269" s="14" customFormat="1">
      <c r="A269" s="14"/>
      <c r="B269" s="227"/>
      <c r="C269" s="228"/>
      <c r="D269" s="218" t="s">
        <v>148</v>
      </c>
      <c r="E269" s="229" t="s">
        <v>19</v>
      </c>
      <c r="F269" s="230" t="s">
        <v>392</v>
      </c>
      <c r="G269" s="228"/>
      <c r="H269" s="231">
        <v>1.3500000000000001</v>
      </c>
      <c r="I269" s="232"/>
      <c r="J269" s="228"/>
      <c r="K269" s="228"/>
      <c r="L269" s="233"/>
      <c r="M269" s="234"/>
      <c r="N269" s="235"/>
      <c r="O269" s="235"/>
      <c r="P269" s="235"/>
      <c r="Q269" s="235"/>
      <c r="R269" s="235"/>
      <c r="S269" s="235"/>
      <c r="T269" s="236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37" t="s">
        <v>148</v>
      </c>
      <c r="AU269" s="237" t="s">
        <v>83</v>
      </c>
      <c r="AV269" s="14" t="s">
        <v>83</v>
      </c>
      <c r="AW269" s="14" t="s">
        <v>37</v>
      </c>
      <c r="AX269" s="14" t="s">
        <v>76</v>
      </c>
      <c r="AY269" s="237" t="s">
        <v>133</v>
      </c>
    </row>
    <row r="270" s="14" customFormat="1">
      <c r="A270" s="14"/>
      <c r="B270" s="227"/>
      <c r="C270" s="228"/>
      <c r="D270" s="218" t="s">
        <v>148</v>
      </c>
      <c r="E270" s="229" t="s">
        <v>19</v>
      </c>
      <c r="F270" s="230" t="s">
        <v>392</v>
      </c>
      <c r="G270" s="228"/>
      <c r="H270" s="231">
        <v>1.3500000000000001</v>
      </c>
      <c r="I270" s="232"/>
      <c r="J270" s="228"/>
      <c r="K270" s="228"/>
      <c r="L270" s="233"/>
      <c r="M270" s="234"/>
      <c r="N270" s="235"/>
      <c r="O270" s="235"/>
      <c r="P270" s="235"/>
      <c r="Q270" s="235"/>
      <c r="R270" s="235"/>
      <c r="S270" s="235"/>
      <c r="T270" s="236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37" t="s">
        <v>148</v>
      </c>
      <c r="AU270" s="237" t="s">
        <v>83</v>
      </c>
      <c r="AV270" s="14" t="s">
        <v>83</v>
      </c>
      <c r="AW270" s="14" t="s">
        <v>37</v>
      </c>
      <c r="AX270" s="14" t="s">
        <v>76</v>
      </c>
      <c r="AY270" s="237" t="s">
        <v>133</v>
      </c>
    </row>
    <row r="271" s="14" customFormat="1">
      <c r="A271" s="14"/>
      <c r="B271" s="227"/>
      <c r="C271" s="228"/>
      <c r="D271" s="218" t="s">
        <v>148</v>
      </c>
      <c r="E271" s="229" t="s">
        <v>19</v>
      </c>
      <c r="F271" s="230" t="s">
        <v>393</v>
      </c>
      <c r="G271" s="228"/>
      <c r="H271" s="231">
        <v>0.59999999999999998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7" t="s">
        <v>148</v>
      </c>
      <c r="AU271" s="237" t="s">
        <v>83</v>
      </c>
      <c r="AV271" s="14" t="s">
        <v>83</v>
      </c>
      <c r="AW271" s="14" t="s">
        <v>37</v>
      </c>
      <c r="AX271" s="14" t="s">
        <v>76</v>
      </c>
      <c r="AY271" s="237" t="s">
        <v>133</v>
      </c>
    </row>
    <row r="272" s="13" customFormat="1">
      <c r="A272" s="13"/>
      <c r="B272" s="216"/>
      <c r="C272" s="217"/>
      <c r="D272" s="218" t="s">
        <v>148</v>
      </c>
      <c r="E272" s="219" t="s">
        <v>19</v>
      </c>
      <c r="F272" s="220" t="s">
        <v>297</v>
      </c>
      <c r="G272" s="217"/>
      <c r="H272" s="219" t="s">
        <v>19</v>
      </c>
      <c r="I272" s="221"/>
      <c r="J272" s="217"/>
      <c r="K272" s="217"/>
      <c r="L272" s="222"/>
      <c r="M272" s="223"/>
      <c r="N272" s="224"/>
      <c r="O272" s="224"/>
      <c r="P272" s="224"/>
      <c r="Q272" s="224"/>
      <c r="R272" s="224"/>
      <c r="S272" s="224"/>
      <c r="T272" s="225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26" t="s">
        <v>148</v>
      </c>
      <c r="AU272" s="226" t="s">
        <v>83</v>
      </c>
      <c r="AV272" s="13" t="s">
        <v>81</v>
      </c>
      <c r="AW272" s="13" t="s">
        <v>37</v>
      </c>
      <c r="AX272" s="13" t="s">
        <v>76</v>
      </c>
      <c r="AY272" s="226" t="s">
        <v>133</v>
      </c>
    </row>
    <row r="273" s="14" customFormat="1">
      <c r="A273" s="14"/>
      <c r="B273" s="227"/>
      <c r="C273" s="228"/>
      <c r="D273" s="218" t="s">
        <v>148</v>
      </c>
      <c r="E273" s="229" t="s">
        <v>19</v>
      </c>
      <c r="F273" s="230" t="s">
        <v>394</v>
      </c>
      <c r="G273" s="228"/>
      <c r="H273" s="231">
        <v>26.100000000000001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37" t="s">
        <v>148</v>
      </c>
      <c r="AU273" s="237" t="s">
        <v>83</v>
      </c>
      <c r="AV273" s="14" t="s">
        <v>83</v>
      </c>
      <c r="AW273" s="14" t="s">
        <v>37</v>
      </c>
      <c r="AX273" s="14" t="s">
        <v>76</v>
      </c>
      <c r="AY273" s="237" t="s">
        <v>133</v>
      </c>
    </row>
    <row r="274" s="14" customFormat="1">
      <c r="A274" s="14"/>
      <c r="B274" s="227"/>
      <c r="C274" s="228"/>
      <c r="D274" s="218" t="s">
        <v>148</v>
      </c>
      <c r="E274" s="229" t="s">
        <v>19</v>
      </c>
      <c r="F274" s="230" t="s">
        <v>395</v>
      </c>
      <c r="G274" s="228"/>
      <c r="H274" s="231">
        <v>1.8</v>
      </c>
      <c r="I274" s="232"/>
      <c r="J274" s="228"/>
      <c r="K274" s="228"/>
      <c r="L274" s="233"/>
      <c r="M274" s="234"/>
      <c r="N274" s="235"/>
      <c r="O274" s="235"/>
      <c r="P274" s="235"/>
      <c r="Q274" s="235"/>
      <c r="R274" s="235"/>
      <c r="S274" s="235"/>
      <c r="T274" s="236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37" t="s">
        <v>148</v>
      </c>
      <c r="AU274" s="237" t="s">
        <v>83</v>
      </c>
      <c r="AV274" s="14" t="s">
        <v>83</v>
      </c>
      <c r="AW274" s="14" t="s">
        <v>37</v>
      </c>
      <c r="AX274" s="14" t="s">
        <v>76</v>
      </c>
      <c r="AY274" s="237" t="s">
        <v>133</v>
      </c>
    </row>
    <row r="275" s="14" customFormat="1">
      <c r="A275" s="14"/>
      <c r="B275" s="227"/>
      <c r="C275" s="228"/>
      <c r="D275" s="218" t="s">
        <v>148</v>
      </c>
      <c r="E275" s="229" t="s">
        <v>19</v>
      </c>
      <c r="F275" s="230" t="s">
        <v>396</v>
      </c>
      <c r="G275" s="228"/>
      <c r="H275" s="231">
        <v>3</v>
      </c>
      <c r="I275" s="232"/>
      <c r="J275" s="228"/>
      <c r="K275" s="228"/>
      <c r="L275" s="233"/>
      <c r="M275" s="234"/>
      <c r="N275" s="235"/>
      <c r="O275" s="235"/>
      <c r="P275" s="235"/>
      <c r="Q275" s="235"/>
      <c r="R275" s="235"/>
      <c r="S275" s="235"/>
      <c r="T275" s="236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37" t="s">
        <v>148</v>
      </c>
      <c r="AU275" s="237" t="s">
        <v>83</v>
      </c>
      <c r="AV275" s="14" t="s">
        <v>83</v>
      </c>
      <c r="AW275" s="14" t="s">
        <v>37</v>
      </c>
      <c r="AX275" s="14" t="s">
        <v>76</v>
      </c>
      <c r="AY275" s="237" t="s">
        <v>133</v>
      </c>
    </row>
    <row r="276" s="14" customFormat="1">
      <c r="A276" s="14"/>
      <c r="B276" s="227"/>
      <c r="C276" s="228"/>
      <c r="D276" s="218" t="s">
        <v>148</v>
      </c>
      <c r="E276" s="229" t="s">
        <v>19</v>
      </c>
      <c r="F276" s="230" t="s">
        <v>397</v>
      </c>
      <c r="G276" s="228"/>
      <c r="H276" s="231">
        <v>5.4000000000000004</v>
      </c>
      <c r="I276" s="232"/>
      <c r="J276" s="228"/>
      <c r="K276" s="228"/>
      <c r="L276" s="233"/>
      <c r="M276" s="234"/>
      <c r="N276" s="235"/>
      <c r="O276" s="235"/>
      <c r="P276" s="235"/>
      <c r="Q276" s="235"/>
      <c r="R276" s="235"/>
      <c r="S276" s="235"/>
      <c r="T276" s="236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37" t="s">
        <v>148</v>
      </c>
      <c r="AU276" s="237" t="s">
        <v>83</v>
      </c>
      <c r="AV276" s="14" t="s">
        <v>83</v>
      </c>
      <c r="AW276" s="14" t="s">
        <v>37</v>
      </c>
      <c r="AX276" s="14" t="s">
        <v>76</v>
      </c>
      <c r="AY276" s="237" t="s">
        <v>133</v>
      </c>
    </row>
    <row r="277" s="15" customFormat="1">
      <c r="A277" s="15"/>
      <c r="B277" s="248"/>
      <c r="C277" s="249"/>
      <c r="D277" s="218" t="s">
        <v>148</v>
      </c>
      <c r="E277" s="250" t="s">
        <v>19</v>
      </c>
      <c r="F277" s="251" t="s">
        <v>305</v>
      </c>
      <c r="G277" s="249"/>
      <c r="H277" s="252">
        <v>160.39999999999998</v>
      </c>
      <c r="I277" s="253"/>
      <c r="J277" s="249"/>
      <c r="K277" s="249"/>
      <c r="L277" s="254"/>
      <c r="M277" s="255"/>
      <c r="N277" s="256"/>
      <c r="O277" s="256"/>
      <c r="P277" s="256"/>
      <c r="Q277" s="256"/>
      <c r="R277" s="256"/>
      <c r="S277" s="256"/>
      <c r="T277" s="257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T277" s="258" t="s">
        <v>148</v>
      </c>
      <c r="AU277" s="258" t="s">
        <v>83</v>
      </c>
      <c r="AV277" s="15" t="s">
        <v>139</v>
      </c>
      <c r="AW277" s="15" t="s">
        <v>37</v>
      </c>
      <c r="AX277" s="15" t="s">
        <v>81</v>
      </c>
      <c r="AY277" s="258" t="s">
        <v>133</v>
      </c>
    </row>
    <row r="278" s="2" customFormat="1" ht="16.5" customHeight="1">
      <c r="A278" s="39"/>
      <c r="B278" s="40"/>
      <c r="C278" s="238" t="s">
        <v>398</v>
      </c>
      <c r="D278" s="238" t="s">
        <v>200</v>
      </c>
      <c r="E278" s="239" t="s">
        <v>399</v>
      </c>
      <c r="F278" s="240" t="s">
        <v>400</v>
      </c>
      <c r="G278" s="241" t="s">
        <v>143</v>
      </c>
      <c r="H278" s="242">
        <v>35.287999999999997</v>
      </c>
      <c r="I278" s="243"/>
      <c r="J278" s="244">
        <f>ROUND(I278*H278,2)</f>
        <v>0</v>
      </c>
      <c r="K278" s="240" t="s">
        <v>144</v>
      </c>
      <c r="L278" s="245"/>
      <c r="M278" s="246" t="s">
        <v>19</v>
      </c>
      <c r="N278" s="247" t="s">
        <v>47</v>
      </c>
      <c r="O278" s="85"/>
      <c r="P278" s="207">
        <f>O278*H278</f>
        <v>0</v>
      </c>
      <c r="Q278" s="207">
        <v>0.00059999999999999995</v>
      </c>
      <c r="R278" s="207">
        <f>Q278*H278</f>
        <v>0.021172799999999995</v>
      </c>
      <c r="S278" s="207">
        <v>0</v>
      </c>
      <c r="T278" s="208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09" t="s">
        <v>186</v>
      </c>
      <c r="AT278" s="209" t="s">
        <v>200</v>
      </c>
      <c r="AU278" s="209" t="s">
        <v>83</v>
      </c>
      <c r="AY278" s="18" t="s">
        <v>133</v>
      </c>
      <c r="BE278" s="210">
        <f>IF(N278="základní",J278,0)</f>
        <v>0</v>
      </c>
      <c r="BF278" s="210">
        <f>IF(N278="snížená",J278,0)</f>
        <v>0</v>
      </c>
      <c r="BG278" s="210">
        <f>IF(N278="zákl. přenesená",J278,0)</f>
        <v>0</v>
      </c>
      <c r="BH278" s="210">
        <f>IF(N278="sníž. přenesená",J278,0)</f>
        <v>0</v>
      </c>
      <c r="BI278" s="210">
        <f>IF(N278="nulová",J278,0)</f>
        <v>0</v>
      </c>
      <c r="BJ278" s="18" t="s">
        <v>81</v>
      </c>
      <c r="BK278" s="210">
        <f>ROUND(I278*H278,2)</f>
        <v>0</v>
      </c>
      <c r="BL278" s="18" t="s">
        <v>139</v>
      </c>
      <c r="BM278" s="209" t="s">
        <v>401</v>
      </c>
    </row>
    <row r="279" s="2" customFormat="1">
      <c r="A279" s="39"/>
      <c r="B279" s="40"/>
      <c r="C279" s="41"/>
      <c r="D279" s="211" t="s">
        <v>146</v>
      </c>
      <c r="E279" s="41"/>
      <c r="F279" s="212" t="s">
        <v>402</v>
      </c>
      <c r="G279" s="41"/>
      <c r="H279" s="41"/>
      <c r="I279" s="213"/>
      <c r="J279" s="41"/>
      <c r="K279" s="41"/>
      <c r="L279" s="45"/>
      <c r="M279" s="214"/>
      <c r="N279" s="215"/>
      <c r="O279" s="85"/>
      <c r="P279" s="85"/>
      <c r="Q279" s="85"/>
      <c r="R279" s="85"/>
      <c r="S279" s="85"/>
      <c r="T279" s="86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18" t="s">
        <v>146</v>
      </c>
      <c r="AU279" s="18" t="s">
        <v>83</v>
      </c>
    </row>
    <row r="280" s="14" customFormat="1">
      <c r="A280" s="14"/>
      <c r="B280" s="227"/>
      <c r="C280" s="228"/>
      <c r="D280" s="218" t="s">
        <v>148</v>
      </c>
      <c r="E280" s="229" t="s">
        <v>19</v>
      </c>
      <c r="F280" s="230" t="s">
        <v>403</v>
      </c>
      <c r="G280" s="228"/>
      <c r="H280" s="231">
        <v>32.079999999999998</v>
      </c>
      <c r="I280" s="232"/>
      <c r="J280" s="228"/>
      <c r="K280" s="228"/>
      <c r="L280" s="233"/>
      <c r="M280" s="234"/>
      <c r="N280" s="235"/>
      <c r="O280" s="235"/>
      <c r="P280" s="235"/>
      <c r="Q280" s="235"/>
      <c r="R280" s="235"/>
      <c r="S280" s="235"/>
      <c r="T280" s="236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37" t="s">
        <v>148</v>
      </c>
      <c r="AU280" s="237" t="s">
        <v>83</v>
      </c>
      <c r="AV280" s="14" t="s">
        <v>83</v>
      </c>
      <c r="AW280" s="14" t="s">
        <v>37</v>
      </c>
      <c r="AX280" s="14" t="s">
        <v>81</v>
      </c>
      <c r="AY280" s="237" t="s">
        <v>133</v>
      </c>
    </row>
    <row r="281" s="14" customFormat="1">
      <c r="A281" s="14"/>
      <c r="B281" s="227"/>
      <c r="C281" s="228"/>
      <c r="D281" s="218" t="s">
        <v>148</v>
      </c>
      <c r="E281" s="228"/>
      <c r="F281" s="230" t="s">
        <v>404</v>
      </c>
      <c r="G281" s="228"/>
      <c r="H281" s="231">
        <v>35.287999999999997</v>
      </c>
      <c r="I281" s="232"/>
      <c r="J281" s="228"/>
      <c r="K281" s="228"/>
      <c r="L281" s="233"/>
      <c r="M281" s="234"/>
      <c r="N281" s="235"/>
      <c r="O281" s="235"/>
      <c r="P281" s="235"/>
      <c r="Q281" s="235"/>
      <c r="R281" s="235"/>
      <c r="S281" s="235"/>
      <c r="T281" s="236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37" t="s">
        <v>148</v>
      </c>
      <c r="AU281" s="237" t="s">
        <v>83</v>
      </c>
      <c r="AV281" s="14" t="s">
        <v>83</v>
      </c>
      <c r="AW281" s="14" t="s">
        <v>4</v>
      </c>
      <c r="AX281" s="14" t="s">
        <v>81</v>
      </c>
      <c r="AY281" s="237" t="s">
        <v>133</v>
      </c>
    </row>
    <row r="282" s="2" customFormat="1" ht="37.8" customHeight="1">
      <c r="A282" s="39"/>
      <c r="B282" s="40"/>
      <c r="C282" s="198" t="s">
        <v>405</v>
      </c>
      <c r="D282" s="198" t="s">
        <v>135</v>
      </c>
      <c r="E282" s="199" t="s">
        <v>406</v>
      </c>
      <c r="F282" s="200" t="s">
        <v>407</v>
      </c>
      <c r="G282" s="201" t="s">
        <v>143</v>
      </c>
      <c r="H282" s="202">
        <v>54.497</v>
      </c>
      <c r="I282" s="203"/>
      <c r="J282" s="204">
        <f>ROUND(I282*H282,2)</f>
        <v>0</v>
      </c>
      <c r="K282" s="200" t="s">
        <v>144</v>
      </c>
      <c r="L282" s="45"/>
      <c r="M282" s="205" t="s">
        <v>19</v>
      </c>
      <c r="N282" s="206" t="s">
        <v>47</v>
      </c>
      <c r="O282" s="85"/>
      <c r="P282" s="207">
        <f>O282*H282</f>
        <v>0</v>
      </c>
      <c r="Q282" s="207">
        <v>0.011350000000000001</v>
      </c>
      <c r="R282" s="207">
        <f>Q282*H282</f>
        <v>0.61854095000000009</v>
      </c>
      <c r="S282" s="207">
        <v>0</v>
      </c>
      <c r="T282" s="208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09" t="s">
        <v>139</v>
      </c>
      <c r="AT282" s="209" t="s">
        <v>135</v>
      </c>
      <c r="AU282" s="209" t="s">
        <v>83</v>
      </c>
      <c r="AY282" s="18" t="s">
        <v>133</v>
      </c>
      <c r="BE282" s="210">
        <f>IF(N282="základní",J282,0)</f>
        <v>0</v>
      </c>
      <c r="BF282" s="210">
        <f>IF(N282="snížená",J282,0)</f>
        <v>0</v>
      </c>
      <c r="BG282" s="210">
        <f>IF(N282="zákl. přenesená",J282,0)</f>
        <v>0</v>
      </c>
      <c r="BH282" s="210">
        <f>IF(N282="sníž. přenesená",J282,0)</f>
        <v>0</v>
      </c>
      <c r="BI282" s="210">
        <f>IF(N282="nulová",J282,0)</f>
        <v>0</v>
      </c>
      <c r="BJ282" s="18" t="s">
        <v>81</v>
      </c>
      <c r="BK282" s="210">
        <f>ROUND(I282*H282,2)</f>
        <v>0</v>
      </c>
      <c r="BL282" s="18" t="s">
        <v>139</v>
      </c>
      <c r="BM282" s="209" t="s">
        <v>408</v>
      </c>
    </row>
    <row r="283" s="2" customFormat="1">
      <c r="A283" s="39"/>
      <c r="B283" s="40"/>
      <c r="C283" s="41"/>
      <c r="D283" s="211" t="s">
        <v>146</v>
      </c>
      <c r="E283" s="41"/>
      <c r="F283" s="212" t="s">
        <v>409</v>
      </c>
      <c r="G283" s="41"/>
      <c r="H283" s="41"/>
      <c r="I283" s="213"/>
      <c r="J283" s="41"/>
      <c r="K283" s="41"/>
      <c r="L283" s="45"/>
      <c r="M283" s="214"/>
      <c r="N283" s="215"/>
      <c r="O283" s="85"/>
      <c r="P283" s="85"/>
      <c r="Q283" s="85"/>
      <c r="R283" s="85"/>
      <c r="S283" s="85"/>
      <c r="T283" s="86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18" t="s">
        <v>146</v>
      </c>
      <c r="AU283" s="18" t="s">
        <v>83</v>
      </c>
    </row>
    <row r="284" s="13" customFormat="1">
      <c r="A284" s="13"/>
      <c r="B284" s="216"/>
      <c r="C284" s="217"/>
      <c r="D284" s="218" t="s">
        <v>148</v>
      </c>
      <c r="E284" s="219" t="s">
        <v>19</v>
      </c>
      <c r="F284" s="220" t="s">
        <v>410</v>
      </c>
      <c r="G284" s="217"/>
      <c r="H284" s="219" t="s">
        <v>19</v>
      </c>
      <c r="I284" s="221"/>
      <c r="J284" s="217"/>
      <c r="K284" s="217"/>
      <c r="L284" s="222"/>
      <c r="M284" s="223"/>
      <c r="N284" s="224"/>
      <c r="O284" s="224"/>
      <c r="P284" s="224"/>
      <c r="Q284" s="224"/>
      <c r="R284" s="224"/>
      <c r="S284" s="224"/>
      <c r="T284" s="225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26" t="s">
        <v>148</v>
      </c>
      <c r="AU284" s="226" t="s">
        <v>83</v>
      </c>
      <c r="AV284" s="13" t="s">
        <v>81</v>
      </c>
      <c r="AW284" s="13" t="s">
        <v>37</v>
      </c>
      <c r="AX284" s="13" t="s">
        <v>76</v>
      </c>
      <c r="AY284" s="226" t="s">
        <v>133</v>
      </c>
    </row>
    <row r="285" s="13" customFormat="1">
      <c r="A285" s="13"/>
      <c r="B285" s="216"/>
      <c r="C285" s="217"/>
      <c r="D285" s="218" t="s">
        <v>148</v>
      </c>
      <c r="E285" s="219" t="s">
        <v>19</v>
      </c>
      <c r="F285" s="220" t="s">
        <v>411</v>
      </c>
      <c r="G285" s="217"/>
      <c r="H285" s="219" t="s">
        <v>19</v>
      </c>
      <c r="I285" s="221"/>
      <c r="J285" s="217"/>
      <c r="K285" s="217"/>
      <c r="L285" s="222"/>
      <c r="M285" s="223"/>
      <c r="N285" s="224"/>
      <c r="O285" s="224"/>
      <c r="P285" s="224"/>
      <c r="Q285" s="224"/>
      <c r="R285" s="224"/>
      <c r="S285" s="224"/>
      <c r="T285" s="225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6" t="s">
        <v>148</v>
      </c>
      <c r="AU285" s="226" t="s">
        <v>83</v>
      </c>
      <c r="AV285" s="13" t="s">
        <v>81</v>
      </c>
      <c r="AW285" s="13" t="s">
        <v>37</v>
      </c>
      <c r="AX285" s="13" t="s">
        <v>76</v>
      </c>
      <c r="AY285" s="226" t="s">
        <v>133</v>
      </c>
    </row>
    <row r="286" s="13" customFormat="1">
      <c r="A286" s="13"/>
      <c r="B286" s="216"/>
      <c r="C286" s="217"/>
      <c r="D286" s="218" t="s">
        <v>148</v>
      </c>
      <c r="E286" s="219" t="s">
        <v>19</v>
      </c>
      <c r="F286" s="220" t="s">
        <v>412</v>
      </c>
      <c r="G286" s="217"/>
      <c r="H286" s="219" t="s">
        <v>19</v>
      </c>
      <c r="I286" s="221"/>
      <c r="J286" s="217"/>
      <c r="K286" s="217"/>
      <c r="L286" s="222"/>
      <c r="M286" s="223"/>
      <c r="N286" s="224"/>
      <c r="O286" s="224"/>
      <c r="P286" s="224"/>
      <c r="Q286" s="224"/>
      <c r="R286" s="224"/>
      <c r="S286" s="224"/>
      <c r="T286" s="225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26" t="s">
        <v>148</v>
      </c>
      <c r="AU286" s="226" t="s">
        <v>83</v>
      </c>
      <c r="AV286" s="13" t="s">
        <v>81</v>
      </c>
      <c r="AW286" s="13" t="s">
        <v>37</v>
      </c>
      <c r="AX286" s="13" t="s">
        <v>76</v>
      </c>
      <c r="AY286" s="226" t="s">
        <v>133</v>
      </c>
    </row>
    <row r="287" s="13" customFormat="1">
      <c r="A287" s="13"/>
      <c r="B287" s="216"/>
      <c r="C287" s="217"/>
      <c r="D287" s="218" t="s">
        <v>148</v>
      </c>
      <c r="E287" s="219" t="s">
        <v>19</v>
      </c>
      <c r="F287" s="220" t="s">
        <v>413</v>
      </c>
      <c r="G287" s="217"/>
      <c r="H287" s="219" t="s">
        <v>19</v>
      </c>
      <c r="I287" s="221"/>
      <c r="J287" s="217"/>
      <c r="K287" s="217"/>
      <c r="L287" s="222"/>
      <c r="M287" s="223"/>
      <c r="N287" s="224"/>
      <c r="O287" s="224"/>
      <c r="P287" s="224"/>
      <c r="Q287" s="224"/>
      <c r="R287" s="224"/>
      <c r="S287" s="224"/>
      <c r="T287" s="225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26" t="s">
        <v>148</v>
      </c>
      <c r="AU287" s="226" t="s">
        <v>83</v>
      </c>
      <c r="AV287" s="13" t="s">
        <v>81</v>
      </c>
      <c r="AW287" s="13" t="s">
        <v>37</v>
      </c>
      <c r="AX287" s="13" t="s">
        <v>76</v>
      </c>
      <c r="AY287" s="226" t="s">
        <v>133</v>
      </c>
    </row>
    <row r="288" s="14" customFormat="1">
      <c r="A288" s="14"/>
      <c r="B288" s="227"/>
      <c r="C288" s="228"/>
      <c r="D288" s="218" t="s">
        <v>148</v>
      </c>
      <c r="E288" s="229" t="s">
        <v>19</v>
      </c>
      <c r="F288" s="230" t="s">
        <v>414</v>
      </c>
      <c r="G288" s="228"/>
      <c r="H288" s="231">
        <v>56.100000000000001</v>
      </c>
      <c r="I288" s="232"/>
      <c r="J288" s="228"/>
      <c r="K288" s="228"/>
      <c r="L288" s="233"/>
      <c r="M288" s="234"/>
      <c r="N288" s="235"/>
      <c r="O288" s="235"/>
      <c r="P288" s="235"/>
      <c r="Q288" s="235"/>
      <c r="R288" s="235"/>
      <c r="S288" s="235"/>
      <c r="T288" s="236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37" t="s">
        <v>148</v>
      </c>
      <c r="AU288" s="237" t="s">
        <v>83</v>
      </c>
      <c r="AV288" s="14" t="s">
        <v>83</v>
      </c>
      <c r="AW288" s="14" t="s">
        <v>37</v>
      </c>
      <c r="AX288" s="14" t="s">
        <v>76</v>
      </c>
      <c r="AY288" s="237" t="s">
        <v>133</v>
      </c>
    </row>
    <row r="289" s="14" customFormat="1">
      <c r="A289" s="14"/>
      <c r="B289" s="227"/>
      <c r="C289" s="228"/>
      <c r="D289" s="218" t="s">
        <v>148</v>
      </c>
      <c r="E289" s="229" t="s">
        <v>19</v>
      </c>
      <c r="F289" s="230" t="s">
        <v>415</v>
      </c>
      <c r="G289" s="228"/>
      <c r="H289" s="231">
        <v>-1.603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37" t="s">
        <v>148</v>
      </c>
      <c r="AU289" s="237" t="s">
        <v>83</v>
      </c>
      <c r="AV289" s="14" t="s">
        <v>83</v>
      </c>
      <c r="AW289" s="14" t="s">
        <v>37</v>
      </c>
      <c r="AX289" s="14" t="s">
        <v>76</v>
      </c>
      <c r="AY289" s="237" t="s">
        <v>133</v>
      </c>
    </row>
    <row r="290" s="15" customFormat="1">
      <c r="A290" s="15"/>
      <c r="B290" s="248"/>
      <c r="C290" s="249"/>
      <c r="D290" s="218" t="s">
        <v>148</v>
      </c>
      <c r="E290" s="250" t="s">
        <v>19</v>
      </c>
      <c r="F290" s="251" t="s">
        <v>305</v>
      </c>
      <c r="G290" s="249"/>
      <c r="H290" s="252">
        <v>54.497</v>
      </c>
      <c r="I290" s="253"/>
      <c r="J290" s="249"/>
      <c r="K290" s="249"/>
      <c r="L290" s="254"/>
      <c r="M290" s="255"/>
      <c r="N290" s="256"/>
      <c r="O290" s="256"/>
      <c r="P290" s="256"/>
      <c r="Q290" s="256"/>
      <c r="R290" s="256"/>
      <c r="S290" s="256"/>
      <c r="T290" s="257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58" t="s">
        <v>148</v>
      </c>
      <c r="AU290" s="258" t="s">
        <v>83</v>
      </c>
      <c r="AV290" s="15" t="s">
        <v>139</v>
      </c>
      <c r="AW290" s="15" t="s">
        <v>37</v>
      </c>
      <c r="AX290" s="15" t="s">
        <v>81</v>
      </c>
      <c r="AY290" s="258" t="s">
        <v>133</v>
      </c>
    </row>
    <row r="291" s="2" customFormat="1" ht="16.5" customHeight="1">
      <c r="A291" s="39"/>
      <c r="B291" s="40"/>
      <c r="C291" s="238" t="s">
        <v>416</v>
      </c>
      <c r="D291" s="238" t="s">
        <v>200</v>
      </c>
      <c r="E291" s="239" t="s">
        <v>325</v>
      </c>
      <c r="F291" s="240" t="s">
        <v>326</v>
      </c>
      <c r="G291" s="241" t="s">
        <v>143</v>
      </c>
      <c r="H291" s="242">
        <v>57.222000000000001</v>
      </c>
      <c r="I291" s="243"/>
      <c r="J291" s="244">
        <f>ROUND(I291*H291,2)</f>
        <v>0</v>
      </c>
      <c r="K291" s="240" t="s">
        <v>144</v>
      </c>
      <c r="L291" s="245"/>
      <c r="M291" s="246" t="s">
        <v>19</v>
      </c>
      <c r="N291" s="247" t="s">
        <v>47</v>
      </c>
      <c r="O291" s="85"/>
      <c r="P291" s="207">
        <f>O291*H291</f>
        <v>0</v>
      </c>
      <c r="Q291" s="207">
        <v>0.0060000000000000001</v>
      </c>
      <c r="R291" s="207">
        <f>Q291*H291</f>
        <v>0.34333200000000003</v>
      </c>
      <c r="S291" s="207">
        <v>0</v>
      </c>
      <c r="T291" s="208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09" t="s">
        <v>186</v>
      </c>
      <c r="AT291" s="209" t="s">
        <v>200</v>
      </c>
      <c r="AU291" s="209" t="s">
        <v>83</v>
      </c>
      <c r="AY291" s="18" t="s">
        <v>133</v>
      </c>
      <c r="BE291" s="210">
        <f>IF(N291="základní",J291,0)</f>
        <v>0</v>
      </c>
      <c r="BF291" s="210">
        <f>IF(N291="snížená",J291,0)</f>
        <v>0</v>
      </c>
      <c r="BG291" s="210">
        <f>IF(N291="zákl. přenesená",J291,0)</f>
        <v>0</v>
      </c>
      <c r="BH291" s="210">
        <f>IF(N291="sníž. přenesená",J291,0)</f>
        <v>0</v>
      </c>
      <c r="BI291" s="210">
        <f>IF(N291="nulová",J291,0)</f>
        <v>0</v>
      </c>
      <c r="BJ291" s="18" t="s">
        <v>81</v>
      </c>
      <c r="BK291" s="210">
        <f>ROUND(I291*H291,2)</f>
        <v>0</v>
      </c>
      <c r="BL291" s="18" t="s">
        <v>139</v>
      </c>
      <c r="BM291" s="209" t="s">
        <v>417</v>
      </c>
    </row>
    <row r="292" s="2" customFormat="1">
      <c r="A292" s="39"/>
      <c r="B292" s="40"/>
      <c r="C292" s="41"/>
      <c r="D292" s="211" t="s">
        <v>146</v>
      </c>
      <c r="E292" s="41"/>
      <c r="F292" s="212" t="s">
        <v>328</v>
      </c>
      <c r="G292" s="41"/>
      <c r="H292" s="41"/>
      <c r="I292" s="213"/>
      <c r="J292" s="41"/>
      <c r="K292" s="41"/>
      <c r="L292" s="45"/>
      <c r="M292" s="214"/>
      <c r="N292" s="215"/>
      <c r="O292" s="85"/>
      <c r="P292" s="85"/>
      <c r="Q292" s="85"/>
      <c r="R292" s="85"/>
      <c r="S292" s="85"/>
      <c r="T292" s="86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T292" s="18" t="s">
        <v>146</v>
      </c>
      <c r="AU292" s="18" t="s">
        <v>83</v>
      </c>
    </row>
    <row r="293" s="14" customFormat="1">
      <c r="A293" s="14"/>
      <c r="B293" s="227"/>
      <c r="C293" s="228"/>
      <c r="D293" s="218" t="s">
        <v>148</v>
      </c>
      <c r="E293" s="228"/>
      <c r="F293" s="230" t="s">
        <v>418</v>
      </c>
      <c r="G293" s="228"/>
      <c r="H293" s="231">
        <v>57.222000000000001</v>
      </c>
      <c r="I293" s="232"/>
      <c r="J293" s="228"/>
      <c r="K293" s="228"/>
      <c r="L293" s="233"/>
      <c r="M293" s="234"/>
      <c r="N293" s="235"/>
      <c r="O293" s="235"/>
      <c r="P293" s="235"/>
      <c r="Q293" s="235"/>
      <c r="R293" s="235"/>
      <c r="S293" s="235"/>
      <c r="T293" s="236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37" t="s">
        <v>148</v>
      </c>
      <c r="AU293" s="237" t="s">
        <v>83</v>
      </c>
      <c r="AV293" s="14" t="s">
        <v>83</v>
      </c>
      <c r="AW293" s="14" t="s">
        <v>4</v>
      </c>
      <c r="AX293" s="14" t="s">
        <v>81</v>
      </c>
      <c r="AY293" s="237" t="s">
        <v>133</v>
      </c>
    </row>
    <row r="294" s="2" customFormat="1" ht="37.8" customHeight="1">
      <c r="A294" s="39"/>
      <c r="B294" s="40"/>
      <c r="C294" s="198" t="s">
        <v>419</v>
      </c>
      <c r="D294" s="198" t="s">
        <v>135</v>
      </c>
      <c r="E294" s="199" t="s">
        <v>420</v>
      </c>
      <c r="F294" s="200" t="s">
        <v>421</v>
      </c>
      <c r="G294" s="201" t="s">
        <v>143</v>
      </c>
      <c r="H294" s="202">
        <v>1661.2139999999999</v>
      </c>
      <c r="I294" s="203"/>
      <c r="J294" s="204">
        <f>ROUND(I294*H294,2)</f>
        <v>0</v>
      </c>
      <c r="K294" s="200" t="s">
        <v>144</v>
      </c>
      <c r="L294" s="45"/>
      <c r="M294" s="205" t="s">
        <v>19</v>
      </c>
      <c r="N294" s="206" t="s">
        <v>47</v>
      </c>
      <c r="O294" s="85"/>
      <c r="P294" s="207">
        <f>O294*H294</f>
        <v>0</v>
      </c>
      <c r="Q294" s="207">
        <v>0.011599999999999999</v>
      </c>
      <c r="R294" s="207">
        <f>Q294*H294</f>
        <v>19.2700824</v>
      </c>
      <c r="S294" s="207">
        <v>0</v>
      </c>
      <c r="T294" s="208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09" t="s">
        <v>139</v>
      </c>
      <c r="AT294" s="209" t="s">
        <v>135</v>
      </c>
      <c r="AU294" s="209" t="s">
        <v>83</v>
      </c>
      <c r="AY294" s="18" t="s">
        <v>133</v>
      </c>
      <c r="BE294" s="210">
        <f>IF(N294="základní",J294,0)</f>
        <v>0</v>
      </c>
      <c r="BF294" s="210">
        <f>IF(N294="snížená",J294,0)</f>
        <v>0</v>
      </c>
      <c r="BG294" s="210">
        <f>IF(N294="zákl. přenesená",J294,0)</f>
        <v>0</v>
      </c>
      <c r="BH294" s="210">
        <f>IF(N294="sníž. přenesená",J294,0)</f>
        <v>0</v>
      </c>
      <c r="BI294" s="210">
        <f>IF(N294="nulová",J294,0)</f>
        <v>0</v>
      </c>
      <c r="BJ294" s="18" t="s">
        <v>81</v>
      </c>
      <c r="BK294" s="210">
        <f>ROUND(I294*H294,2)</f>
        <v>0</v>
      </c>
      <c r="BL294" s="18" t="s">
        <v>139</v>
      </c>
      <c r="BM294" s="209" t="s">
        <v>422</v>
      </c>
    </row>
    <row r="295" s="2" customFormat="1">
      <c r="A295" s="39"/>
      <c r="B295" s="40"/>
      <c r="C295" s="41"/>
      <c r="D295" s="211" t="s">
        <v>146</v>
      </c>
      <c r="E295" s="41"/>
      <c r="F295" s="212" t="s">
        <v>423</v>
      </c>
      <c r="G295" s="41"/>
      <c r="H295" s="41"/>
      <c r="I295" s="213"/>
      <c r="J295" s="41"/>
      <c r="K295" s="41"/>
      <c r="L295" s="45"/>
      <c r="M295" s="214"/>
      <c r="N295" s="215"/>
      <c r="O295" s="85"/>
      <c r="P295" s="85"/>
      <c r="Q295" s="85"/>
      <c r="R295" s="85"/>
      <c r="S295" s="85"/>
      <c r="T295" s="86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146</v>
      </c>
      <c r="AU295" s="18" t="s">
        <v>83</v>
      </c>
    </row>
    <row r="296" s="13" customFormat="1">
      <c r="A296" s="13"/>
      <c r="B296" s="216"/>
      <c r="C296" s="217"/>
      <c r="D296" s="218" t="s">
        <v>148</v>
      </c>
      <c r="E296" s="219" t="s">
        <v>19</v>
      </c>
      <c r="F296" s="220" t="s">
        <v>424</v>
      </c>
      <c r="G296" s="217"/>
      <c r="H296" s="219" t="s">
        <v>19</v>
      </c>
      <c r="I296" s="221"/>
      <c r="J296" s="217"/>
      <c r="K296" s="217"/>
      <c r="L296" s="222"/>
      <c r="M296" s="223"/>
      <c r="N296" s="224"/>
      <c r="O296" s="224"/>
      <c r="P296" s="224"/>
      <c r="Q296" s="224"/>
      <c r="R296" s="224"/>
      <c r="S296" s="224"/>
      <c r="T296" s="225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6" t="s">
        <v>148</v>
      </c>
      <c r="AU296" s="226" t="s">
        <v>83</v>
      </c>
      <c r="AV296" s="13" t="s">
        <v>81</v>
      </c>
      <c r="AW296" s="13" t="s">
        <v>37</v>
      </c>
      <c r="AX296" s="13" t="s">
        <v>76</v>
      </c>
      <c r="AY296" s="226" t="s">
        <v>133</v>
      </c>
    </row>
    <row r="297" s="13" customFormat="1">
      <c r="A297" s="13"/>
      <c r="B297" s="216"/>
      <c r="C297" s="217"/>
      <c r="D297" s="218" t="s">
        <v>148</v>
      </c>
      <c r="E297" s="219" t="s">
        <v>19</v>
      </c>
      <c r="F297" s="220" t="s">
        <v>412</v>
      </c>
      <c r="G297" s="217"/>
      <c r="H297" s="219" t="s">
        <v>19</v>
      </c>
      <c r="I297" s="221"/>
      <c r="J297" s="217"/>
      <c r="K297" s="217"/>
      <c r="L297" s="222"/>
      <c r="M297" s="223"/>
      <c r="N297" s="224"/>
      <c r="O297" s="224"/>
      <c r="P297" s="224"/>
      <c r="Q297" s="224"/>
      <c r="R297" s="224"/>
      <c r="S297" s="224"/>
      <c r="T297" s="225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26" t="s">
        <v>148</v>
      </c>
      <c r="AU297" s="226" t="s">
        <v>83</v>
      </c>
      <c r="AV297" s="13" t="s">
        <v>81</v>
      </c>
      <c r="AW297" s="13" t="s">
        <v>37</v>
      </c>
      <c r="AX297" s="13" t="s">
        <v>76</v>
      </c>
      <c r="AY297" s="226" t="s">
        <v>133</v>
      </c>
    </row>
    <row r="298" s="13" customFormat="1">
      <c r="A298" s="13"/>
      <c r="B298" s="216"/>
      <c r="C298" s="217"/>
      <c r="D298" s="218" t="s">
        <v>148</v>
      </c>
      <c r="E298" s="219" t="s">
        <v>19</v>
      </c>
      <c r="F298" s="220" t="s">
        <v>413</v>
      </c>
      <c r="G298" s="217"/>
      <c r="H298" s="219" t="s">
        <v>19</v>
      </c>
      <c r="I298" s="221"/>
      <c r="J298" s="217"/>
      <c r="K298" s="217"/>
      <c r="L298" s="222"/>
      <c r="M298" s="223"/>
      <c r="N298" s="224"/>
      <c r="O298" s="224"/>
      <c r="P298" s="224"/>
      <c r="Q298" s="224"/>
      <c r="R298" s="224"/>
      <c r="S298" s="224"/>
      <c r="T298" s="225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26" t="s">
        <v>148</v>
      </c>
      <c r="AU298" s="226" t="s">
        <v>83</v>
      </c>
      <c r="AV298" s="13" t="s">
        <v>81</v>
      </c>
      <c r="AW298" s="13" t="s">
        <v>37</v>
      </c>
      <c r="AX298" s="13" t="s">
        <v>76</v>
      </c>
      <c r="AY298" s="226" t="s">
        <v>133</v>
      </c>
    </row>
    <row r="299" s="13" customFormat="1">
      <c r="A299" s="13"/>
      <c r="B299" s="216"/>
      <c r="C299" s="217"/>
      <c r="D299" s="218" t="s">
        <v>148</v>
      </c>
      <c r="E299" s="219" t="s">
        <v>19</v>
      </c>
      <c r="F299" s="220" t="s">
        <v>278</v>
      </c>
      <c r="G299" s="217"/>
      <c r="H299" s="219" t="s">
        <v>19</v>
      </c>
      <c r="I299" s="221"/>
      <c r="J299" s="217"/>
      <c r="K299" s="217"/>
      <c r="L299" s="222"/>
      <c r="M299" s="223"/>
      <c r="N299" s="224"/>
      <c r="O299" s="224"/>
      <c r="P299" s="224"/>
      <c r="Q299" s="224"/>
      <c r="R299" s="224"/>
      <c r="S299" s="224"/>
      <c r="T299" s="225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26" t="s">
        <v>148</v>
      </c>
      <c r="AU299" s="226" t="s">
        <v>83</v>
      </c>
      <c r="AV299" s="13" t="s">
        <v>81</v>
      </c>
      <c r="AW299" s="13" t="s">
        <v>37</v>
      </c>
      <c r="AX299" s="13" t="s">
        <v>76</v>
      </c>
      <c r="AY299" s="226" t="s">
        <v>133</v>
      </c>
    </row>
    <row r="300" s="14" customFormat="1">
      <c r="A300" s="14"/>
      <c r="B300" s="227"/>
      <c r="C300" s="228"/>
      <c r="D300" s="218" t="s">
        <v>148</v>
      </c>
      <c r="E300" s="229" t="s">
        <v>19</v>
      </c>
      <c r="F300" s="230" t="s">
        <v>425</v>
      </c>
      <c r="G300" s="228"/>
      <c r="H300" s="231">
        <v>399.37799999999999</v>
      </c>
      <c r="I300" s="232"/>
      <c r="J300" s="228"/>
      <c r="K300" s="228"/>
      <c r="L300" s="233"/>
      <c r="M300" s="234"/>
      <c r="N300" s="235"/>
      <c r="O300" s="235"/>
      <c r="P300" s="235"/>
      <c r="Q300" s="235"/>
      <c r="R300" s="235"/>
      <c r="S300" s="235"/>
      <c r="T300" s="236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37" t="s">
        <v>148</v>
      </c>
      <c r="AU300" s="237" t="s">
        <v>83</v>
      </c>
      <c r="AV300" s="14" t="s">
        <v>83</v>
      </c>
      <c r="AW300" s="14" t="s">
        <v>37</v>
      </c>
      <c r="AX300" s="14" t="s">
        <v>76</v>
      </c>
      <c r="AY300" s="237" t="s">
        <v>133</v>
      </c>
    </row>
    <row r="301" s="14" customFormat="1">
      <c r="A301" s="14"/>
      <c r="B301" s="227"/>
      <c r="C301" s="228"/>
      <c r="D301" s="218" t="s">
        <v>148</v>
      </c>
      <c r="E301" s="229" t="s">
        <v>19</v>
      </c>
      <c r="F301" s="230" t="s">
        <v>426</v>
      </c>
      <c r="G301" s="228"/>
      <c r="H301" s="231">
        <v>-101.97799999999999</v>
      </c>
      <c r="I301" s="232"/>
      <c r="J301" s="228"/>
      <c r="K301" s="228"/>
      <c r="L301" s="233"/>
      <c r="M301" s="234"/>
      <c r="N301" s="235"/>
      <c r="O301" s="235"/>
      <c r="P301" s="235"/>
      <c r="Q301" s="235"/>
      <c r="R301" s="235"/>
      <c r="S301" s="235"/>
      <c r="T301" s="236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7" t="s">
        <v>148</v>
      </c>
      <c r="AU301" s="237" t="s">
        <v>83</v>
      </c>
      <c r="AV301" s="14" t="s">
        <v>83</v>
      </c>
      <c r="AW301" s="14" t="s">
        <v>37</v>
      </c>
      <c r="AX301" s="14" t="s">
        <v>76</v>
      </c>
      <c r="AY301" s="237" t="s">
        <v>133</v>
      </c>
    </row>
    <row r="302" s="13" customFormat="1">
      <c r="A302" s="13"/>
      <c r="B302" s="216"/>
      <c r="C302" s="217"/>
      <c r="D302" s="218" t="s">
        <v>148</v>
      </c>
      <c r="E302" s="219" t="s">
        <v>19</v>
      </c>
      <c r="F302" s="220" t="s">
        <v>427</v>
      </c>
      <c r="G302" s="217"/>
      <c r="H302" s="219" t="s">
        <v>19</v>
      </c>
      <c r="I302" s="221"/>
      <c r="J302" s="217"/>
      <c r="K302" s="217"/>
      <c r="L302" s="222"/>
      <c r="M302" s="223"/>
      <c r="N302" s="224"/>
      <c r="O302" s="224"/>
      <c r="P302" s="224"/>
      <c r="Q302" s="224"/>
      <c r="R302" s="224"/>
      <c r="S302" s="224"/>
      <c r="T302" s="225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26" t="s">
        <v>148</v>
      </c>
      <c r="AU302" s="226" t="s">
        <v>83</v>
      </c>
      <c r="AV302" s="13" t="s">
        <v>81</v>
      </c>
      <c r="AW302" s="13" t="s">
        <v>37</v>
      </c>
      <c r="AX302" s="13" t="s">
        <v>76</v>
      </c>
      <c r="AY302" s="226" t="s">
        <v>133</v>
      </c>
    </row>
    <row r="303" s="14" customFormat="1">
      <c r="A303" s="14"/>
      <c r="B303" s="227"/>
      <c r="C303" s="228"/>
      <c r="D303" s="218" t="s">
        <v>148</v>
      </c>
      <c r="E303" s="229" t="s">
        <v>19</v>
      </c>
      <c r="F303" s="230" t="s">
        <v>428</v>
      </c>
      <c r="G303" s="228"/>
      <c r="H303" s="231">
        <v>69.010000000000005</v>
      </c>
      <c r="I303" s="232"/>
      <c r="J303" s="228"/>
      <c r="K303" s="228"/>
      <c r="L303" s="233"/>
      <c r="M303" s="234"/>
      <c r="N303" s="235"/>
      <c r="O303" s="235"/>
      <c r="P303" s="235"/>
      <c r="Q303" s="235"/>
      <c r="R303" s="235"/>
      <c r="S303" s="235"/>
      <c r="T303" s="236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37" t="s">
        <v>148</v>
      </c>
      <c r="AU303" s="237" t="s">
        <v>83</v>
      </c>
      <c r="AV303" s="14" t="s">
        <v>83</v>
      </c>
      <c r="AW303" s="14" t="s">
        <v>37</v>
      </c>
      <c r="AX303" s="14" t="s">
        <v>76</v>
      </c>
      <c r="AY303" s="237" t="s">
        <v>133</v>
      </c>
    </row>
    <row r="304" s="13" customFormat="1">
      <c r="A304" s="13"/>
      <c r="B304" s="216"/>
      <c r="C304" s="217"/>
      <c r="D304" s="218" t="s">
        <v>148</v>
      </c>
      <c r="E304" s="219" t="s">
        <v>19</v>
      </c>
      <c r="F304" s="220" t="s">
        <v>285</v>
      </c>
      <c r="G304" s="217"/>
      <c r="H304" s="219" t="s">
        <v>19</v>
      </c>
      <c r="I304" s="221"/>
      <c r="J304" s="217"/>
      <c r="K304" s="217"/>
      <c r="L304" s="222"/>
      <c r="M304" s="223"/>
      <c r="N304" s="224"/>
      <c r="O304" s="224"/>
      <c r="P304" s="224"/>
      <c r="Q304" s="224"/>
      <c r="R304" s="224"/>
      <c r="S304" s="224"/>
      <c r="T304" s="225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6" t="s">
        <v>148</v>
      </c>
      <c r="AU304" s="226" t="s">
        <v>83</v>
      </c>
      <c r="AV304" s="13" t="s">
        <v>81</v>
      </c>
      <c r="AW304" s="13" t="s">
        <v>37</v>
      </c>
      <c r="AX304" s="13" t="s">
        <v>76</v>
      </c>
      <c r="AY304" s="226" t="s">
        <v>133</v>
      </c>
    </row>
    <row r="305" s="14" customFormat="1">
      <c r="A305" s="14"/>
      <c r="B305" s="227"/>
      <c r="C305" s="228"/>
      <c r="D305" s="218" t="s">
        <v>148</v>
      </c>
      <c r="E305" s="229" t="s">
        <v>19</v>
      </c>
      <c r="F305" s="230" t="s">
        <v>429</v>
      </c>
      <c r="G305" s="228"/>
      <c r="H305" s="231">
        <v>563.98500000000001</v>
      </c>
      <c r="I305" s="232"/>
      <c r="J305" s="228"/>
      <c r="K305" s="228"/>
      <c r="L305" s="233"/>
      <c r="M305" s="234"/>
      <c r="N305" s="235"/>
      <c r="O305" s="235"/>
      <c r="P305" s="235"/>
      <c r="Q305" s="235"/>
      <c r="R305" s="235"/>
      <c r="S305" s="235"/>
      <c r="T305" s="236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37" t="s">
        <v>148</v>
      </c>
      <c r="AU305" s="237" t="s">
        <v>83</v>
      </c>
      <c r="AV305" s="14" t="s">
        <v>83</v>
      </c>
      <c r="AW305" s="14" t="s">
        <v>37</v>
      </c>
      <c r="AX305" s="14" t="s">
        <v>76</v>
      </c>
      <c r="AY305" s="237" t="s">
        <v>133</v>
      </c>
    </row>
    <row r="306" s="14" customFormat="1">
      <c r="A306" s="14"/>
      <c r="B306" s="227"/>
      <c r="C306" s="228"/>
      <c r="D306" s="218" t="s">
        <v>148</v>
      </c>
      <c r="E306" s="229" t="s">
        <v>19</v>
      </c>
      <c r="F306" s="230" t="s">
        <v>430</v>
      </c>
      <c r="G306" s="228"/>
      <c r="H306" s="231">
        <v>-93.935000000000002</v>
      </c>
      <c r="I306" s="232"/>
      <c r="J306" s="228"/>
      <c r="K306" s="228"/>
      <c r="L306" s="233"/>
      <c r="M306" s="234"/>
      <c r="N306" s="235"/>
      <c r="O306" s="235"/>
      <c r="P306" s="235"/>
      <c r="Q306" s="235"/>
      <c r="R306" s="235"/>
      <c r="S306" s="235"/>
      <c r="T306" s="236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37" t="s">
        <v>148</v>
      </c>
      <c r="AU306" s="237" t="s">
        <v>83</v>
      </c>
      <c r="AV306" s="14" t="s">
        <v>83</v>
      </c>
      <c r="AW306" s="14" t="s">
        <v>37</v>
      </c>
      <c r="AX306" s="14" t="s">
        <v>76</v>
      </c>
      <c r="AY306" s="237" t="s">
        <v>133</v>
      </c>
    </row>
    <row r="307" s="13" customFormat="1">
      <c r="A307" s="13"/>
      <c r="B307" s="216"/>
      <c r="C307" s="217"/>
      <c r="D307" s="218" t="s">
        <v>148</v>
      </c>
      <c r="E307" s="219" t="s">
        <v>19</v>
      </c>
      <c r="F307" s="220" t="s">
        <v>288</v>
      </c>
      <c r="G307" s="217"/>
      <c r="H307" s="219" t="s">
        <v>19</v>
      </c>
      <c r="I307" s="221"/>
      <c r="J307" s="217"/>
      <c r="K307" s="217"/>
      <c r="L307" s="222"/>
      <c r="M307" s="223"/>
      <c r="N307" s="224"/>
      <c r="O307" s="224"/>
      <c r="P307" s="224"/>
      <c r="Q307" s="224"/>
      <c r="R307" s="224"/>
      <c r="S307" s="224"/>
      <c r="T307" s="225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26" t="s">
        <v>148</v>
      </c>
      <c r="AU307" s="226" t="s">
        <v>83</v>
      </c>
      <c r="AV307" s="13" t="s">
        <v>81</v>
      </c>
      <c r="AW307" s="13" t="s">
        <v>37</v>
      </c>
      <c r="AX307" s="13" t="s">
        <v>76</v>
      </c>
      <c r="AY307" s="226" t="s">
        <v>133</v>
      </c>
    </row>
    <row r="308" s="14" customFormat="1">
      <c r="A308" s="14"/>
      <c r="B308" s="227"/>
      <c r="C308" s="228"/>
      <c r="D308" s="218" t="s">
        <v>148</v>
      </c>
      <c r="E308" s="229" t="s">
        <v>19</v>
      </c>
      <c r="F308" s="230" t="s">
        <v>431</v>
      </c>
      <c r="G308" s="228"/>
      <c r="H308" s="231">
        <v>164.34</v>
      </c>
      <c r="I308" s="232"/>
      <c r="J308" s="228"/>
      <c r="K308" s="228"/>
      <c r="L308" s="233"/>
      <c r="M308" s="234"/>
      <c r="N308" s="235"/>
      <c r="O308" s="235"/>
      <c r="P308" s="235"/>
      <c r="Q308" s="235"/>
      <c r="R308" s="235"/>
      <c r="S308" s="235"/>
      <c r="T308" s="236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37" t="s">
        <v>148</v>
      </c>
      <c r="AU308" s="237" t="s">
        <v>83</v>
      </c>
      <c r="AV308" s="14" t="s">
        <v>83</v>
      </c>
      <c r="AW308" s="14" t="s">
        <v>37</v>
      </c>
      <c r="AX308" s="14" t="s">
        <v>76</v>
      </c>
      <c r="AY308" s="237" t="s">
        <v>133</v>
      </c>
    </row>
    <row r="309" s="14" customFormat="1">
      <c r="A309" s="14"/>
      <c r="B309" s="227"/>
      <c r="C309" s="228"/>
      <c r="D309" s="218" t="s">
        <v>148</v>
      </c>
      <c r="E309" s="229" t="s">
        <v>19</v>
      </c>
      <c r="F309" s="230" t="s">
        <v>432</v>
      </c>
      <c r="G309" s="228"/>
      <c r="H309" s="231">
        <v>-12.273</v>
      </c>
      <c r="I309" s="232"/>
      <c r="J309" s="228"/>
      <c r="K309" s="228"/>
      <c r="L309" s="233"/>
      <c r="M309" s="234"/>
      <c r="N309" s="235"/>
      <c r="O309" s="235"/>
      <c r="P309" s="235"/>
      <c r="Q309" s="235"/>
      <c r="R309" s="235"/>
      <c r="S309" s="235"/>
      <c r="T309" s="236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37" t="s">
        <v>148</v>
      </c>
      <c r="AU309" s="237" t="s">
        <v>83</v>
      </c>
      <c r="AV309" s="14" t="s">
        <v>83</v>
      </c>
      <c r="AW309" s="14" t="s">
        <v>37</v>
      </c>
      <c r="AX309" s="14" t="s">
        <v>76</v>
      </c>
      <c r="AY309" s="237" t="s">
        <v>133</v>
      </c>
    </row>
    <row r="310" s="14" customFormat="1">
      <c r="A310" s="14"/>
      <c r="B310" s="227"/>
      <c r="C310" s="228"/>
      <c r="D310" s="218" t="s">
        <v>148</v>
      </c>
      <c r="E310" s="229" t="s">
        <v>19</v>
      </c>
      <c r="F310" s="230" t="s">
        <v>433</v>
      </c>
      <c r="G310" s="228"/>
      <c r="H310" s="231">
        <v>241.60499999999999</v>
      </c>
      <c r="I310" s="232"/>
      <c r="J310" s="228"/>
      <c r="K310" s="228"/>
      <c r="L310" s="233"/>
      <c r="M310" s="234"/>
      <c r="N310" s="235"/>
      <c r="O310" s="235"/>
      <c r="P310" s="235"/>
      <c r="Q310" s="235"/>
      <c r="R310" s="235"/>
      <c r="S310" s="235"/>
      <c r="T310" s="236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37" t="s">
        <v>148</v>
      </c>
      <c r="AU310" s="237" t="s">
        <v>83</v>
      </c>
      <c r="AV310" s="14" t="s">
        <v>83</v>
      </c>
      <c r="AW310" s="14" t="s">
        <v>37</v>
      </c>
      <c r="AX310" s="14" t="s">
        <v>76</v>
      </c>
      <c r="AY310" s="237" t="s">
        <v>133</v>
      </c>
    </row>
    <row r="311" s="14" customFormat="1">
      <c r="A311" s="14"/>
      <c r="B311" s="227"/>
      <c r="C311" s="228"/>
      <c r="D311" s="218" t="s">
        <v>148</v>
      </c>
      <c r="E311" s="229" t="s">
        <v>19</v>
      </c>
      <c r="F311" s="230" t="s">
        <v>434</v>
      </c>
      <c r="G311" s="228"/>
      <c r="H311" s="231">
        <v>-51.310000000000002</v>
      </c>
      <c r="I311" s="232"/>
      <c r="J311" s="228"/>
      <c r="K311" s="228"/>
      <c r="L311" s="233"/>
      <c r="M311" s="234"/>
      <c r="N311" s="235"/>
      <c r="O311" s="235"/>
      <c r="P311" s="235"/>
      <c r="Q311" s="235"/>
      <c r="R311" s="235"/>
      <c r="S311" s="235"/>
      <c r="T311" s="236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37" t="s">
        <v>148</v>
      </c>
      <c r="AU311" s="237" t="s">
        <v>83</v>
      </c>
      <c r="AV311" s="14" t="s">
        <v>83</v>
      </c>
      <c r="AW311" s="14" t="s">
        <v>37</v>
      </c>
      <c r="AX311" s="14" t="s">
        <v>76</v>
      </c>
      <c r="AY311" s="237" t="s">
        <v>133</v>
      </c>
    </row>
    <row r="312" s="13" customFormat="1">
      <c r="A312" s="13"/>
      <c r="B312" s="216"/>
      <c r="C312" s="217"/>
      <c r="D312" s="218" t="s">
        <v>148</v>
      </c>
      <c r="E312" s="219" t="s">
        <v>19</v>
      </c>
      <c r="F312" s="220" t="s">
        <v>297</v>
      </c>
      <c r="G312" s="217"/>
      <c r="H312" s="219" t="s">
        <v>19</v>
      </c>
      <c r="I312" s="221"/>
      <c r="J312" s="217"/>
      <c r="K312" s="217"/>
      <c r="L312" s="222"/>
      <c r="M312" s="223"/>
      <c r="N312" s="224"/>
      <c r="O312" s="224"/>
      <c r="P312" s="224"/>
      <c r="Q312" s="224"/>
      <c r="R312" s="224"/>
      <c r="S312" s="224"/>
      <c r="T312" s="225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6" t="s">
        <v>148</v>
      </c>
      <c r="AU312" s="226" t="s">
        <v>83</v>
      </c>
      <c r="AV312" s="13" t="s">
        <v>81</v>
      </c>
      <c r="AW312" s="13" t="s">
        <v>37</v>
      </c>
      <c r="AX312" s="13" t="s">
        <v>76</v>
      </c>
      <c r="AY312" s="226" t="s">
        <v>133</v>
      </c>
    </row>
    <row r="313" s="14" customFormat="1">
      <c r="A313" s="14"/>
      <c r="B313" s="227"/>
      <c r="C313" s="228"/>
      <c r="D313" s="218" t="s">
        <v>148</v>
      </c>
      <c r="E313" s="229" t="s">
        <v>19</v>
      </c>
      <c r="F313" s="230" t="s">
        <v>435</v>
      </c>
      <c r="G313" s="228"/>
      <c r="H313" s="231">
        <v>31.488</v>
      </c>
      <c r="I313" s="232"/>
      <c r="J313" s="228"/>
      <c r="K313" s="228"/>
      <c r="L313" s="233"/>
      <c r="M313" s="234"/>
      <c r="N313" s="235"/>
      <c r="O313" s="235"/>
      <c r="P313" s="235"/>
      <c r="Q313" s="235"/>
      <c r="R313" s="235"/>
      <c r="S313" s="235"/>
      <c r="T313" s="236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37" t="s">
        <v>148</v>
      </c>
      <c r="AU313" s="237" t="s">
        <v>83</v>
      </c>
      <c r="AV313" s="14" t="s">
        <v>83</v>
      </c>
      <c r="AW313" s="14" t="s">
        <v>37</v>
      </c>
      <c r="AX313" s="14" t="s">
        <v>76</v>
      </c>
      <c r="AY313" s="237" t="s">
        <v>133</v>
      </c>
    </row>
    <row r="314" s="14" customFormat="1">
      <c r="A314" s="14"/>
      <c r="B314" s="227"/>
      <c r="C314" s="228"/>
      <c r="D314" s="218" t="s">
        <v>148</v>
      </c>
      <c r="E314" s="229" t="s">
        <v>19</v>
      </c>
      <c r="F314" s="230" t="s">
        <v>436</v>
      </c>
      <c r="G314" s="228"/>
      <c r="H314" s="231">
        <v>386.904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7" t="s">
        <v>148</v>
      </c>
      <c r="AU314" s="237" t="s">
        <v>83</v>
      </c>
      <c r="AV314" s="14" t="s">
        <v>83</v>
      </c>
      <c r="AW314" s="14" t="s">
        <v>37</v>
      </c>
      <c r="AX314" s="14" t="s">
        <v>76</v>
      </c>
      <c r="AY314" s="237" t="s">
        <v>133</v>
      </c>
    </row>
    <row r="315" s="14" customFormat="1">
      <c r="A315" s="14"/>
      <c r="B315" s="227"/>
      <c r="C315" s="228"/>
      <c r="D315" s="218" t="s">
        <v>148</v>
      </c>
      <c r="E315" s="229" t="s">
        <v>19</v>
      </c>
      <c r="F315" s="230" t="s">
        <v>437</v>
      </c>
      <c r="G315" s="228"/>
      <c r="H315" s="231">
        <v>-70.325000000000003</v>
      </c>
      <c r="I315" s="232"/>
      <c r="J315" s="228"/>
      <c r="K315" s="228"/>
      <c r="L315" s="233"/>
      <c r="M315" s="234"/>
      <c r="N315" s="235"/>
      <c r="O315" s="235"/>
      <c r="P315" s="235"/>
      <c r="Q315" s="235"/>
      <c r="R315" s="235"/>
      <c r="S315" s="235"/>
      <c r="T315" s="236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37" t="s">
        <v>148</v>
      </c>
      <c r="AU315" s="237" t="s">
        <v>83</v>
      </c>
      <c r="AV315" s="14" t="s">
        <v>83</v>
      </c>
      <c r="AW315" s="14" t="s">
        <v>37</v>
      </c>
      <c r="AX315" s="14" t="s">
        <v>76</v>
      </c>
      <c r="AY315" s="237" t="s">
        <v>133</v>
      </c>
    </row>
    <row r="316" s="13" customFormat="1">
      <c r="A316" s="13"/>
      <c r="B316" s="216"/>
      <c r="C316" s="217"/>
      <c r="D316" s="218" t="s">
        <v>148</v>
      </c>
      <c r="E316" s="219" t="s">
        <v>19</v>
      </c>
      <c r="F316" s="220" t="s">
        <v>438</v>
      </c>
      <c r="G316" s="217"/>
      <c r="H316" s="219" t="s">
        <v>19</v>
      </c>
      <c r="I316" s="221"/>
      <c r="J316" s="217"/>
      <c r="K316" s="217"/>
      <c r="L316" s="222"/>
      <c r="M316" s="223"/>
      <c r="N316" s="224"/>
      <c r="O316" s="224"/>
      <c r="P316" s="224"/>
      <c r="Q316" s="224"/>
      <c r="R316" s="224"/>
      <c r="S316" s="224"/>
      <c r="T316" s="225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26" t="s">
        <v>148</v>
      </c>
      <c r="AU316" s="226" t="s">
        <v>83</v>
      </c>
      <c r="AV316" s="13" t="s">
        <v>81</v>
      </c>
      <c r="AW316" s="13" t="s">
        <v>37</v>
      </c>
      <c r="AX316" s="13" t="s">
        <v>76</v>
      </c>
      <c r="AY316" s="226" t="s">
        <v>133</v>
      </c>
    </row>
    <row r="317" s="14" customFormat="1">
      <c r="A317" s="14"/>
      <c r="B317" s="227"/>
      <c r="C317" s="228"/>
      <c r="D317" s="218" t="s">
        <v>148</v>
      </c>
      <c r="E317" s="229" t="s">
        <v>19</v>
      </c>
      <c r="F317" s="230" t="s">
        <v>439</v>
      </c>
      <c r="G317" s="228"/>
      <c r="H317" s="231">
        <v>134.32499999999999</v>
      </c>
      <c r="I317" s="232"/>
      <c r="J317" s="228"/>
      <c r="K317" s="228"/>
      <c r="L317" s="233"/>
      <c r="M317" s="234"/>
      <c r="N317" s="235"/>
      <c r="O317" s="235"/>
      <c r="P317" s="235"/>
      <c r="Q317" s="235"/>
      <c r="R317" s="235"/>
      <c r="S317" s="235"/>
      <c r="T317" s="236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37" t="s">
        <v>148</v>
      </c>
      <c r="AU317" s="237" t="s">
        <v>83</v>
      </c>
      <c r="AV317" s="14" t="s">
        <v>83</v>
      </c>
      <c r="AW317" s="14" t="s">
        <v>37</v>
      </c>
      <c r="AX317" s="14" t="s">
        <v>76</v>
      </c>
      <c r="AY317" s="237" t="s">
        <v>133</v>
      </c>
    </row>
    <row r="318" s="15" customFormat="1">
      <c r="A318" s="15"/>
      <c r="B318" s="248"/>
      <c r="C318" s="249"/>
      <c r="D318" s="218" t="s">
        <v>148</v>
      </c>
      <c r="E318" s="250" t="s">
        <v>19</v>
      </c>
      <c r="F318" s="251" t="s">
        <v>305</v>
      </c>
      <c r="G318" s="249"/>
      <c r="H318" s="252">
        <v>1661.2140000000002</v>
      </c>
      <c r="I318" s="253"/>
      <c r="J318" s="249"/>
      <c r="K318" s="249"/>
      <c r="L318" s="254"/>
      <c r="M318" s="255"/>
      <c r="N318" s="256"/>
      <c r="O318" s="256"/>
      <c r="P318" s="256"/>
      <c r="Q318" s="256"/>
      <c r="R318" s="256"/>
      <c r="S318" s="256"/>
      <c r="T318" s="257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58" t="s">
        <v>148</v>
      </c>
      <c r="AU318" s="258" t="s">
        <v>83</v>
      </c>
      <c r="AV318" s="15" t="s">
        <v>139</v>
      </c>
      <c r="AW318" s="15" t="s">
        <v>37</v>
      </c>
      <c r="AX318" s="15" t="s">
        <v>81</v>
      </c>
      <c r="AY318" s="258" t="s">
        <v>133</v>
      </c>
    </row>
    <row r="319" s="2" customFormat="1" ht="16.5" customHeight="1">
      <c r="A319" s="39"/>
      <c r="B319" s="40"/>
      <c r="C319" s="238" t="s">
        <v>440</v>
      </c>
      <c r="D319" s="238" t="s">
        <v>200</v>
      </c>
      <c r="E319" s="239" t="s">
        <v>441</v>
      </c>
      <c r="F319" s="240" t="s">
        <v>442</v>
      </c>
      <c r="G319" s="241" t="s">
        <v>143</v>
      </c>
      <c r="H319" s="242">
        <v>1744.2750000000001</v>
      </c>
      <c r="I319" s="243"/>
      <c r="J319" s="244">
        <f>ROUND(I319*H319,2)</f>
        <v>0</v>
      </c>
      <c r="K319" s="240" t="s">
        <v>144</v>
      </c>
      <c r="L319" s="245"/>
      <c r="M319" s="246" t="s">
        <v>19</v>
      </c>
      <c r="N319" s="247" t="s">
        <v>47</v>
      </c>
      <c r="O319" s="85"/>
      <c r="P319" s="207">
        <f>O319*H319</f>
        <v>0</v>
      </c>
      <c r="Q319" s="207">
        <v>0.016500000000000001</v>
      </c>
      <c r="R319" s="207">
        <f>Q319*H319</f>
        <v>28.780537500000001</v>
      </c>
      <c r="S319" s="207">
        <v>0</v>
      </c>
      <c r="T319" s="208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09" t="s">
        <v>186</v>
      </c>
      <c r="AT319" s="209" t="s">
        <v>200</v>
      </c>
      <c r="AU319" s="209" t="s">
        <v>83</v>
      </c>
      <c r="AY319" s="18" t="s">
        <v>133</v>
      </c>
      <c r="BE319" s="210">
        <f>IF(N319="základní",J319,0)</f>
        <v>0</v>
      </c>
      <c r="BF319" s="210">
        <f>IF(N319="snížená",J319,0)</f>
        <v>0</v>
      </c>
      <c r="BG319" s="210">
        <f>IF(N319="zákl. přenesená",J319,0)</f>
        <v>0</v>
      </c>
      <c r="BH319" s="210">
        <f>IF(N319="sníž. přenesená",J319,0)</f>
        <v>0</v>
      </c>
      <c r="BI319" s="210">
        <f>IF(N319="nulová",J319,0)</f>
        <v>0</v>
      </c>
      <c r="BJ319" s="18" t="s">
        <v>81</v>
      </c>
      <c r="BK319" s="210">
        <f>ROUND(I319*H319,2)</f>
        <v>0</v>
      </c>
      <c r="BL319" s="18" t="s">
        <v>139</v>
      </c>
      <c r="BM319" s="209" t="s">
        <v>443</v>
      </c>
    </row>
    <row r="320" s="2" customFormat="1">
      <c r="A320" s="39"/>
      <c r="B320" s="40"/>
      <c r="C320" s="41"/>
      <c r="D320" s="211" t="s">
        <v>146</v>
      </c>
      <c r="E320" s="41"/>
      <c r="F320" s="212" t="s">
        <v>444</v>
      </c>
      <c r="G320" s="41"/>
      <c r="H320" s="41"/>
      <c r="I320" s="213"/>
      <c r="J320" s="41"/>
      <c r="K320" s="41"/>
      <c r="L320" s="45"/>
      <c r="M320" s="214"/>
      <c r="N320" s="215"/>
      <c r="O320" s="85"/>
      <c r="P320" s="85"/>
      <c r="Q320" s="85"/>
      <c r="R320" s="85"/>
      <c r="S320" s="85"/>
      <c r="T320" s="86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146</v>
      </c>
      <c r="AU320" s="18" t="s">
        <v>83</v>
      </c>
    </row>
    <row r="321" s="14" customFormat="1">
      <c r="A321" s="14"/>
      <c r="B321" s="227"/>
      <c r="C321" s="228"/>
      <c r="D321" s="218" t="s">
        <v>148</v>
      </c>
      <c r="E321" s="228"/>
      <c r="F321" s="230" t="s">
        <v>445</v>
      </c>
      <c r="G321" s="228"/>
      <c r="H321" s="231">
        <v>1744.2750000000001</v>
      </c>
      <c r="I321" s="232"/>
      <c r="J321" s="228"/>
      <c r="K321" s="228"/>
      <c r="L321" s="233"/>
      <c r="M321" s="234"/>
      <c r="N321" s="235"/>
      <c r="O321" s="235"/>
      <c r="P321" s="235"/>
      <c r="Q321" s="235"/>
      <c r="R321" s="235"/>
      <c r="S321" s="235"/>
      <c r="T321" s="236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37" t="s">
        <v>148</v>
      </c>
      <c r="AU321" s="237" t="s">
        <v>83</v>
      </c>
      <c r="AV321" s="14" t="s">
        <v>83</v>
      </c>
      <c r="AW321" s="14" t="s">
        <v>4</v>
      </c>
      <c r="AX321" s="14" t="s">
        <v>81</v>
      </c>
      <c r="AY321" s="237" t="s">
        <v>133</v>
      </c>
    </row>
    <row r="322" s="2" customFormat="1" ht="33" customHeight="1">
      <c r="A322" s="39"/>
      <c r="B322" s="40"/>
      <c r="C322" s="198" t="s">
        <v>446</v>
      </c>
      <c r="D322" s="198" t="s">
        <v>135</v>
      </c>
      <c r="E322" s="199" t="s">
        <v>447</v>
      </c>
      <c r="F322" s="200" t="s">
        <v>448</v>
      </c>
      <c r="G322" s="201" t="s">
        <v>274</v>
      </c>
      <c r="H322" s="202">
        <v>691.35000000000002</v>
      </c>
      <c r="I322" s="203"/>
      <c r="J322" s="204">
        <f>ROUND(I322*H322,2)</f>
        <v>0</v>
      </c>
      <c r="K322" s="200" t="s">
        <v>144</v>
      </c>
      <c r="L322" s="45"/>
      <c r="M322" s="205" t="s">
        <v>19</v>
      </c>
      <c r="N322" s="206" t="s">
        <v>47</v>
      </c>
      <c r="O322" s="85"/>
      <c r="P322" s="207">
        <f>O322*H322</f>
        <v>0</v>
      </c>
      <c r="Q322" s="207">
        <v>0.0017600000000000001</v>
      </c>
      <c r="R322" s="207">
        <f>Q322*H322</f>
        <v>1.2167760000000001</v>
      </c>
      <c r="S322" s="207">
        <v>0</v>
      </c>
      <c r="T322" s="208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09" t="s">
        <v>139</v>
      </c>
      <c r="AT322" s="209" t="s">
        <v>135</v>
      </c>
      <c r="AU322" s="209" t="s">
        <v>83</v>
      </c>
      <c r="AY322" s="18" t="s">
        <v>133</v>
      </c>
      <c r="BE322" s="210">
        <f>IF(N322="základní",J322,0)</f>
        <v>0</v>
      </c>
      <c r="BF322" s="210">
        <f>IF(N322="snížená",J322,0)</f>
        <v>0</v>
      </c>
      <c r="BG322" s="210">
        <f>IF(N322="zákl. přenesená",J322,0)</f>
        <v>0</v>
      </c>
      <c r="BH322" s="210">
        <f>IF(N322="sníž. přenesená",J322,0)</f>
        <v>0</v>
      </c>
      <c r="BI322" s="210">
        <f>IF(N322="nulová",J322,0)</f>
        <v>0</v>
      </c>
      <c r="BJ322" s="18" t="s">
        <v>81</v>
      </c>
      <c r="BK322" s="210">
        <f>ROUND(I322*H322,2)</f>
        <v>0</v>
      </c>
      <c r="BL322" s="18" t="s">
        <v>139</v>
      </c>
      <c r="BM322" s="209" t="s">
        <v>449</v>
      </c>
    </row>
    <row r="323" s="2" customFormat="1">
      <c r="A323" s="39"/>
      <c r="B323" s="40"/>
      <c r="C323" s="41"/>
      <c r="D323" s="211" t="s">
        <v>146</v>
      </c>
      <c r="E323" s="41"/>
      <c r="F323" s="212" t="s">
        <v>450</v>
      </c>
      <c r="G323" s="41"/>
      <c r="H323" s="41"/>
      <c r="I323" s="213"/>
      <c r="J323" s="41"/>
      <c r="K323" s="41"/>
      <c r="L323" s="45"/>
      <c r="M323" s="214"/>
      <c r="N323" s="215"/>
      <c r="O323" s="85"/>
      <c r="P323" s="85"/>
      <c r="Q323" s="85"/>
      <c r="R323" s="85"/>
      <c r="S323" s="85"/>
      <c r="T323" s="86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18" t="s">
        <v>146</v>
      </c>
      <c r="AU323" s="18" t="s">
        <v>83</v>
      </c>
    </row>
    <row r="324" s="13" customFormat="1">
      <c r="A324" s="13"/>
      <c r="B324" s="216"/>
      <c r="C324" s="217"/>
      <c r="D324" s="218" t="s">
        <v>148</v>
      </c>
      <c r="E324" s="219" t="s">
        <v>19</v>
      </c>
      <c r="F324" s="220" t="s">
        <v>278</v>
      </c>
      <c r="G324" s="217"/>
      <c r="H324" s="219" t="s">
        <v>19</v>
      </c>
      <c r="I324" s="221"/>
      <c r="J324" s="217"/>
      <c r="K324" s="217"/>
      <c r="L324" s="222"/>
      <c r="M324" s="223"/>
      <c r="N324" s="224"/>
      <c r="O324" s="224"/>
      <c r="P324" s="224"/>
      <c r="Q324" s="224"/>
      <c r="R324" s="224"/>
      <c r="S324" s="224"/>
      <c r="T324" s="225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6" t="s">
        <v>148</v>
      </c>
      <c r="AU324" s="226" t="s">
        <v>83</v>
      </c>
      <c r="AV324" s="13" t="s">
        <v>81</v>
      </c>
      <c r="AW324" s="13" t="s">
        <v>37</v>
      </c>
      <c r="AX324" s="13" t="s">
        <v>76</v>
      </c>
      <c r="AY324" s="226" t="s">
        <v>133</v>
      </c>
    </row>
    <row r="325" s="14" customFormat="1">
      <c r="A325" s="14"/>
      <c r="B325" s="227"/>
      <c r="C325" s="228"/>
      <c r="D325" s="218" t="s">
        <v>148</v>
      </c>
      <c r="E325" s="229" t="s">
        <v>19</v>
      </c>
      <c r="F325" s="230" t="s">
        <v>451</v>
      </c>
      <c r="G325" s="228"/>
      <c r="H325" s="231">
        <v>95.950000000000003</v>
      </c>
      <c r="I325" s="232"/>
      <c r="J325" s="228"/>
      <c r="K325" s="228"/>
      <c r="L325" s="233"/>
      <c r="M325" s="234"/>
      <c r="N325" s="235"/>
      <c r="O325" s="235"/>
      <c r="P325" s="235"/>
      <c r="Q325" s="235"/>
      <c r="R325" s="235"/>
      <c r="S325" s="235"/>
      <c r="T325" s="236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37" t="s">
        <v>148</v>
      </c>
      <c r="AU325" s="237" t="s">
        <v>83</v>
      </c>
      <c r="AV325" s="14" t="s">
        <v>83</v>
      </c>
      <c r="AW325" s="14" t="s">
        <v>37</v>
      </c>
      <c r="AX325" s="14" t="s">
        <v>76</v>
      </c>
      <c r="AY325" s="237" t="s">
        <v>133</v>
      </c>
    </row>
    <row r="326" s="14" customFormat="1">
      <c r="A326" s="14"/>
      <c r="B326" s="227"/>
      <c r="C326" s="228"/>
      <c r="D326" s="218" t="s">
        <v>148</v>
      </c>
      <c r="E326" s="229" t="s">
        <v>19</v>
      </c>
      <c r="F326" s="230" t="s">
        <v>452</v>
      </c>
      <c r="G326" s="228"/>
      <c r="H326" s="231">
        <v>97.200000000000003</v>
      </c>
      <c r="I326" s="232"/>
      <c r="J326" s="228"/>
      <c r="K326" s="228"/>
      <c r="L326" s="233"/>
      <c r="M326" s="234"/>
      <c r="N326" s="235"/>
      <c r="O326" s="235"/>
      <c r="P326" s="235"/>
      <c r="Q326" s="235"/>
      <c r="R326" s="235"/>
      <c r="S326" s="235"/>
      <c r="T326" s="236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7" t="s">
        <v>148</v>
      </c>
      <c r="AU326" s="237" t="s">
        <v>83</v>
      </c>
      <c r="AV326" s="14" t="s">
        <v>83</v>
      </c>
      <c r="AW326" s="14" t="s">
        <v>37</v>
      </c>
      <c r="AX326" s="14" t="s">
        <v>76</v>
      </c>
      <c r="AY326" s="237" t="s">
        <v>133</v>
      </c>
    </row>
    <row r="327" s="14" customFormat="1">
      <c r="A327" s="14"/>
      <c r="B327" s="227"/>
      <c r="C327" s="228"/>
      <c r="D327" s="218" t="s">
        <v>148</v>
      </c>
      <c r="E327" s="229" t="s">
        <v>19</v>
      </c>
      <c r="F327" s="230" t="s">
        <v>453</v>
      </c>
      <c r="G327" s="228"/>
      <c r="H327" s="231">
        <v>3.7999999999999998</v>
      </c>
      <c r="I327" s="232"/>
      <c r="J327" s="228"/>
      <c r="K327" s="228"/>
      <c r="L327" s="233"/>
      <c r="M327" s="234"/>
      <c r="N327" s="235"/>
      <c r="O327" s="235"/>
      <c r="P327" s="235"/>
      <c r="Q327" s="235"/>
      <c r="R327" s="235"/>
      <c r="S327" s="235"/>
      <c r="T327" s="236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37" t="s">
        <v>148</v>
      </c>
      <c r="AU327" s="237" t="s">
        <v>83</v>
      </c>
      <c r="AV327" s="14" t="s">
        <v>83</v>
      </c>
      <c r="AW327" s="14" t="s">
        <v>37</v>
      </c>
      <c r="AX327" s="14" t="s">
        <v>76</v>
      </c>
      <c r="AY327" s="237" t="s">
        <v>133</v>
      </c>
    </row>
    <row r="328" s="14" customFormat="1">
      <c r="A328" s="14"/>
      <c r="B328" s="227"/>
      <c r="C328" s="228"/>
      <c r="D328" s="218" t="s">
        <v>148</v>
      </c>
      <c r="E328" s="229" t="s">
        <v>19</v>
      </c>
      <c r="F328" s="230" t="s">
        <v>282</v>
      </c>
      <c r="G328" s="228"/>
      <c r="H328" s="231">
        <v>5.2999999999999998</v>
      </c>
      <c r="I328" s="232"/>
      <c r="J328" s="228"/>
      <c r="K328" s="228"/>
      <c r="L328" s="233"/>
      <c r="M328" s="234"/>
      <c r="N328" s="235"/>
      <c r="O328" s="235"/>
      <c r="P328" s="235"/>
      <c r="Q328" s="235"/>
      <c r="R328" s="235"/>
      <c r="S328" s="235"/>
      <c r="T328" s="236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37" t="s">
        <v>148</v>
      </c>
      <c r="AU328" s="237" t="s">
        <v>83</v>
      </c>
      <c r="AV328" s="14" t="s">
        <v>83</v>
      </c>
      <c r="AW328" s="14" t="s">
        <v>37</v>
      </c>
      <c r="AX328" s="14" t="s">
        <v>76</v>
      </c>
      <c r="AY328" s="237" t="s">
        <v>133</v>
      </c>
    </row>
    <row r="329" s="14" customFormat="1">
      <c r="A329" s="14"/>
      <c r="B329" s="227"/>
      <c r="C329" s="228"/>
      <c r="D329" s="218" t="s">
        <v>148</v>
      </c>
      <c r="E329" s="229" t="s">
        <v>19</v>
      </c>
      <c r="F329" s="230" t="s">
        <v>454</v>
      </c>
      <c r="G329" s="228"/>
      <c r="H329" s="231">
        <v>5.75</v>
      </c>
      <c r="I329" s="232"/>
      <c r="J329" s="228"/>
      <c r="K329" s="228"/>
      <c r="L329" s="233"/>
      <c r="M329" s="234"/>
      <c r="N329" s="235"/>
      <c r="O329" s="235"/>
      <c r="P329" s="235"/>
      <c r="Q329" s="235"/>
      <c r="R329" s="235"/>
      <c r="S329" s="235"/>
      <c r="T329" s="236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37" t="s">
        <v>148</v>
      </c>
      <c r="AU329" s="237" t="s">
        <v>83</v>
      </c>
      <c r="AV329" s="14" t="s">
        <v>83</v>
      </c>
      <c r="AW329" s="14" t="s">
        <v>37</v>
      </c>
      <c r="AX329" s="14" t="s">
        <v>76</v>
      </c>
      <c r="AY329" s="237" t="s">
        <v>133</v>
      </c>
    </row>
    <row r="330" s="13" customFormat="1">
      <c r="A330" s="13"/>
      <c r="B330" s="216"/>
      <c r="C330" s="217"/>
      <c r="D330" s="218" t="s">
        <v>148</v>
      </c>
      <c r="E330" s="219" t="s">
        <v>19</v>
      </c>
      <c r="F330" s="220" t="s">
        <v>285</v>
      </c>
      <c r="G330" s="217"/>
      <c r="H330" s="219" t="s">
        <v>19</v>
      </c>
      <c r="I330" s="221"/>
      <c r="J330" s="217"/>
      <c r="K330" s="217"/>
      <c r="L330" s="222"/>
      <c r="M330" s="223"/>
      <c r="N330" s="224"/>
      <c r="O330" s="224"/>
      <c r="P330" s="224"/>
      <c r="Q330" s="224"/>
      <c r="R330" s="224"/>
      <c r="S330" s="224"/>
      <c r="T330" s="225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6" t="s">
        <v>148</v>
      </c>
      <c r="AU330" s="226" t="s">
        <v>83</v>
      </c>
      <c r="AV330" s="13" t="s">
        <v>81</v>
      </c>
      <c r="AW330" s="13" t="s">
        <v>37</v>
      </c>
      <c r="AX330" s="13" t="s">
        <v>76</v>
      </c>
      <c r="AY330" s="226" t="s">
        <v>133</v>
      </c>
    </row>
    <row r="331" s="14" customFormat="1">
      <c r="A331" s="14"/>
      <c r="B331" s="227"/>
      <c r="C331" s="228"/>
      <c r="D331" s="218" t="s">
        <v>148</v>
      </c>
      <c r="E331" s="229" t="s">
        <v>19</v>
      </c>
      <c r="F331" s="230" t="s">
        <v>455</v>
      </c>
      <c r="G331" s="228"/>
      <c r="H331" s="231">
        <v>96.049999999999997</v>
      </c>
      <c r="I331" s="232"/>
      <c r="J331" s="228"/>
      <c r="K331" s="228"/>
      <c r="L331" s="233"/>
      <c r="M331" s="234"/>
      <c r="N331" s="235"/>
      <c r="O331" s="235"/>
      <c r="P331" s="235"/>
      <c r="Q331" s="235"/>
      <c r="R331" s="235"/>
      <c r="S331" s="235"/>
      <c r="T331" s="236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37" t="s">
        <v>148</v>
      </c>
      <c r="AU331" s="237" t="s">
        <v>83</v>
      </c>
      <c r="AV331" s="14" t="s">
        <v>83</v>
      </c>
      <c r="AW331" s="14" t="s">
        <v>37</v>
      </c>
      <c r="AX331" s="14" t="s">
        <v>76</v>
      </c>
      <c r="AY331" s="237" t="s">
        <v>133</v>
      </c>
    </row>
    <row r="332" s="14" customFormat="1">
      <c r="A332" s="14"/>
      <c r="B332" s="227"/>
      <c r="C332" s="228"/>
      <c r="D332" s="218" t="s">
        <v>148</v>
      </c>
      <c r="E332" s="229" t="s">
        <v>19</v>
      </c>
      <c r="F332" s="230" t="s">
        <v>456</v>
      </c>
      <c r="G332" s="228"/>
      <c r="H332" s="231">
        <v>48.600000000000001</v>
      </c>
      <c r="I332" s="232"/>
      <c r="J332" s="228"/>
      <c r="K332" s="228"/>
      <c r="L332" s="233"/>
      <c r="M332" s="234"/>
      <c r="N332" s="235"/>
      <c r="O332" s="235"/>
      <c r="P332" s="235"/>
      <c r="Q332" s="235"/>
      <c r="R332" s="235"/>
      <c r="S332" s="235"/>
      <c r="T332" s="236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37" t="s">
        <v>148</v>
      </c>
      <c r="AU332" s="237" t="s">
        <v>83</v>
      </c>
      <c r="AV332" s="14" t="s">
        <v>83</v>
      </c>
      <c r="AW332" s="14" t="s">
        <v>37</v>
      </c>
      <c r="AX332" s="14" t="s">
        <v>76</v>
      </c>
      <c r="AY332" s="237" t="s">
        <v>133</v>
      </c>
    </row>
    <row r="333" s="14" customFormat="1">
      <c r="A333" s="14"/>
      <c r="B333" s="227"/>
      <c r="C333" s="228"/>
      <c r="D333" s="218" t="s">
        <v>148</v>
      </c>
      <c r="E333" s="229" t="s">
        <v>19</v>
      </c>
      <c r="F333" s="230" t="s">
        <v>457</v>
      </c>
      <c r="G333" s="228"/>
      <c r="H333" s="231">
        <v>30.399999999999999</v>
      </c>
      <c r="I333" s="232"/>
      <c r="J333" s="228"/>
      <c r="K333" s="228"/>
      <c r="L333" s="233"/>
      <c r="M333" s="234"/>
      <c r="N333" s="235"/>
      <c r="O333" s="235"/>
      <c r="P333" s="235"/>
      <c r="Q333" s="235"/>
      <c r="R333" s="235"/>
      <c r="S333" s="235"/>
      <c r="T333" s="236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7" t="s">
        <v>148</v>
      </c>
      <c r="AU333" s="237" t="s">
        <v>83</v>
      </c>
      <c r="AV333" s="14" t="s">
        <v>83</v>
      </c>
      <c r="AW333" s="14" t="s">
        <v>37</v>
      </c>
      <c r="AX333" s="14" t="s">
        <v>76</v>
      </c>
      <c r="AY333" s="237" t="s">
        <v>133</v>
      </c>
    </row>
    <row r="334" s="14" customFormat="1">
      <c r="A334" s="14"/>
      <c r="B334" s="227"/>
      <c r="C334" s="228"/>
      <c r="D334" s="218" t="s">
        <v>148</v>
      </c>
      <c r="E334" s="229" t="s">
        <v>19</v>
      </c>
      <c r="F334" s="230" t="s">
        <v>458</v>
      </c>
      <c r="G334" s="228"/>
      <c r="H334" s="231">
        <v>8.1999999999999993</v>
      </c>
      <c r="I334" s="232"/>
      <c r="J334" s="228"/>
      <c r="K334" s="228"/>
      <c r="L334" s="233"/>
      <c r="M334" s="234"/>
      <c r="N334" s="235"/>
      <c r="O334" s="235"/>
      <c r="P334" s="235"/>
      <c r="Q334" s="235"/>
      <c r="R334" s="235"/>
      <c r="S334" s="235"/>
      <c r="T334" s="236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37" t="s">
        <v>148</v>
      </c>
      <c r="AU334" s="237" t="s">
        <v>83</v>
      </c>
      <c r="AV334" s="14" t="s">
        <v>83</v>
      </c>
      <c r="AW334" s="14" t="s">
        <v>37</v>
      </c>
      <c r="AX334" s="14" t="s">
        <v>76</v>
      </c>
      <c r="AY334" s="237" t="s">
        <v>133</v>
      </c>
    </row>
    <row r="335" s="14" customFormat="1">
      <c r="A335" s="14"/>
      <c r="B335" s="227"/>
      <c r="C335" s="228"/>
      <c r="D335" s="218" t="s">
        <v>148</v>
      </c>
      <c r="E335" s="229" t="s">
        <v>19</v>
      </c>
      <c r="F335" s="230" t="s">
        <v>459</v>
      </c>
      <c r="G335" s="228"/>
      <c r="H335" s="231">
        <v>7.4500000000000002</v>
      </c>
      <c r="I335" s="232"/>
      <c r="J335" s="228"/>
      <c r="K335" s="228"/>
      <c r="L335" s="233"/>
      <c r="M335" s="234"/>
      <c r="N335" s="235"/>
      <c r="O335" s="235"/>
      <c r="P335" s="235"/>
      <c r="Q335" s="235"/>
      <c r="R335" s="235"/>
      <c r="S335" s="235"/>
      <c r="T335" s="236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37" t="s">
        <v>148</v>
      </c>
      <c r="AU335" s="237" t="s">
        <v>83</v>
      </c>
      <c r="AV335" s="14" t="s">
        <v>83</v>
      </c>
      <c r="AW335" s="14" t="s">
        <v>37</v>
      </c>
      <c r="AX335" s="14" t="s">
        <v>76</v>
      </c>
      <c r="AY335" s="237" t="s">
        <v>133</v>
      </c>
    </row>
    <row r="336" s="14" customFormat="1">
      <c r="A336" s="14"/>
      <c r="B336" s="227"/>
      <c r="C336" s="228"/>
      <c r="D336" s="218" t="s">
        <v>148</v>
      </c>
      <c r="E336" s="229" t="s">
        <v>19</v>
      </c>
      <c r="F336" s="230" t="s">
        <v>460</v>
      </c>
      <c r="G336" s="228"/>
      <c r="H336" s="231">
        <v>8</v>
      </c>
      <c r="I336" s="232"/>
      <c r="J336" s="228"/>
      <c r="K336" s="228"/>
      <c r="L336" s="233"/>
      <c r="M336" s="234"/>
      <c r="N336" s="235"/>
      <c r="O336" s="235"/>
      <c r="P336" s="235"/>
      <c r="Q336" s="235"/>
      <c r="R336" s="235"/>
      <c r="S336" s="235"/>
      <c r="T336" s="236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7" t="s">
        <v>148</v>
      </c>
      <c r="AU336" s="237" t="s">
        <v>83</v>
      </c>
      <c r="AV336" s="14" t="s">
        <v>83</v>
      </c>
      <c r="AW336" s="14" t="s">
        <v>37</v>
      </c>
      <c r="AX336" s="14" t="s">
        <v>76</v>
      </c>
      <c r="AY336" s="237" t="s">
        <v>133</v>
      </c>
    </row>
    <row r="337" s="14" customFormat="1">
      <c r="A337" s="14"/>
      <c r="B337" s="227"/>
      <c r="C337" s="228"/>
      <c r="D337" s="218" t="s">
        <v>148</v>
      </c>
      <c r="E337" s="229" t="s">
        <v>19</v>
      </c>
      <c r="F337" s="230" t="s">
        <v>461</v>
      </c>
      <c r="G337" s="228"/>
      <c r="H337" s="231">
        <v>4.5</v>
      </c>
      <c r="I337" s="232"/>
      <c r="J337" s="228"/>
      <c r="K337" s="228"/>
      <c r="L337" s="233"/>
      <c r="M337" s="234"/>
      <c r="N337" s="235"/>
      <c r="O337" s="235"/>
      <c r="P337" s="235"/>
      <c r="Q337" s="235"/>
      <c r="R337" s="235"/>
      <c r="S337" s="235"/>
      <c r="T337" s="236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37" t="s">
        <v>148</v>
      </c>
      <c r="AU337" s="237" t="s">
        <v>83</v>
      </c>
      <c r="AV337" s="14" t="s">
        <v>83</v>
      </c>
      <c r="AW337" s="14" t="s">
        <v>37</v>
      </c>
      <c r="AX337" s="14" t="s">
        <v>76</v>
      </c>
      <c r="AY337" s="237" t="s">
        <v>133</v>
      </c>
    </row>
    <row r="338" s="13" customFormat="1">
      <c r="A338" s="13"/>
      <c r="B338" s="216"/>
      <c r="C338" s="217"/>
      <c r="D338" s="218" t="s">
        <v>148</v>
      </c>
      <c r="E338" s="219" t="s">
        <v>19</v>
      </c>
      <c r="F338" s="220" t="s">
        <v>288</v>
      </c>
      <c r="G338" s="217"/>
      <c r="H338" s="219" t="s">
        <v>19</v>
      </c>
      <c r="I338" s="221"/>
      <c r="J338" s="217"/>
      <c r="K338" s="217"/>
      <c r="L338" s="222"/>
      <c r="M338" s="223"/>
      <c r="N338" s="224"/>
      <c r="O338" s="224"/>
      <c r="P338" s="224"/>
      <c r="Q338" s="224"/>
      <c r="R338" s="224"/>
      <c r="S338" s="224"/>
      <c r="T338" s="225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26" t="s">
        <v>148</v>
      </c>
      <c r="AU338" s="226" t="s">
        <v>83</v>
      </c>
      <c r="AV338" s="13" t="s">
        <v>81</v>
      </c>
      <c r="AW338" s="13" t="s">
        <v>37</v>
      </c>
      <c r="AX338" s="13" t="s">
        <v>76</v>
      </c>
      <c r="AY338" s="226" t="s">
        <v>133</v>
      </c>
    </row>
    <row r="339" s="14" customFormat="1">
      <c r="A339" s="14"/>
      <c r="B339" s="227"/>
      <c r="C339" s="228"/>
      <c r="D339" s="218" t="s">
        <v>148</v>
      </c>
      <c r="E339" s="229" t="s">
        <v>19</v>
      </c>
      <c r="F339" s="230" t="s">
        <v>462</v>
      </c>
      <c r="G339" s="228"/>
      <c r="H339" s="231">
        <v>60.600000000000001</v>
      </c>
      <c r="I339" s="232"/>
      <c r="J339" s="228"/>
      <c r="K339" s="228"/>
      <c r="L339" s="233"/>
      <c r="M339" s="234"/>
      <c r="N339" s="235"/>
      <c r="O339" s="235"/>
      <c r="P339" s="235"/>
      <c r="Q339" s="235"/>
      <c r="R339" s="235"/>
      <c r="S339" s="235"/>
      <c r="T339" s="236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37" t="s">
        <v>148</v>
      </c>
      <c r="AU339" s="237" t="s">
        <v>83</v>
      </c>
      <c r="AV339" s="14" t="s">
        <v>83</v>
      </c>
      <c r="AW339" s="14" t="s">
        <v>37</v>
      </c>
      <c r="AX339" s="14" t="s">
        <v>76</v>
      </c>
      <c r="AY339" s="237" t="s">
        <v>133</v>
      </c>
    </row>
    <row r="340" s="14" customFormat="1">
      <c r="A340" s="14"/>
      <c r="B340" s="227"/>
      <c r="C340" s="228"/>
      <c r="D340" s="218" t="s">
        <v>148</v>
      </c>
      <c r="E340" s="229" t="s">
        <v>19</v>
      </c>
      <c r="F340" s="230" t="s">
        <v>463</v>
      </c>
      <c r="G340" s="228"/>
      <c r="H340" s="231">
        <v>27</v>
      </c>
      <c r="I340" s="232"/>
      <c r="J340" s="228"/>
      <c r="K340" s="228"/>
      <c r="L340" s="233"/>
      <c r="M340" s="234"/>
      <c r="N340" s="235"/>
      <c r="O340" s="235"/>
      <c r="P340" s="235"/>
      <c r="Q340" s="235"/>
      <c r="R340" s="235"/>
      <c r="S340" s="235"/>
      <c r="T340" s="236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37" t="s">
        <v>148</v>
      </c>
      <c r="AU340" s="237" t="s">
        <v>83</v>
      </c>
      <c r="AV340" s="14" t="s">
        <v>83</v>
      </c>
      <c r="AW340" s="14" t="s">
        <v>37</v>
      </c>
      <c r="AX340" s="14" t="s">
        <v>76</v>
      </c>
      <c r="AY340" s="237" t="s">
        <v>133</v>
      </c>
    </row>
    <row r="341" s="14" customFormat="1">
      <c r="A341" s="14"/>
      <c r="B341" s="227"/>
      <c r="C341" s="228"/>
      <c r="D341" s="218" t="s">
        <v>148</v>
      </c>
      <c r="E341" s="229" t="s">
        <v>19</v>
      </c>
      <c r="F341" s="230" t="s">
        <v>464</v>
      </c>
      <c r="G341" s="228"/>
      <c r="H341" s="231">
        <v>11.300000000000001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37" t="s">
        <v>148</v>
      </c>
      <c r="AU341" s="237" t="s">
        <v>83</v>
      </c>
      <c r="AV341" s="14" t="s">
        <v>83</v>
      </c>
      <c r="AW341" s="14" t="s">
        <v>37</v>
      </c>
      <c r="AX341" s="14" t="s">
        <v>76</v>
      </c>
      <c r="AY341" s="237" t="s">
        <v>133</v>
      </c>
    </row>
    <row r="342" s="14" customFormat="1">
      <c r="A342" s="14"/>
      <c r="B342" s="227"/>
      <c r="C342" s="228"/>
      <c r="D342" s="218" t="s">
        <v>148</v>
      </c>
      <c r="E342" s="229" t="s">
        <v>19</v>
      </c>
      <c r="F342" s="230" t="s">
        <v>465</v>
      </c>
      <c r="G342" s="228"/>
      <c r="H342" s="231">
        <v>7.5</v>
      </c>
      <c r="I342" s="232"/>
      <c r="J342" s="228"/>
      <c r="K342" s="228"/>
      <c r="L342" s="233"/>
      <c r="M342" s="234"/>
      <c r="N342" s="235"/>
      <c r="O342" s="235"/>
      <c r="P342" s="235"/>
      <c r="Q342" s="235"/>
      <c r="R342" s="235"/>
      <c r="S342" s="235"/>
      <c r="T342" s="236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37" t="s">
        <v>148</v>
      </c>
      <c r="AU342" s="237" t="s">
        <v>83</v>
      </c>
      <c r="AV342" s="14" t="s">
        <v>83</v>
      </c>
      <c r="AW342" s="14" t="s">
        <v>37</v>
      </c>
      <c r="AX342" s="14" t="s">
        <v>76</v>
      </c>
      <c r="AY342" s="237" t="s">
        <v>133</v>
      </c>
    </row>
    <row r="343" s="14" customFormat="1">
      <c r="A343" s="14"/>
      <c r="B343" s="227"/>
      <c r="C343" s="228"/>
      <c r="D343" s="218" t="s">
        <v>148</v>
      </c>
      <c r="E343" s="229" t="s">
        <v>19</v>
      </c>
      <c r="F343" s="230" t="s">
        <v>466</v>
      </c>
      <c r="G343" s="228"/>
      <c r="H343" s="231">
        <v>4</v>
      </c>
      <c r="I343" s="232"/>
      <c r="J343" s="228"/>
      <c r="K343" s="228"/>
      <c r="L343" s="233"/>
      <c r="M343" s="234"/>
      <c r="N343" s="235"/>
      <c r="O343" s="235"/>
      <c r="P343" s="235"/>
      <c r="Q343" s="235"/>
      <c r="R343" s="235"/>
      <c r="S343" s="235"/>
      <c r="T343" s="236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37" t="s">
        <v>148</v>
      </c>
      <c r="AU343" s="237" t="s">
        <v>83</v>
      </c>
      <c r="AV343" s="14" t="s">
        <v>83</v>
      </c>
      <c r="AW343" s="14" t="s">
        <v>37</v>
      </c>
      <c r="AX343" s="14" t="s">
        <v>76</v>
      </c>
      <c r="AY343" s="237" t="s">
        <v>133</v>
      </c>
    </row>
    <row r="344" s="14" customFormat="1">
      <c r="A344" s="14"/>
      <c r="B344" s="227"/>
      <c r="C344" s="228"/>
      <c r="D344" s="218" t="s">
        <v>148</v>
      </c>
      <c r="E344" s="229" t="s">
        <v>19</v>
      </c>
      <c r="F344" s="230" t="s">
        <v>467</v>
      </c>
      <c r="G344" s="228"/>
      <c r="H344" s="231">
        <v>5.1500000000000004</v>
      </c>
      <c r="I344" s="232"/>
      <c r="J344" s="228"/>
      <c r="K344" s="228"/>
      <c r="L344" s="233"/>
      <c r="M344" s="234"/>
      <c r="N344" s="235"/>
      <c r="O344" s="235"/>
      <c r="P344" s="235"/>
      <c r="Q344" s="235"/>
      <c r="R344" s="235"/>
      <c r="S344" s="235"/>
      <c r="T344" s="236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37" t="s">
        <v>148</v>
      </c>
      <c r="AU344" s="237" t="s">
        <v>83</v>
      </c>
      <c r="AV344" s="14" t="s">
        <v>83</v>
      </c>
      <c r="AW344" s="14" t="s">
        <v>37</v>
      </c>
      <c r="AX344" s="14" t="s">
        <v>76</v>
      </c>
      <c r="AY344" s="237" t="s">
        <v>133</v>
      </c>
    </row>
    <row r="345" s="14" customFormat="1">
      <c r="A345" s="14"/>
      <c r="B345" s="227"/>
      <c r="C345" s="228"/>
      <c r="D345" s="218" t="s">
        <v>148</v>
      </c>
      <c r="E345" s="229" t="s">
        <v>19</v>
      </c>
      <c r="F345" s="230" t="s">
        <v>468</v>
      </c>
      <c r="G345" s="228"/>
      <c r="H345" s="231">
        <v>7.6500000000000004</v>
      </c>
      <c r="I345" s="232"/>
      <c r="J345" s="228"/>
      <c r="K345" s="228"/>
      <c r="L345" s="233"/>
      <c r="M345" s="234"/>
      <c r="N345" s="235"/>
      <c r="O345" s="235"/>
      <c r="P345" s="235"/>
      <c r="Q345" s="235"/>
      <c r="R345" s="235"/>
      <c r="S345" s="235"/>
      <c r="T345" s="236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37" t="s">
        <v>148</v>
      </c>
      <c r="AU345" s="237" t="s">
        <v>83</v>
      </c>
      <c r="AV345" s="14" t="s">
        <v>83</v>
      </c>
      <c r="AW345" s="14" t="s">
        <v>37</v>
      </c>
      <c r="AX345" s="14" t="s">
        <v>76</v>
      </c>
      <c r="AY345" s="237" t="s">
        <v>133</v>
      </c>
    </row>
    <row r="346" s="14" customFormat="1">
      <c r="A346" s="14"/>
      <c r="B346" s="227"/>
      <c r="C346" s="228"/>
      <c r="D346" s="218" t="s">
        <v>148</v>
      </c>
      <c r="E346" s="229" t="s">
        <v>19</v>
      </c>
      <c r="F346" s="230" t="s">
        <v>469</v>
      </c>
      <c r="G346" s="228"/>
      <c r="H346" s="231">
        <v>1.8</v>
      </c>
      <c r="I346" s="232"/>
      <c r="J346" s="228"/>
      <c r="K346" s="228"/>
      <c r="L346" s="233"/>
      <c r="M346" s="234"/>
      <c r="N346" s="235"/>
      <c r="O346" s="235"/>
      <c r="P346" s="235"/>
      <c r="Q346" s="235"/>
      <c r="R346" s="235"/>
      <c r="S346" s="235"/>
      <c r="T346" s="236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37" t="s">
        <v>148</v>
      </c>
      <c r="AU346" s="237" t="s">
        <v>83</v>
      </c>
      <c r="AV346" s="14" t="s">
        <v>83</v>
      </c>
      <c r="AW346" s="14" t="s">
        <v>37</v>
      </c>
      <c r="AX346" s="14" t="s">
        <v>76</v>
      </c>
      <c r="AY346" s="237" t="s">
        <v>133</v>
      </c>
    </row>
    <row r="347" s="14" customFormat="1">
      <c r="A347" s="14"/>
      <c r="B347" s="227"/>
      <c r="C347" s="228"/>
      <c r="D347" s="218" t="s">
        <v>148</v>
      </c>
      <c r="E347" s="229" t="s">
        <v>19</v>
      </c>
      <c r="F347" s="230" t="s">
        <v>454</v>
      </c>
      <c r="G347" s="228"/>
      <c r="H347" s="231">
        <v>5.75</v>
      </c>
      <c r="I347" s="232"/>
      <c r="J347" s="228"/>
      <c r="K347" s="228"/>
      <c r="L347" s="233"/>
      <c r="M347" s="234"/>
      <c r="N347" s="235"/>
      <c r="O347" s="235"/>
      <c r="P347" s="235"/>
      <c r="Q347" s="235"/>
      <c r="R347" s="235"/>
      <c r="S347" s="235"/>
      <c r="T347" s="236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37" t="s">
        <v>148</v>
      </c>
      <c r="AU347" s="237" t="s">
        <v>83</v>
      </c>
      <c r="AV347" s="14" t="s">
        <v>83</v>
      </c>
      <c r="AW347" s="14" t="s">
        <v>37</v>
      </c>
      <c r="AX347" s="14" t="s">
        <v>76</v>
      </c>
      <c r="AY347" s="237" t="s">
        <v>133</v>
      </c>
    </row>
    <row r="348" s="14" customFormat="1">
      <c r="A348" s="14"/>
      <c r="B348" s="227"/>
      <c r="C348" s="228"/>
      <c r="D348" s="218" t="s">
        <v>148</v>
      </c>
      <c r="E348" s="229" t="s">
        <v>19</v>
      </c>
      <c r="F348" s="230" t="s">
        <v>470</v>
      </c>
      <c r="G348" s="228"/>
      <c r="H348" s="231">
        <v>5.1500000000000004</v>
      </c>
      <c r="I348" s="232"/>
      <c r="J348" s="228"/>
      <c r="K348" s="228"/>
      <c r="L348" s="233"/>
      <c r="M348" s="234"/>
      <c r="N348" s="235"/>
      <c r="O348" s="235"/>
      <c r="P348" s="235"/>
      <c r="Q348" s="235"/>
      <c r="R348" s="235"/>
      <c r="S348" s="235"/>
      <c r="T348" s="236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37" t="s">
        <v>148</v>
      </c>
      <c r="AU348" s="237" t="s">
        <v>83</v>
      </c>
      <c r="AV348" s="14" t="s">
        <v>83</v>
      </c>
      <c r="AW348" s="14" t="s">
        <v>37</v>
      </c>
      <c r="AX348" s="14" t="s">
        <v>76</v>
      </c>
      <c r="AY348" s="237" t="s">
        <v>133</v>
      </c>
    </row>
    <row r="349" s="14" customFormat="1">
      <c r="A349" s="14"/>
      <c r="B349" s="227"/>
      <c r="C349" s="228"/>
      <c r="D349" s="218" t="s">
        <v>148</v>
      </c>
      <c r="E349" s="229" t="s">
        <v>19</v>
      </c>
      <c r="F349" s="230" t="s">
        <v>471</v>
      </c>
      <c r="G349" s="228"/>
      <c r="H349" s="231">
        <v>7.5499999999999998</v>
      </c>
      <c r="I349" s="232"/>
      <c r="J349" s="228"/>
      <c r="K349" s="228"/>
      <c r="L349" s="233"/>
      <c r="M349" s="234"/>
      <c r="N349" s="235"/>
      <c r="O349" s="235"/>
      <c r="P349" s="235"/>
      <c r="Q349" s="235"/>
      <c r="R349" s="235"/>
      <c r="S349" s="235"/>
      <c r="T349" s="236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37" t="s">
        <v>148</v>
      </c>
      <c r="AU349" s="237" t="s">
        <v>83</v>
      </c>
      <c r="AV349" s="14" t="s">
        <v>83</v>
      </c>
      <c r="AW349" s="14" t="s">
        <v>37</v>
      </c>
      <c r="AX349" s="14" t="s">
        <v>76</v>
      </c>
      <c r="AY349" s="237" t="s">
        <v>133</v>
      </c>
    </row>
    <row r="350" s="13" customFormat="1">
      <c r="A350" s="13"/>
      <c r="B350" s="216"/>
      <c r="C350" s="217"/>
      <c r="D350" s="218" t="s">
        <v>148</v>
      </c>
      <c r="E350" s="219" t="s">
        <v>19</v>
      </c>
      <c r="F350" s="220" t="s">
        <v>297</v>
      </c>
      <c r="G350" s="217"/>
      <c r="H350" s="219" t="s">
        <v>19</v>
      </c>
      <c r="I350" s="221"/>
      <c r="J350" s="217"/>
      <c r="K350" s="217"/>
      <c r="L350" s="222"/>
      <c r="M350" s="223"/>
      <c r="N350" s="224"/>
      <c r="O350" s="224"/>
      <c r="P350" s="224"/>
      <c r="Q350" s="224"/>
      <c r="R350" s="224"/>
      <c r="S350" s="224"/>
      <c r="T350" s="225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26" t="s">
        <v>148</v>
      </c>
      <c r="AU350" s="226" t="s">
        <v>83</v>
      </c>
      <c r="AV350" s="13" t="s">
        <v>81</v>
      </c>
      <c r="AW350" s="13" t="s">
        <v>37</v>
      </c>
      <c r="AX350" s="13" t="s">
        <v>76</v>
      </c>
      <c r="AY350" s="226" t="s">
        <v>133</v>
      </c>
    </row>
    <row r="351" s="14" customFormat="1">
      <c r="A351" s="14"/>
      <c r="B351" s="227"/>
      <c r="C351" s="228"/>
      <c r="D351" s="218" t="s">
        <v>148</v>
      </c>
      <c r="E351" s="229" t="s">
        <v>19</v>
      </c>
      <c r="F351" s="230" t="s">
        <v>472</v>
      </c>
      <c r="G351" s="228"/>
      <c r="H351" s="231">
        <v>101.7</v>
      </c>
      <c r="I351" s="232"/>
      <c r="J351" s="228"/>
      <c r="K351" s="228"/>
      <c r="L351" s="233"/>
      <c r="M351" s="234"/>
      <c r="N351" s="235"/>
      <c r="O351" s="235"/>
      <c r="P351" s="235"/>
      <c r="Q351" s="235"/>
      <c r="R351" s="235"/>
      <c r="S351" s="235"/>
      <c r="T351" s="236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37" t="s">
        <v>148</v>
      </c>
      <c r="AU351" s="237" t="s">
        <v>83</v>
      </c>
      <c r="AV351" s="14" t="s">
        <v>83</v>
      </c>
      <c r="AW351" s="14" t="s">
        <v>37</v>
      </c>
      <c r="AX351" s="14" t="s">
        <v>76</v>
      </c>
      <c r="AY351" s="237" t="s">
        <v>133</v>
      </c>
    </row>
    <row r="352" s="14" customFormat="1">
      <c r="A352" s="14"/>
      <c r="B352" s="227"/>
      <c r="C352" s="228"/>
      <c r="D352" s="218" t="s">
        <v>148</v>
      </c>
      <c r="E352" s="229" t="s">
        <v>19</v>
      </c>
      <c r="F352" s="230" t="s">
        <v>473</v>
      </c>
      <c r="G352" s="228"/>
      <c r="H352" s="231">
        <v>9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37" t="s">
        <v>148</v>
      </c>
      <c r="AU352" s="237" t="s">
        <v>83</v>
      </c>
      <c r="AV352" s="14" t="s">
        <v>83</v>
      </c>
      <c r="AW352" s="14" t="s">
        <v>37</v>
      </c>
      <c r="AX352" s="14" t="s">
        <v>76</v>
      </c>
      <c r="AY352" s="237" t="s">
        <v>133</v>
      </c>
    </row>
    <row r="353" s="14" customFormat="1">
      <c r="A353" s="14"/>
      <c r="B353" s="227"/>
      <c r="C353" s="228"/>
      <c r="D353" s="218" t="s">
        <v>148</v>
      </c>
      <c r="E353" s="229" t="s">
        <v>19</v>
      </c>
      <c r="F353" s="230" t="s">
        <v>474</v>
      </c>
      <c r="G353" s="228"/>
      <c r="H353" s="231">
        <v>15.4</v>
      </c>
      <c r="I353" s="232"/>
      <c r="J353" s="228"/>
      <c r="K353" s="228"/>
      <c r="L353" s="233"/>
      <c r="M353" s="234"/>
      <c r="N353" s="235"/>
      <c r="O353" s="235"/>
      <c r="P353" s="235"/>
      <c r="Q353" s="235"/>
      <c r="R353" s="235"/>
      <c r="S353" s="235"/>
      <c r="T353" s="236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37" t="s">
        <v>148</v>
      </c>
      <c r="AU353" s="237" t="s">
        <v>83</v>
      </c>
      <c r="AV353" s="14" t="s">
        <v>83</v>
      </c>
      <c r="AW353" s="14" t="s">
        <v>37</v>
      </c>
      <c r="AX353" s="14" t="s">
        <v>76</v>
      </c>
      <c r="AY353" s="237" t="s">
        <v>133</v>
      </c>
    </row>
    <row r="354" s="14" customFormat="1">
      <c r="A354" s="14"/>
      <c r="B354" s="227"/>
      <c r="C354" s="228"/>
      <c r="D354" s="218" t="s">
        <v>148</v>
      </c>
      <c r="E354" s="229" t="s">
        <v>19</v>
      </c>
      <c r="F354" s="230" t="s">
        <v>397</v>
      </c>
      <c r="G354" s="228"/>
      <c r="H354" s="231">
        <v>5.4000000000000004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37" t="s">
        <v>148</v>
      </c>
      <c r="AU354" s="237" t="s">
        <v>83</v>
      </c>
      <c r="AV354" s="14" t="s">
        <v>83</v>
      </c>
      <c r="AW354" s="14" t="s">
        <v>37</v>
      </c>
      <c r="AX354" s="14" t="s">
        <v>76</v>
      </c>
      <c r="AY354" s="237" t="s">
        <v>133</v>
      </c>
    </row>
    <row r="355" s="14" customFormat="1">
      <c r="A355" s="14"/>
      <c r="B355" s="227"/>
      <c r="C355" s="228"/>
      <c r="D355" s="218" t="s">
        <v>148</v>
      </c>
      <c r="E355" s="229" t="s">
        <v>19</v>
      </c>
      <c r="F355" s="230" t="s">
        <v>475</v>
      </c>
      <c r="G355" s="228"/>
      <c r="H355" s="231">
        <v>5.2000000000000002</v>
      </c>
      <c r="I355" s="232"/>
      <c r="J355" s="228"/>
      <c r="K355" s="228"/>
      <c r="L355" s="233"/>
      <c r="M355" s="234"/>
      <c r="N355" s="235"/>
      <c r="O355" s="235"/>
      <c r="P355" s="235"/>
      <c r="Q355" s="235"/>
      <c r="R355" s="235"/>
      <c r="S355" s="235"/>
      <c r="T355" s="236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37" t="s">
        <v>148</v>
      </c>
      <c r="AU355" s="237" t="s">
        <v>83</v>
      </c>
      <c r="AV355" s="14" t="s">
        <v>83</v>
      </c>
      <c r="AW355" s="14" t="s">
        <v>37</v>
      </c>
      <c r="AX355" s="14" t="s">
        <v>76</v>
      </c>
      <c r="AY355" s="237" t="s">
        <v>133</v>
      </c>
    </row>
    <row r="356" s="15" customFormat="1">
      <c r="A356" s="15"/>
      <c r="B356" s="248"/>
      <c r="C356" s="249"/>
      <c r="D356" s="218" t="s">
        <v>148</v>
      </c>
      <c r="E356" s="250" t="s">
        <v>19</v>
      </c>
      <c r="F356" s="251" t="s">
        <v>305</v>
      </c>
      <c r="G356" s="249"/>
      <c r="H356" s="252">
        <v>691.34999999999991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58" t="s">
        <v>148</v>
      </c>
      <c r="AU356" s="258" t="s">
        <v>83</v>
      </c>
      <c r="AV356" s="15" t="s">
        <v>139</v>
      </c>
      <c r="AW356" s="15" t="s">
        <v>37</v>
      </c>
      <c r="AX356" s="15" t="s">
        <v>81</v>
      </c>
      <c r="AY356" s="258" t="s">
        <v>133</v>
      </c>
    </row>
    <row r="357" s="2" customFormat="1" ht="16.5" customHeight="1">
      <c r="A357" s="39"/>
      <c r="B357" s="40"/>
      <c r="C357" s="238" t="s">
        <v>476</v>
      </c>
      <c r="D357" s="238" t="s">
        <v>200</v>
      </c>
      <c r="E357" s="239" t="s">
        <v>325</v>
      </c>
      <c r="F357" s="240" t="s">
        <v>326</v>
      </c>
      <c r="G357" s="241" t="s">
        <v>143</v>
      </c>
      <c r="H357" s="242">
        <v>138.27000000000001</v>
      </c>
      <c r="I357" s="243"/>
      <c r="J357" s="244">
        <f>ROUND(I357*H357,2)</f>
        <v>0</v>
      </c>
      <c r="K357" s="240" t="s">
        <v>144</v>
      </c>
      <c r="L357" s="245"/>
      <c r="M357" s="246" t="s">
        <v>19</v>
      </c>
      <c r="N357" s="247" t="s">
        <v>47</v>
      </c>
      <c r="O357" s="85"/>
      <c r="P357" s="207">
        <f>O357*H357</f>
        <v>0</v>
      </c>
      <c r="Q357" s="207">
        <v>0.0060000000000000001</v>
      </c>
      <c r="R357" s="207">
        <f>Q357*H357</f>
        <v>0.82962000000000002</v>
      </c>
      <c r="S357" s="207">
        <v>0</v>
      </c>
      <c r="T357" s="208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09" t="s">
        <v>186</v>
      </c>
      <c r="AT357" s="209" t="s">
        <v>200</v>
      </c>
      <c r="AU357" s="209" t="s">
        <v>83</v>
      </c>
      <c r="AY357" s="18" t="s">
        <v>133</v>
      </c>
      <c r="BE357" s="210">
        <f>IF(N357="základní",J357,0)</f>
        <v>0</v>
      </c>
      <c r="BF357" s="210">
        <f>IF(N357="snížená",J357,0)</f>
        <v>0</v>
      </c>
      <c r="BG357" s="210">
        <f>IF(N357="zákl. přenesená",J357,0)</f>
        <v>0</v>
      </c>
      <c r="BH357" s="210">
        <f>IF(N357="sníž. přenesená",J357,0)</f>
        <v>0</v>
      </c>
      <c r="BI357" s="210">
        <f>IF(N357="nulová",J357,0)</f>
        <v>0</v>
      </c>
      <c r="BJ357" s="18" t="s">
        <v>81</v>
      </c>
      <c r="BK357" s="210">
        <f>ROUND(I357*H357,2)</f>
        <v>0</v>
      </c>
      <c r="BL357" s="18" t="s">
        <v>139</v>
      </c>
      <c r="BM357" s="209" t="s">
        <v>477</v>
      </c>
    </row>
    <row r="358" s="2" customFormat="1">
      <c r="A358" s="39"/>
      <c r="B358" s="40"/>
      <c r="C358" s="41"/>
      <c r="D358" s="211" t="s">
        <v>146</v>
      </c>
      <c r="E358" s="41"/>
      <c r="F358" s="212" t="s">
        <v>328</v>
      </c>
      <c r="G358" s="41"/>
      <c r="H358" s="41"/>
      <c r="I358" s="213"/>
      <c r="J358" s="41"/>
      <c r="K358" s="41"/>
      <c r="L358" s="45"/>
      <c r="M358" s="214"/>
      <c r="N358" s="215"/>
      <c r="O358" s="85"/>
      <c r="P358" s="85"/>
      <c r="Q358" s="85"/>
      <c r="R358" s="85"/>
      <c r="S358" s="85"/>
      <c r="T358" s="86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T358" s="18" t="s">
        <v>146</v>
      </c>
      <c r="AU358" s="18" t="s">
        <v>83</v>
      </c>
    </row>
    <row r="359" s="14" customFormat="1">
      <c r="A359" s="14"/>
      <c r="B359" s="227"/>
      <c r="C359" s="228"/>
      <c r="D359" s="218" t="s">
        <v>148</v>
      </c>
      <c r="E359" s="229" t="s">
        <v>19</v>
      </c>
      <c r="F359" s="230" t="s">
        <v>478</v>
      </c>
      <c r="G359" s="228"/>
      <c r="H359" s="231">
        <v>138.27000000000001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7" t="s">
        <v>148</v>
      </c>
      <c r="AU359" s="237" t="s">
        <v>83</v>
      </c>
      <c r="AV359" s="14" t="s">
        <v>83</v>
      </c>
      <c r="AW359" s="14" t="s">
        <v>37</v>
      </c>
      <c r="AX359" s="14" t="s">
        <v>81</v>
      </c>
      <c r="AY359" s="237" t="s">
        <v>133</v>
      </c>
    </row>
    <row r="360" s="2" customFormat="1" ht="24.15" customHeight="1">
      <c r="A360" s="39"/>
      <c r="B360" s="40"/>
      <c r="C360" s="198" t="s">
        <v>479</v>
      </c>
      <c r="D360" s="198" t="s">
        <v>135</v>
      </c>
      <c r="E360" s="199" t="s">
        <v>480</v>
      </c>
      <c r="F360" s="200" t="s">
        <v>481</v>
      </c>
      <c r="G360" s="201" t="s">
        <v>143</v>
      </c>
      <c r="H360" s="202">
        <v>1661.2139999999999</v>
      </c>
      <c r="I360" s="203"/>
      <c r="J360" s="204">
        <f>ROUND(I360*H360,2)</f>
        <v>0</v>
      </c>
      <c r="K360" s="200" t="s">
        <v>144</v>
      </c>
      <c r="L360" s="45"/>
      <c r="M360" s="205" t="s">
        <v>19</v>
      </c>
      <c r="N360" s="206" t="s">
        <v>47</v>
      </c>
      <c r="O360" s="85"/>
      <c r="P360" s="207">
        <f>O360*H360</f>
        <v>0</v>
      </c>
      <c r="Q360" s="207">
        <v>8.0000000000000007E-05</v>
      </c>
      <c r="R360" s="207">
        <f>Q360*H360</f>
        <v>0.13289712000000001</v>
      </c>
      <c r="S360" s="207">
        <v>0</v>
      </c>
      <c r="T360" s="208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09" t="s">
        <v>139</v>
      </c>
      <c r="AT360" s="209" t="s">
        <v>135</v>
      </c>
      <c r="AU360" s="209" t="s">
        <v>83</v>
      </c>
      <c r="AY360" s="18" t="s">
        <v>133</v>
      </c>
      <c r="BE360" s="210">
        <f>IF(N360="základní",J360,0)</f>
        <v>0</v>
      </c>
      <c r="BF360" s="210">
        <f>IF(N360="snížená",J360,0)</f>
        <v>0</v>
      </c>
      <c r="BG360" s="210">
        <f>IF(N360="zákl. přenesená",J360,0)</f>
        <v>0</v>
      </c>
      <c r="BH360" s="210">
        <f>IF(N360="sníž. přenesená",J360,0)</f>
        <v>0</v>
      </c>
      <c r="BI360" s="210">
        <f>IF(N360="nulová",J360,0)</f>
        <v>0</v>
      </c>
      <c r="BJ360" s="18" t="s">
        <v>81</v>
      </c>
      <c r="BK360" s="210">
        <f>ROUND(I360*H360,2)</f>
        <v>0</v>
      </c>
      <c r="BL360" s="18" t="s">
        <v>139</v>
      </c>
      <c r="BM360" s="209" t="s">
        <v>482</v>
      </c>
    </row>
    <row r="361" s="2" customFormat="1">
      <c r="A361" s="39"/>
      <c r="B361" s="40"/>
      <c r="C361" s="41"/>
      <c r="D361" s="211" t="s">
        <v>146</v>
      </c>
      <c r="E361" s="41"/>
      <c r="F361" s="212" t="s">
        <v>483</v>
      </c>
      <c r="G361" s="41"/>
      <c r="H361" s="41"/>
      <c r="I361" s="213"/>
      <c r="J361" s="41"/>
      <c r="K361" s="41"/>
      <c r="L361" s="45"/>
      <c r="M361" s="214"/>
      <c r="N361" s="215"/>
      <c r="O361" s="85"/>
      <c r="P361" s="85"/>
      <c r="Q361" s="85"/>
      <c r="R361" s="85"/>
      <c r="S361" s="85"/>
      <c r="T361" s="86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T361" s="18" t="s">
        <v>146</v>
      </c>
      <c r="AU361" s="18" t="s">
        <v>83</v>
      </c>
    </row>
    <row r="362" s="2" customFormat="1" ht="16.5" customHeight="1">
      <c r="A362" s="39"/>
      <c r="B362" s="40"/>
      <c r="C362" s="198" t="s">
        <v>484</v>
      </c>
      <c r="D362" s="198" t="s">
        <v>135</v>
      </c>
      <c r="E362" s="199" t="s">
        <v>485</v>
      </c>
      <c r="F362" s="200" t="s">
        <v>486</v>
      </c>
      <c r="G362" s="201" t="s">
        <v>274</v>
      </c>
      <c r="H362" s="202">
        <v>1242.3599999999999</v>
      </c>
      <c r="I362" s="203"/>
      <c r="J362" s="204">
        <f>ROUND(I362*H362,2)</f>
        <v>0</v>
      </c>
      <c r="K362" s="200" t="s">
        <v>144</v>
      </c>
      <c r="L362" s="45"/>
      <c r="M362" s="205" t="s">
        <v>19</v>
      </c>
      <c r="N362" s="206" t="s">
        <v>47</v>
      </c>
      <c r="O362" s="85"/>
      <c r="P362" s="207">
        <f>O362*H362</f>
        <v>0</v>
      </c>
      <c r="Q362" s="207">
        <v>0</v>
      </c>
      <c r="R362" s="207">
        <f>Q362*H362</f>
        <v>0</v>
      </c>
      <c r="S362" s="207">
        <v>0</v>
      </c>
      <c r="T362" s="208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09" t="s">
        <v>139</v>
      </c>
      <c r="AT362" s="209" t="s">
        <v>135</v>
      </c>
      <c r="AU362" s="209" t="s">
        <v>83</v>
      </c>
      <c r="AY362" s="18" t="s">
        <v>133</v>
      </c>
      <c r="BE362" s="210">
        <f>IF(N362="základní",J362,0)</f>
        <v>0</v>
      </c>
      <c r="BF362" s="210">
        <f>IF(N362="snížená",J362,0)</f>
        <v>0</v>
      </c>
      <c r="BG362" s="210">
        <f>IF(N362="zákl. přenesená",J362,0)</f>
        <v>0</v>
      </c>
      <c r="BH362" s="210">
        <f>IF(N362="sníž. přenesená",J362,0)</f>
        <v>0</v>
      </c>
      <c r="BI362" s="210">
        <f>IF(N362="nulová",J362,0)</f>
        <v>0</v>
      </c>
      <c r="BJ362" s="18" t="s">
        <v>81</v>
      </c>
      <c r="BK362" s="210">
        <f>ROUND(I362*H362,2)</f>
        <v>0</v>
      </c>
      <c r="BL362" s="18" t="s">
        <v>139</v>
      </c>
      <c r="BM362" s="209" t="s">
        <v>487</v>
      </c>
    </row>
    <row r="363" s="2" customFormat="1">
      <c r="A363" s="39"/>
      <c r="B363" s="40"/>
      <c r="C363" s="41"/>
      <c r="D363" s="211" t="s">
        <v>146</v>
      </c>
      <c r="E363" s="41"/>
      <c r="F363" s="212" t="s">
        <v>488</v>
      </c>
      <c r="G363" s="41"/>
      <c r="H363" s="41"/>
      <c r="I363" s="213"/>
      <c r="J363" s="41"/>
      <c r="K363" s="41"/>
      <c r="L363" s="45"/>
      <c r="M363" s="214"/>
      <c r="N363" s="215"/>
      <c r="O363" s="85"/>
      <c r="P363" s="85"/>
      <c r="Q363" s="85"/>
      <c r="R363" s="85"/>
      <c r="S363" s="85"/>
      <c r="T363" s="86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T363" s="18" t="s">
        <v>146</v>
      </c>
      <c r="AU363" s="18" t="s">
        <v>83</v>
      </c>
    </row>
    <row r="364" s="13" customFormat="1">
      <c r="A364" s="13"/>
      <c r="B364" s="216"/>
      <c r="C364" s="217"/>
      <c r="D364" s="218" t="s">
        <v>148</v>
      </c>
      <c r="E364" s="219" t="s">
        <v>19</v>
      </c>
      <c r="F364" s="220" t="s">
        <v>489</v>
      </c>
      <c r="G364" s="217"/>
      <c r="H364" s="219" t="s">
        <v>19</v>
      </c>
      <c r="I364" s="221"/>
      <c r="J364" s="217"/>
      <c r="K364" s="217"/>
      <c r="L364" s="222"/>
      <c r="M364" s="223"/>
      <c r="N364" s="224"/>
      <c r="O364" s="224"/>
      <c r="P364" s="224"/>
      <c r="Q364" s="224"/>
      <c r="R364" s="224"/>
      <c r="S364" s="224"/>
      <c r="T364" s="225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6" t="s">
        <v>148</v>
      </c>
      <c r="AU364" s="226" t="s">
        <v>83</v>
      </c>
      <c r="AV364" s="13" t="s">
        <v>81</v>
      </c>
      <c r="AW364" s="13" t="s">
        <v>37</v>
      </c>
      <c r="AX364" s="13" t="s">
        <v>76</v>
      </c>
      <c r="AY364" s="226" t="s">
        <v>133</v>
      </c>
    </row>
    <row r="365" s="14" customFormat="1">
      <c r="A365" s="14"/>
      <c r="B365" s="227"/>
      <c r="C365" s="228"/>
      <c r="D365" s="218" t="s">
        <v>148</v>
      </c>
      <c r="E365" s="229" t="s">
        <v>19</v>
      </c>
      <c r="F365" s="230" t="s">
        <v>490</v>
      </c>
      <c r="G365" s="228"/>
      <c r="H365" s="231">
        <v>691.35000000000002</v>
      </c>
      <c r="I365" s="232"/>
      <c r="J365" s="228"/>
      <c r="K365" s="228"/>
      <c r="L365" s="233"/>
      <c r="M365" s="234"/>
      <c r="N365" s="235"/>
      <c r="O365" s="235"/>
      <c r="P365" s="235"/>
      <c r="Q365" s="235"/>
      <c r="R365" s="235"/>
      <c r="S365" s="235"/>
      <c r="T365" s="236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37" t="s">
        <v>148</v>
      </c>
      <c r="AU365" s="237" t="s">
        <v>83</v>
      </c>
      <c r="AV365" s="14" t="s">
        <v>83</v>
      </c>
      <c r="AW365" s="14" t="s">
        <v>37</v>
      </c>
      <c r="AX365" s="14" t="s">
        <v>76</v>
      </c>
      <c r="AY365" s="237" t="s">
        <v>133</v>
      </c>
    </row>
    <row r="366" s="13" customFormat="1">
      <c r="A366" s="13"/>
      <c r="B366" s="216"/>
      <c r="C366" s="217"/>
      <c r="D366" s="218" t="s">
        <v>148</v>
      </c>
      <c r="E366" s="219" t="s">
        <v>19</v>
      </c>
      <c r="F366" s="220" t="s">
        <v>491</v>
      </c>
      <c r="G366" s="217"/>
      <c r="H366" s="219" t="s">
        <v>19</v>
      </c>
      <c r="I366" s="221"/>
      <c r="J366" s="217"/>
      <c r="K366" s="217"/>
      <c r="L366" s="222"/>
      <c r="M366" s="223"/>
      <c r="N366" s="224"/>
      <c r="O366" s="224"/>
      <c r="P366" s="224"/>
      <c r="Q366" s="224"/>
      <c r="R366" s="224"/>
      <c r="S366" s="224"/>
      <c r="T366" s="225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6" t="s">
        <v>148</v>
      </c>
      <c r="AU366" s="226" t="s">
        <v>83</v>
      </c>
      <c r="AV366" s="13" t="s">
        <v>81</v>
      </c>
      <c r="AW366" s="13" t="s">
        <v>37</v>
      </c>
      <c r="AX366" s="13" t="s">
        <v>76</v>
      </c>
      <c r="AY366" s="226" t="s">
        <v>133</v>
      </c>
    </row>
    <row r="367" s="14" customFormat="1">
      <c r="A367" s="14"/>
      <c r="B367" s="227"/>
      <c r="C367" s="228"/>
      <c r="D367" s="218" t="s">
        <v>148</v>
      </c>
      <c r="E367" s="229" t="s">
        <v>19</v>
      </c>
      <c r="F367" s="230" t="s">
        <v>492</v>
      </c>
      <c r="G367" s="228"/>
      <c r="H367" s="231">
        <v>150.46000000000001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37" t="s">
        <v>148</v>
      </c>
      <c r="AU367" s="237" t="s">
        <v>83</v>
      </c>
      <c r="AV367" s="14" t="s">
        <v>83</v>
      </c>
      <c r="AW367" s="14" t="s">
        <v>37</v>
      </c>
      <c r="AX367" s="14" t="s">
        <v>76</v>
      </c>
      <c r="AY367" s="237" t="s">
        <v>133</v>
      </c>
    </row>
    <row r="368" s="13" customFormat="1">
      <c r="A368" s="13"/>
      <c r="B368" s="216"/>
      <c r="C368" s="217"/>
      <c r="D368" s="218" t="s">
        <v>148</v>
      </c>
      <c r="E368" s="219" t="s">
        <v>19</v>
      </c>
      <c r="F368" s="220" t="s">
        <v>493</v>
      </c>
      <c r="G368" s="217"/>
      <c r="H368" s="219" t="s">
        <v>19</v>
      </c>
      <c r="I368" s="221"/>
      <c r="J368" s="217"/>
      <c r="K368" s="217"/>
      <c r="L368" s="222"/>
      <c r="M368" s="223"/>
      <c r="N368" s="224"/>
      <c r="O368" s="224"/>
      <c r="P368" s="224"/>
      <c r="Q368" s="224"/>
      <c r="R368" s="224"/>
      <c r="S368" s="224"/>
      <c r="T368" s="225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26" t="s">
        <v>148</v>
      </c>
      <c r="AU368" s="226" t="s">
        <v>83</v>
      </c>
      <c r="AV368" s="13" t="s">
        <v>81</v>
      </c>
      <c r="AW368" s="13" t="s">
        <v>37</v>
      </c>
      <c r="AX368" s="13" t="s">
        <v>76</v>
      </c>
      <c r="AY368" s="226" t="s">
        <v>133</v>
      </c>
    </row>
    <row r="369" s="14" customFormat="1">
      <c r="A369" s="14"/>
      <c r="B369" s="227"/>
      <c r="C369" s="228"/>
      <c r="D369" s="218" t="s">
        <v>148</v>
      </c>
      <c r="E369" s="229" t="s">
        <v>19</v>
      </c>
      <c r="F369" s="230" t="s">
        <v>494</v>
      </c>
      <c r="G369" s="228"/>
      <c r="H369" s="231">
        <v>171.09999999999999</v>
      </c>
      <c r="I369" s="232"/>
      <c r="J369" s="228"/>
      <c r="K369" s="228"/>
      <c r="L369" s="233"/>
      <c r="M369" s="234"/>
      <c r="N369" s="235"/>
      <c r="O369" s="235"/>
      <c r="P369" s="235"/>
      <c r="Q369" s="235"/>
      <c r="R369" s="235"/>
      <c r="S369" s="235"/>
      <c r="T369" s="236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37" t="s">
        <v>148</v>
      </c>
      <c r="AU369" s="237" t="s">
        <v>83</v>
      </c>
      <c r="AV369" s="14" t="s">
        <v>83</v>
      </c>
      <c r="AW369" s="14" t="s">
        <v>37</v>
      </c>
      <c r="AX369" s="14" t="s">
        <v>76</v>
      </c>
      <c r="AY369" s="237" t="s">
        <v>133</v>
      </c>
    </row>
    <row r="370" s="13" customFormat="1">
      <c r="A370" s="13"/>
      <c r="B370" s="216"/>
      <c r="C370" s="217"/>
      <c r="D370" s="218" t="s">
        <v>148</v>
      </c>
      <c r="E370" s="219" t="s">
        <v>19</v>
      </c>
      <c r="F370" s="220" t="s">
        <v>495</v>
      </c>
      <c r="G370" s="217"/>
      <c r="H370" s="219" t="s">
        <v>19</v>
      </c>
      <c r="I370" s="221"/>
      <c r="J370" s="217"/>
      <c r="K370" s="217"/>
      <c r="L370" s="222"/>
      <c r="M370" s="223"/>
      <c r="N370" s="224"/>
      <c r="O370" s="224"/>
      <c r="P370" s="224"/>
      <c r="Q370" s="224"/>
      <c r="R370" s="224"/>
      <c r="S370" s="224"/>
      <c r="T370" s="225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6" t="s">
        <v>148</v>
      </c>
      <c r="AU370" s="226" t="s">
        <v>83</v>
      </c>
      <c r="AV370" s="13" t="s">
        <v>81</v>
      </c>
      <c r="AW370" s="13" t="s">
        <v>37</v>
      </c>
      <c r="AX370" s="13" t="s">
        <v>76</v>
      </c>
      <c r="AY370" s="226" t="s">
        <v>133</v>
      </c>
    </row>
    <row r="371" s="14" customFormat="1">
      <c r="A371" s="14"/>
      <c r="B371" s="227"/>
      <c r="C371" s="228"/>
      <c r="D371" s="218" t="s">
        <v>148</v>
      </c>
      <c r="E371" s="229" t="s">
        <v>19</v>
      </c>
      <c r="F371" s="230" t="s">
        <v>496</v>
      </c>
      <c r="G371" s="228"/>
      <c r="H371" s="231">
        <v>9.0500000000000007</v>
      </c>
      <c r="I371" s="232"/>
      <c r="J371" s="228"/>
      <c r="K371" s="228"/>
      <c r="L371" s="233"/>
      <c r="M371" s="234"/>
      <c r="N371" s="235"/>
      <c r="O371" s="235"/>
      <c r="P371" s="235"/>
      <c r="Q371" s="235"/>
      <c r="R371" s="235"/>
      <c r="S371" s="235"/>
      <c r="T371" s="236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37" t="s">
        <v>148</v>
      </c>
      <c r="AU371" s="237" t="s">
        <v>83</v>
      </c>
      <c r="AV371" s="14" t="s">
        <v>83</v>
      </c>
      <c r="AW371" s="14" t="s">
        <v>37</v>
      </c>
      <c r="AX371" s="14" t="s">
        <v>76</v>
      </c>
      <c r="AY371" s="237" t="s">
        <v>133</v>
      </c>
    </row>
    <row r="372" s="13" customFormat="1">
      <c r="A372" s="13"/>
      <c r="B372" s="216"/>
      <c r="C372" s="217"/>
      <c r="D372" s="218" t="s">
        <v>148</v>
      </c>
      <c r="E372" s="219" t="s">
        <v>19</v>
      </c>
      <c r="F372" s="220" t="s">
        <v>497</v>
      </c>
      <c r="G372" s="217"/>
      <c r="H372" s="219" t="s">
        <v>19</v>
      </c>
      <c r="I372" s="221"/>
      <c r="J372" s="217"/>
      <c r="K372" s="217"/>
      <c r="L372" s="222"/>
      <c r="M372" s="223"/>
      <c r="N372" s="224"/>
      <c r="O372" s="224"/>
      <c r="P372" s="224"/>
      <c r="Q372" s="224"/>
      <c r="R372" s="224"/>
      <c r="S372" s="224"/>
      <c r="T372" s="225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26" t="s">
        <v>148</v>
      </c>
      <c r="AU372" s="226" t="s">
        <v>83</v>
      </c>
      <c r="AV372" s="13" t="s">
        <v>81</v>
      </c>
      <c r="AW372" s="13" t="s">
        <v>37</v>
      </c>
      <c r="AX372" s="13" t="s">
        <v>76</v>
      </c>
      <c r="AY372" s="226" t="s">
        <v>133</v>
      </c>
    </row>
    <row r="373" s="14" customFormat="1">
      <c r="A373" s="14"/>
      <c r="B373" s="227"/>
      <c r="C373" s="228"/>
      <c r="D373" s="218" t="s">
        <v>148</v>
      </c>
      <c r="E373" s="229" t="s">
        <v>19</v>
      </c>
      <c r="F373" s="230" t="s">
        <v>498</v>
      </c>
      <c r="G373" s="228"/>
      <c r="H373" s="231">
        <v>160.40000000000001</v>
      </c>
      <c r="I373" s="232"/>
      <c r="J373" s="228"/>
      <c r="K373" s="228"/>
      <c r="L373" s="233"/>
      <c r="M373" s="234"/>
      <c r="N373" s="235"/>
      <c r="O373" s="235"/>
      <c r="P373" s="235"/>
      <c r="Q373" s="235"/>
      <c r="R373" s="235"/>
      <c r="S373" s="235"/>
      <c r="T373" s="236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37" t="s">
        <v>148</v>
      </c>
      <c r="AU373" s="237" t="s">
        <v>83</v>
      </c>
      <c r="AV373" s="14" t="s">
        <v>83</v>
      </c>
      <c r="AW373" s="14" t="s">
        <v>37</v>
      </c>
      <c r="AX373" s="14" t="s">
        <v>76</v>
      </c>
      <c r="AY373" s="237" t="s">
        <v>133</v>
      </c>
    </row>
    <row r="374" s="13" customFormat="1">
      <c r="A374" s="13"/>
      <c r="B374" s="216"/>
      <c r="C374" s="217"/>
      <c r="D374" s="218" t="s">
        <v>148</v>
      </c>
      <c r="E374" s="219" t="s">
        <v>19</v>
      </c>
      <c r="F374" s="220" t="s">
        <v>499</v>
      </c>
      <c r="G374" s="217"/>
      <c r="H374" s="219" t="s">
        <v>19</v>
      </c>
      <c r="I374" s="221"/>
      <c r="J374" s="217"/>
      <c r="K374" s="217"/>
      <c r="L374" s="222"/>
      <c r="M374" s="223"/>
      <c r="N374" s="224"/>
      <c r="O374" s="224"/>
      <c r="P374" s="224"/>
      <c r="Q374" s="224"/>
      <c r="R374" s="224"/>
      <c r="S374" s="224"/>
      <c r="T374" s="225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26" t="s">
        <v>148</v>
      </c>
      <c r="AU374" s="226" t="s">
        <v>83</v>
      </c>
      <c r="AV374" s="13" t="s">
        <v>81</v>
      </c>
      <c r="AW374" s="13" t="s">
        <v>37</v>
      </c>
      <c r="AX374" s="13" t="s">
        <v>76</v>
      </c>
      <c r="AY374" s="226" t="s">
        <v>133</v>
      </c>
    </row>
    <row r="375" s="14" customFormat="1">
      <c r="A375" s="14"/>
      <c r="B375" s="227"/>
      <c r="C375" s="228"/>
      <c r="D375" s="218" t="s">
        <v>148</v>
      </c>
      <c r="E375" s="229" t="s">
        <v>19</v>
      </c>
      <c r="F375" s="230" t="s">
        <v>500</v>
      </c>
      <c r="G375" s="228"/>
      <c r="H375" s="231">
        <v>60</v>
      </c>
      <c r="I375" s="232"/>
      <c r="J375" s="228"/>
      <c r="K375" s="228"/>
      <c r="L375" s="233"/>
      <c r="M375" s="234"/>
      <c r="N375" s="235"/>
      <c r="O375" s="235"/>
      <c r="P375" s="235"/>
      <c r="Q375" s="235"/>
      <c r="R375" s="235"/>
      <c r="S375" s="235"/>
      <c r="T375" s="236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37" t="s">
        <v>148</v>
      </c>
      <c r="AU375" s="237" t="s">
        <v>83</v>
      </c>
      <c r="AV375" s="14" t="s">
        <v>83</v>
      </c>
      <c r="AW375" s="14" t="s">
        <v>37</v>
      </c>
      <c r="AX375" s="14" t="s">
        <v>76</v>
      </c>
      <c r="AY375" s="237" t="s">
        <v>133</v>
      </c>
    </row>
    <row r="376" s="15" customFormat="1">
      <c r="A376" s="15"/>
      <c r="B376" s="248"/>
      <c r="C376" s="249"/>
      <c r="D376" s="218" t="s">
        <v>148</v>
      </c>
      <c r="E376" s="250" t="s">
        <v>19</v>
      </c>
      <c r="F376" s="251" t="s">
        <v>305</v>
      </c>
      <c r="G376" s="249"/>
      <c r="H376" s="252">
        <v>1242.3600000000001</v>
      </c>
      <c r="I376" s="253"/>
      <c r="J376" s="249"/>
      <c r="K376" s="249"/>
      <c r="L376" s="254"/>
      <c r="M376" s="255"/>
      <c r="N376" s="256"/>
      <c r="O376" s="256"/>
      <c r="P376" s="256"/>
      <c r="Q376" s="256"/>
      <c r="R376" s="256"/>
      <c r="S376" s="256"/>
      <c r="T376" s="257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58" t="s">
        <v>148</v>
      </c>
      <c r="AU376" s="258" t="s">
        <v>83</v>
      </c>
      <c r="AV376" s="15" t="s">
        <v>139</v>
      </c>
      <c r="AW376" s="15" t="s">
        <v>37</v>
      </c>
      <c r="AX376" s="15" t="s">
        <v>81</v>
      </c>
      <c r="AY376" s="258" t="s">
        <v>133</v>
      </c>
    </row>
    <row r="377" s="2" customFormat="1" ht="16.5" customHeight="1">
      <c r="A377" s="39"/>
      <c r="B377" s="40"/>
      <c r="C377" s="238" t="s">
        <v>501</v>
      </c>
      <c r="D377" s="238" t="s">
        <v>200</v>
      </c>
      <c r="E377" s="239" t="s">
        <v>502</v>
      </c>
      <c r="F377" s="240" t="s">
        <v>503</v>
      </c>
      <c r="G377" s="241" t="s">
        <v>274</v>
      </c>
      <c r="H377" s="242">
        <v>725.91800000000001</v>
      </c>
      <c r="I377" s="243"/>
      <c r="J377" s="244">
        <f>ROUND(I377*H377,2)</f>
        <v>0</v>
      </c>
      <c r="K377" s="240" t="s">
        <v>144</v>
      </c>
      <c r="L377" s="245"/>
      <c r="M377" s="246" t="s">
        <v>19</v>
      </c>
      <c r="N377" s="247" t="s">
        <v>47</v>
      </c>
      <c r="O377" s="85"/>
      <c r="P377" s="207">
        <f>O377*H377</f>
        <v>0</v>
      </c>
      <c r="Q377" s="207">
        <v>4.0000000000000003E-05</v>
      </c>
      <c r="R377" s="207">
        <f>Q377*H377</f>
        <v>0.029036720000000002</v>
      </c>
      <c r="S377" s="207">
        <v>0</v>
      </c>
      <c r="T377" s="208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09" t="s">
        <v>186</v>
      </c>
      <c r="AT377" s="209" t="s">
        <v>200</v>
      </c>
      <c r="AU377" s="209" t="s">
        <v>83</v>
      </c>
      <c r="AY377" s="18" t="s">
        <v>133</v>
      </c>
      <c r="BE377" s="210">
        <f>IF(N377="základní",J377,0)</f>
        <v>0</v>
      </c>
      <c r="BF377" s="210">
        <f>IF(N377="snížená",J377,0)</f>
        <v>0</v>
      </c>
      <c r="BG377" s="210">
        <f>IF(N377="zákl. přenesená",J377,0)</f>
        <v>0</v>
      </c>
      <c r="BH377" s="210">
        <f>IF(N377="sníž. přenesená",J377,0)</f>
        <v>0</v>
      </c>
      <c r="BI377" s="210">
        <f>IF(N377="nulová",J377,0)</f>
        <v>0</v>
      </c>
      <c r="BJ377" s="18" t="s">
        <v>81</v>
      </c>
      <c r="BK377" s="210">
        <f>ROUND(I377*H377,2)</f>
        <v>0</v>
      </c>
      <c r="BL377" s="18" t="s">
        <v>139</v>
      </c>
      <c r="BM377" s="209" t="s">
        <v>504</v>
      </c>
    </row>
    <row r="378" s="2" customFormat="1">
      <c r="A378" s="39"/>
      <c r="B378" s="40"/>
      <c r="C378" s="41"/>
      <c r="D378" s="211" t="s">
        <v>146</v>
      </c>
      <c r="E378" s="41"/>
      <c r="F378" s="212" t="s">
        <v>505</v>
      </c>
      <c r="G378" s="41"/>
      <c r="H378" s="41"/>
      <c r="I378" s="213"/>
      <c r="J378" s="41"/>
      <c r="K378" s="41"/>
      <c r="L378" s="45"/>
      <c r="M378" s="214"/>
      <c r="N378" s="215"/>
      <c r="O378" s="85"/>
      <c r="P378" s="85"/>
      <c r="Q378" s="85"/>
      <c r="R378" s="85"/>
      <c r="S378" s="85"/>
      <c r="T378" s="86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T378" s="18" t="s">
        <v>146</v>
      </c>
      <c r="AU378" s="18" t="s">
        <v>83</v>
      </c>
    </row>
    <row r="379" s="14" customFormat="1">
      <c r="A379" s="14"/>
      <c r="B379" s="227"/>
      <c r="C379" s="228"/>
      <c r="D379" s="218" t="s">
        <v>148</v>
      </c>
      <c r="E379" s="228"/>
      <c r="F379" s="230" t="s">
        <v>506</v>
      </c>
      <c r="G379" s="228"/>
      <c r="H379" s="231">
        <v>725.91800000000001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37" t="s">
        <v>148</v>
      </c>
      <c r="AU379" s="237" t="s">
        <v>83</v>
      </c>
      <c r="AV379" s="14" t="s">
        <v>83</v>
      </c>
      <c r="AW379" s="14" t="s">
        <v>4</v>
      </c>
      <c r="AX379" s="14" t="s">
        <v>81</v>
      </c>
      <c r="AY379" s="237" t="s">
        <v>133</v>
      </c>
    </row>
    <row r="380" s="2" customFormat="1" ht="16.5" customHeight="1">
      <c r="A380" s="39"/>
      <c r="B380" s="40"/>
      <c r="C380" s="238" t="s">
        <v>507</v>
      </c>
      <c r="D380" s="238" t="s">
        <v>200</v>
      </c>
      <c r="E380" s="239" t="s">
        <v>508</v>
      </c>
      <c r="F380" s="240" t="s">
        <v>509</v>
      </c>
      <c r="G380" s="241" t="s">
        <v>274</v>
      </c>
      <c r="H380" s="242">
        <v>157.983</v>
      </c>
      <c r="I380" s="243"/>
      <c r="J380" s="244">
        <f>ROUND(I380*H380,2)</f>
        <v>0</v>
      </c>
      <c r="K380" s="240" t="s">
        <v>144</v>
      </c>
      <c r="L380" s="245"/>
      <c r="M380" s="246" t="s">
        <v>19</v>
      </c>
      <c r="N380" s="247" t="s">
        <v>47</v>
      </c>
      <c r="O380" s="85"/>
      <c r="P380" s="207">
        <f>O380*H380</f>
        <v>0</v>
      </c>
      <c r="Q380" s="207">
        <v>3.0000000000000001E-05</v>
      </c>
      <c r="R380" s="207">
        <f>Q380*H380</f>
        <v>0.0047394899999999998</v>
      </c>
      <c r="S380" s="207">
        <v>0</v>
      </c>
      <c r="T380" s="208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09" t="s">
        <v>186</v>
      </c>
      <c r="AT380" s="209" t="s">
        <v>200</v>
      </c>
      <c r="AU380" s="209" t="s">
        <v>83</v>
      </c>
      <c r="AY380" s="18" t="s">
        <v>133</v>
      </c>
      <c r="BE380" s="210">
        <f>IF(N380="základní",J380,0)</f>
        <v>0</v>
      </c>
      <c r="BF380" s="210">
        <f>IF(N380="snížená",J380,0)</f>
        <v>0</v>
      </c>
      <c r="BG380" s="210">
        <f>IF(N380="zákl. přenesená",J380,0)</f>
        <v>0</v>
      </c>
      <c r="BH380" s="210">
        <f>IF(N380="sníž. přenesená",J380,0)</f>
        <v>0</v>
      </c>
      <c r="BI380" s="210">
        <f>IF(N380="nulová",J380,0)</f>
        <v>0</v>
      </c>
      <c r="BJ380" s="18" t="s">
        <v>81</v>
      </c>
      <c r="BK380" s="210">
        <f>ROUND(I380*H380,2)</f>
        <v>0</v>
      </c>
      <c r="BL380" s="18" t="s">
        <v>139</v>
      </c>
      <c r="BM380" s="209" t="s">
        <v>510</v>
      </c>
    </row>
    <row r="381" s="2" customFormat="1">
      <c r="A381" s="39"/>
      <c r="B381" s="40"/>
      <c r="C381" s="41"/>
      <c r="D381" s="211" t="s">
        <v>146</v>
      </c>
      <c r="E381" s="41"/>
      <c r="F381" s="212" t="s">
        <v>511</v>
      </c>
      <c r="G381" s="41"/>
      <c r="H381" s="41"/>
      <c r="I381" s="213"/>
      <c r="J381" s="41"/>
      <c r="K381" s="41"/>
      <c r="L381" s="45"/>
      <c r="M381" s="214"/>
      <c r="N381" s="215"/>
      <c r="O381" s="85"/>
      <c r="P381" s="85"/>
      <c r="Q381" s="85"/>
      <c r="R381" s="85"/>
      <c r="S381" s="85"/>
      <c r="T381" s="86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T381" s="18" t="s">
        <v>146</v>
      </c>
      <c r="AU381" s="18" t="s">
        <v>83</v>
      </c>
    </row>
    <row r="382" s="14" customFormat="1">
      <c r="A382" s="14"/>
      <c r="B382" s="227"/>
      <c r="C382" s="228"/>
      <c r="D382" s="218" t="s">
        <v>148</v>
      </c>
      <c r="E382" s="228"/>
      <c r="F382" s="230" t="s">
        <v>512</v>
      </c>
      <c r="G382" s="228"/>
      <c r="H382" s="231">
        <v>157.983</v>
      </c>
      <c r="I382" s="232"/>
      <c r="J382" s="228"/>
      <c r="K382" s="228"/>
      <c r="L382" s="233"/>
      <c r="M382" s="234"/>
      <c r="N382" s="235"/>
      <c r="O382" s="235"/>
      <c r="P382" s="235"/>
      <c r="Q382" s="235"/>
      <c r="R382" s="235"/>
      <c r="S382" s="235"/>
      <c r="T382" s="236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7" t="s">
        <v>148</v>
      </c>
      <c r="AU382" s="237" t="s">
        <v>83</v>
      </c>
      <c r="AV382" s="14" t="s">
        <v>83</v>
      </c>
      <c r="AW382" s="14" t="s">
        <v>4</v>
      </c>
      <c r="AX382" s="14" t="s">
        <v>81</v>
      </c>
      <c r="AY382" s="237" t="s">
        <v>133</v>
      </c>
    </row>
    <row r="383" s="2" customFormat="1" ht="16.5" customHeight="1">
      <c r="A383" s="39"/>
      <c r="B383" s="40"/>
      <c r="C383" s="238" t="s">
        <v>513</v>
      </c>
      <c r="D383" s="238" t="s">
        <v>200</v>
      </c>
      <c r="E383" s="239" t="s">
        <v>514</v>
      </c>
      <c r="F383" s="240" t="s">
        <v>515</v>
      </c>
      <c r="G383" s="241" t="s">
        <v>274</v>
      </c>
      <c r="H383" s="242">
        <v>189.15799999999999</v>
      </c>
      <c r="I383" s="243"/>
      <c r="J383" s="244">
        <f>ROUND(I383*H383,2)</f>
        <v>0</v>
      </c>
      <c r="K383" s="240" t="s">
        <v>144</v>
      </c>
      <c r="L383" s="245"/>
      <c r="M383" s="246" t="s">
        <v>19</v>
      </c>
      <c r="N383" s="247" t="s">
        <v>47</v>
      </c>
      <c r="O383" s="85"/>
      <c r="P383" s="207">
        <f>O383*H383</f>
        <v>0</v>
      </c>
      <c r="Q383" s="207">
        <v>0.00029999999999999997</v>
      </c>
      <c r="R383" s="207">
        <f>Q383*H383</f>
        <v>0.05674739999999999</v>
      </c>
      <c r="S383" s="207">
        <v>0</v>
      </c>
      <c r="T383" s="208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09" t="s">
        <v>186</v>
      </c>
      <c r="AT383" s="209" t="s">
        <v>200</v>
      </c>
      <c r="AU383" s="209" t="s">
        <v>83</v>
      </c>
      <c r="AY383" s="18" t="s">
        <v>133</v>
      </c>
      <c r="BE383" s="210">
        <f>IF(N383="základní",J383,0)</f>
        <v>0</v>
      </c>
      <c r="BF383" s="210">
        <f>IF(N383="snížená",J383,0)</f>
        <v>0</v>
      </c>
      <c r="BG383" s="210">
        <f>IF(N383="zákl. přenesená",J383,0)</f>
        <v>0</v>
      </c>
      <c r="BH383" s="210">
        <f>IF(N383="sníž. přenesená",J383,0)</f>
        <v>0</v>
      </c>
      <c r="BI383" s="210">
        <f>IF(N383="nulová",J383,0)</f>
        <v>0</v>
      </c>
      <c r="BJ383" s="18" t="s">
        <v>81</v>
      </c>
      <c r="BK383" s="210">
        <f>ROUND(I383*H383,2)</f>
        <v>0</v>
      </c>
      <c r="BL383" s="18" t="s">
        <v>139</v>
      </c>
      <c r="BM383" s="209" t="s">
        <v>516</v>
      </c>
    </row>
    <row r="384" s="2" customFormat="1">
      <c r="A384" s="39"/>
      <c r="B384" s="40"/>
      <c r="C384" s="41"/>
      <c r="D384" s="211" t="s">
        <v>146</v>
      </c>
      <c r="E384" s="41"/>
      <c r="F384" s="212" t="s">
        <v>517</v>
      </c>
      <c r="G384" s="41"/>
      <c r="H384" s="41"/>
      <c r="I384" s="213"/>
      <c r="J384" s="41"/>
      <c r="K384" s="41"/>
      <c r="L384" s="45"/>
      <c r="M384" s="214"/>
      <c r="N384" s="215"/>
      <c r="O384" s="85"/>
      <c r="P384" s="85"/>
      <c r="Q384" s="85"/>
      <c r="R384" s="85"/>
      <c r="S384" s="85"/>
      <c r="T384" s="86"/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T384" s="18" t="s">
        <v>146</v>
      </c>
      <c r="AU384" s="18" t="s">
        <v>83</v>
      </c>
    </row>
    <row r="385" s="14" customFormat="1">
      <c r="A385" s="14"/>
      <c r="B385" s="227"/>
      <c r="C385" s="228"/>
      <c r="D385" s="218" t="s">
        <v>148</v>
      </c>
      <c r="E385" s="229" t="s">
        <v>19</v>
      </c>
      <c r="F385" s="230" t="s">
        <v>518</v>
      </c>
      <c r="G385" s="228"/>
      <c r="H385" s="231">
        <v>180.15000000000001</v>
      </c>
      <c r="I385" s="232"/>
      <c r="J385" s="228"/>
      <c r="K385" s="228"/>
      <c r="L385" s="233"/>
      <c r="M385" s="234"/>
      <c r="N385" s="235"/>
      <c r="O385" s="235"/>
      <c r="P385" s="235"/>
      <c r="Q385" s="235"/>
      <c r="R385" s="235"/>
      <c r="S385" s="235"/>
      <c r="T385" s="236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37" t="s">
        <v>148</v>
      </c>
      <c r="AU385" s="237" t="s">
        <v>83</v>
      </c>
      <c r="AV385" s="14" t="s">
        <v>83</v>
      </c>
      <c r="AW385" s="14" t="s">
        <v>37</v>
      </c>
      <c r="AX385" s="14" t="s">
        <v>81</v>
      </c>
      <c r="AY385" s="237" t="s">
        <v>133</v>
      </c>
    </row>
    <row r="386" s="14" customFormat="1">
      <c r="A386" s="14"/>
      <c r="B386" s="227"/>
      <c r="C386" s="228"/>
      <c r="D386" s="218" t="s">
        <v>148</v>
      </c>
      <c r="E386" s="228"/>
      <c r="F386" s="230" t="s">
        <v>519</v>
      </c>
      <c r="G386" s="228"/>
      <c r="H386" s="231">
        <v>189.15799999999999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37" t="s">
        <v>148</v>
      </c>
      <c r="AU386" s="237" t="s">
        <v>83</v>
      </c>
      <c r="AV386" s="14" t="s">
        <v>83</v>
      </c>
      <c r="AW386" s="14" t="s">
        <v>4</v>
      </c>
      <c r="AX386" s="14" t="s">
        <v>81</v>
      </c>
      <c r="AY386" s="237" t="s">
        <v>133</v>
      </c>
    </row>
    <row r="387" s="2" customFormat="1" ht="16.5" customHeight="1">
      <c r="A387" s="39"/>
      <c r="B387" s="40"/>
      <c r="C387" s="238" t="s">
        <v>520</v>
      </c>
      <c r="D387" s="238" t="s">
        <v>200</v>
      </c>
      <c r="E387" s="239" t="s">
        <v>521</v>
      </c>
      <c r="F387" s="240" t="s">
        <v>522</v>
      </c>
      <c r="G387" s="241" t="s">
        <v>274</v>
      </c>
      <c r="H387" s="242">
        <v>168.41999999999999</v>
      </c>
      <c r="I387" s="243"/>
      <c r="J387" s="244">
        <f>ROUND(I387*H387,2)</f>
        <v>0</v>
      </c>
      <c r="K387" s="240" t="s">
        <v>144</v>
      </c>
      <c r="L387" s="245"/>
      <c r="M387" s="246" t="s">
        <v>19</v>
      </c>
      <c r="N387" s="247" t="s">
        <v>47</v>
      </c>
      <c r="O387" s="85"/>
      <c r="P387" s="207">
        <f>O387*H387</f>
        <v>0</v>
      </c>
      <c r="Q387" s="207">
        <v>0.00020000000000000001</v>
      </c>
      <c r="R387" s="207">
        <f>Q387*H387</f>
        <v>0.033683999999999999</v>
      </c>
      <c r="S387" s="207">
        <v>0</v>
      </c>
      <c r="T387" s="208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09" t="s">
        <v>186</v>
      </c>
      <c r="AT387" s="209" t="s">
        <v>200</v>
      </c>
      <c r="AU387" s="209" t="s">
        <v>83</v>
      </c>
      <c r="AY387" s="18" t="s">
        <v>133</v>
      </c>
      <c r="BE387" s="210">
        <f>IF(N387="základní",J387,0)</f>
        <v>0</v>
      </c>
      <c r="BF387" s="210">
        <f>IF(N387="snížená",J387,0)</f>
        <v>0</v>
      </c>
      <c r="BG387" s="210">
        <f>IF(N387="zákl. přenesená",J387,0)</f>
        <v>0</v>
      </c>
      <c r="BH387" s="210">
        <f>IF(N387="sníž. přenesená",J387,0)</f>
        <v>0</v>
      </c>
      <c r="BI387" s="210">
        <f>IF(N387="nulová",J387,0)</f>
        <v>0</v>
      </c>
      <c r="BJ387" s="18" t="s">
        <v>81</v>
      </c>
      <c r="BK387" s="210">
        <f>ROUND(I387*H387,2)</f>
        <v>0</v>
      </c>
      <c r="BL387" s="18" t="s">
        <v>139</v>
      </c>
      <c r="BM387" s="209" t="s">
        <v>523</v>
      </c>
    </row>
    <row r="388" s="2" customFormat="1">
      <c r="A388" s="39"/>
      <c r="B388" s="40"/>
      <c r="C388" s="41"/>
      <c r="D388" s="211" t="s">
        <v>146</v>
      </c>
      <c r="E388" s="41"/>
      <c r="F388" s="212" t="s">
        <v>524</v>
      </c>
      <c r="G388" s="41"/>
      <c r="H388" s="41"/>
      <c r="I388" s="213"/>
      <c r="J388" s="41"/>
      <c r="K388" s="41"/>
      <c r="L388" s="45"/>
      <c r="M388" s="214"/>
      <c r="N388" s="215"/>
      <c r="O388" s="85"/>
      <c r="P388" s="85"/>
      <c r="Q388" s="85"/>
      <c r="R388" s="85"/>
      <c r="S388" s="85"/>
      <c r="T388" s="86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18" t="s">
        <v>146</v>
      </c>
      <c r="AU388" s="18" t="s">
        <v>83</v>
      </c>
    </row>
    <row r="389" s="14" customFormat="1">
      <c r="A389" s="14"/>
      <c r="B389" s="227"/>
      <c r="C389" s="228"/>
      <c r="D389" s="218" t="s">
        <v>148</v>
      </c>
      <c r="E389" s="228"/>
      <c r="F389" s="230" t="s">
        <v>525</v>
      </c>
      <c r="G389" s="228"/>
      <c r="H389" s="231">
        <v>168.41999999999999</v>
      </c>
      <c r="I389" s="232"/>
      <c r="J389" s="228"/>
      <c r="K389" s="228"/>
      <c r="L389" s="233"/>
      <c r="M389" s="234"/>
      <c r="N389" s="235"/>
      <c r="O389" s="235"/>
      <c r="P389" s="235"/>
      <c r="Q389" s="235"/>
      <c r="R389" s="235"/>
      <c r="S389" s="235"/>
      <c r="T389" s="236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37" t="s">
        <v>148</v>
      </c>
      <c r="AU389" s="237" t="s">
        <v>83</v>
      </c>
      <c r="AV389" s="14" t="s">
        <v>83</v>
      </c>
      <c r="AW389" s="14" t="s">
        <v>4</v>
      </c>
      <c r="AX389" s="14" t="s">
        <v>81</v>
      </c>
      <c r="AY389" s="237" t="s">
        <v>133</v>
      </c>
    </row>
    <row r="390" s="2" customFormat="1" ht="16.5" customHeight="1">
      <c r="A390" s="39"/>
      <c r="B390" s="40"/>
      <c r="C390" s="238" t="s">
        <v>526</v>
      </c>
      <c r="D390" s="238" t="s">
        <v>200</v>
      </c>
      <c r="E390" s="239" t="s">
        <v>527</v>
      </c>
      <c r="F390" s="240" t="s">
        <v>528</v>
      </c>
      <c r="G390" s="241" t="s">
        <v>274</v>
      </c>
      <c r="H390" s="242">
        <v>63.314999999999998</v>
      </c>
      <c r="I390" s="243"/>
      <c r="J390" s="244">
        <f>ROUND(I390*H390,2)</f>
        <v>0</v>
      </c>
      <c r="K390" s="240" t="s">
        <v>144</v>
      </c>
      <c r="L390" s="245"/>
      <c r="M390" s="246" t="s">
        <v>19</v>
      </c>
      <c r="N390" s="247" t="s">
        <v>47</v>
      </c>
      <c r="O390" s="85"/>
      <c r="P390" s="207">
        <f>O390*H390</f>
        <v>0</v>
      </c>
      <c r="Q390" s="207">
        <v>0.00050000000000000001</v>
      </c>
      <c r="R390" s="207">
        <f>Q390*H390</f>
        <v>0.031657499999999998</v>
      </c>
      <c r="S390" s="207">
        <v>0</v>
      </c>
      <c r="T390" s="208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09" t="s">
        <v>186</v>
      </c>
      <c r="AT390" s="209" t="s">
        <v>200</v>
      </c>
      <c r="AU390" s="209" t="s">
        <v>83</v>
      </c>
      <c r="AY390" s="18" t="s">
        <v>133</v>
      </c>
      <c r="BE390" s="210">
        <f>IF(N390="základní",J390,0)</f>
        <v>0</v>
      </c>
      <c r="BF390" s="210">
        <f>IF(N390="snížená",J390,0)</f>
        <v>0</v>
      </c>
      <c r="BG390" s="210">
        <f>IF(N390="zákl. přenesená",J390,0)</f>
        <v>0</v>
      </c>
      <c r="BH390" s="210">
        <f>IF(N390="sníž. přenesená",J390,0)</f>
        <v>0</v>
      </c>
      <c r="BI390" s="210">
        <f>IF(N390="nulová",J390,0)</f>
        <v>0</v>
      </c>
      <c r="BJ390" s="18" t="s">
        <v>81</v>
      </c>
      <c r="BK390" s="210">
        <f>ROUND(I390*H390,2)</f>
        <v>0</v>
      </c>
      <c r="BL390" s="18" t="s">
        <v>139</v>
      </c>
      <c r="BM390" s="209" t="s">
        <v>529</v>
      </c>
    </row>
    <row r="391" s="2" customFormat="1">
      <c r="A391" s="39"/>
      <c r="B391" s="40"/>
      <c r="C391" s="41"/>
      <c r="D391" s="211" t="s">
        <v>146</v>
      </c>
      <c r="E391" s="41"/>
      <c r="F391" s="212" t="s">
        <v>530</v>
      </c>
      <c r="G391" s="41"/>
      <c r="H391" s="41"/>
      <c r="I391" s="213"/>
      <c r="J391" s="41"/>
      <c r="K391" s="41"/>
      <c r="L391" s="45"/>
      <c r="M391" s="214"/>
      <c r="N391" s="215"/>
      <c r="O391" s="85"/>
      <c r="P391" s="85"/>
      <c r="Q391" s="85"/>
      <c r="R391" s="85"/>
      <c r="S391" s="85"/>
      <c r="T391" s="86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T391" s="18" t="s">
        <v>146</v>
      </c>
      <c r="AU391" s="18" t="s">
        <v>83</v>
      </c>
    </row>
    <row r="392" s="14" customFormat="1">
      <c r="A392" s="14"/>
      <c r="B392" s="227"/>
      <c r="C392" s="228"/>
      <c r="D392" s="218" t="s">
        <v>148</v>
      </c>
      <c r="E392" s="228"/>
      <c r="F392" s="230" t="s">
        <v>531</v>
      </c>
      <c r="G392" s="228"/>
      <c r="H392" s="231">
        <v>63.314999999999998</v>
      </c>
      <c r="I392" s="232"/>
      <c r="J392" s="228"/>
      <c r="K392" s="228"/>
      <c r="L392" s="233"/>
      <c r="M392" s="234"/>
      <c r="N392" s="235"/>
      <c r="O392" s="235"/>
      <c r="P392" s="235"/>
      <c r="Q392" s="235"/>
      <c r="R392" s="235"/>
      <c r="S392" s="235"/>
      <c r="T392" s="236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37" t="s">
        <v>148</v>
      </c>
      <c r="AU392" s="237" t="s">
        <v>83</v>
      </c>
      <c r="AV392" s="14" t="s">
        <v>83</v>
      </c>
      <c r="AW392" s="14" t="s">
        <v>4</v>
      </c>
      <c r="AX392" s="14" t="s">
        <v>81</v>
      </c>
      <c r="AY392" s="237" t="s">
        <v>133</v>
      </c>
    </row>
    <row r="393" s="2" customFormat="1" ht="24.15" customHeight="1">
      <c r="A393" s="39"/>
      <c r="B393" s="40"/>
      <c r="C393" s="198" t="s">
        <v>532</v>
      </c>
      <c r="D393" s="198" t="s">
        <v>135</v>
      </c>
      <c r="E393" s="199" t="s">
        <v>533</v>
      </c>
      <c r="F393" s="200" t="s">
        <v>534</v>
      </c>
      <c r="G393" s="201" t="s">
        <v>143</v>
      </c>
      <c r="H393" s="202">
        <v>1938.549</v>
      </c>
      <c r="I393" s="203"/>
      <c r="J393" s="204">
        <f>ROUND(I393*H393,2)</f>
        <v>0</v>
      </c>
      <c r="K393" s="200" t="s">
        <v>144</v>
      </c>
      <c r="L393" s="45"/>
      <c r="M393" s="205" t="s">
        <v>19</v>
      </c>
      <c r="N393" s="206" t="s">
        <v>47</v>
      </c>
      <c r="O393" s="85"/>
      <c r="P393" s="207">
        <f>O393*H393</f>
        <v>0</v>
      </c>
      <c r="Q393" s="207">
        <v>0.0033</v>
      </c>
      <c r="R393" s="207">
        <f>Q393*H393</f>
        <v>6.3972116999999997</v>
      </c>
      <c r="S393" s="207">
        <v>0</v>
      </c>
      <c r="T393" s="208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09" t="s">
        <v>139</v>
      </c>
      <c r="AT393" s="209" t="s">
        <v>135</v>
      </c>
      <c r="AU393" s="209" t="s">
        <v>83</v>
      </c>
      <c r="AY393" s="18" t="s">
        <v>133</v>
      </c>
      <c r="BE393" s="210">
        <f>IF(N393="základní",J393,0)</f>
        <v>0</v>
      </c>
      <c r="BF393" s="210">
        <f>IF(N393="snížená",J393,0)</f>
        <v>0</v>
      </c>
      <c r="BG393" s="210">
        <f>IF(N393="zákl. přenesená",J393,0)</f>
        <v>0</v>
      </c>
      <c r="BH393" s="210">
        <f>IF(N393="sníž. přenesená",J393,0)</f>
        <v>0</v>
      </c>
      <c r="BI393" s="210">
        <f>IF(N393="nulová",J393,0)</f>
        <v>0</v>
      </c>
      <c r="BJ393" s="18" t="s">
        <v>81</v>
      </c>
      <c r="BK393" s="210">
        <f>ROUND(I393*H393,2)</f>
        <v>0</v>
      </c>
      <c r="BL393" s="18" t="s">
        <v>139</v>
      </c>
      <c r="BM393" s="209" t="s">
        <v>535</v>
      </c>
    </row>
    <row r="394" s="2" customFormat="1">
      <c r="A394" s="39"/>
      <c r="B394" s="40"/>
      <c r="C394" s="41"/>
      <c r="D394" s="211" t="s">
        <v>146</v>
      </c>
      <c r="E394" s="41"/>
      <c r="F394" s="212" t="s">
        <v>536</v>
      </c>
      <c r="G394" s="41"/>
      <c r="H394" s="41"/>
      <c r="I394" s="213"/>
      <c r="J394" s="41"/>
      <c r="K394" s="41"/>
      <c r="L394" s="45"/>
      <c r="M394" s="214"/>
      <c r="N394" s="215"/>
      <c r="O394" s="85"/>
      <c r="P394" s="85"/>
      <c r="Q394" s="85"/>
      <c r="R394" s="85"/>
      <c r="S394" s="85"/>
      <c r="T394" s="86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18" t="s">
        <v>146</v>
      </c>
      <c r="AU394" s="18" t="s">
        <v>83</v>
      </c>
    </row>
    <row r="395" s="13" customFormat="1">
      <c r="A395" s="13"/>
      <c r="B395" s="216"/>
      <c r="C395" s="217"/>
      <c r="D395" s="218" t="s">
        <v>148</v>
      </c>
      <c r="E395" s="219" t="s">
        <v>19</v>
      </c>
      <c r="F395" s="220" t="s">
        <v>537</v>
      </c>
      <c r="G395" s="217"/>
      <c r="H395" s="219" t="s">
        <v>19</v>
      </c>
      <c r="I395" s="221"/>
      <c r="J395" s="217"/>
      <c r="K395" s="217"/>
      <c r="L395" s="222"/>
      <c r="M395" s="223"/>
      <c r="N395" s="224"/>
      <c r="O395" s="224"/>
      <c r="P395" s="224"/>
      <c r="Q395" s="224"/>
      <c r="R395" s="224"/>
      <c r="S395" s="224"/>
      <c r="T395" s="225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26" t="s">
        <v>148</v>
      </c>
      <c r="AU395" s="226" t="s">
        <v>83</v>
      </c>
      <c r="AV395" s="13" t="s">
        <v>81</v>
      </c>
      <c r="AW395" s="13" t="s">
        <v>37</v>
      </c>
      <c r="AX395" s="13" t="s">
        <v>76</v>
      </c>
      <c r="AY395" s="226" t="s">
        <v>133</v>
      </c>
    </row>
    <row r="396" s="14" customFormat="1">
      <c r="A396" s="14"/>
      <c r="B396" s="227"/>
      <c r="C396" s="228"/>
      <c r="D396" s="218" t="s">
        <v>148</v>
      </c>
      <c r="E396" s="229" t="s">
        <v>19</v>
      </c>
      <c r="F396" s="230" t="s">
        <v>538</v>
      </c>
      <c r="G396" s="228"/>
      <c r="H396" s="231">
        <v>1938.549</v>
      </c>
      <c r="I396" s="232"/>
      <c r="J396" s="228"/>
      <c r="K396" s="228"/>
      <c r="L396" s="233"/>
      <c r="M396" s="234"/>
      <c r="N396" s="235"/>
      <c r="O396" s="235"/>
      <c r="P396" s="235"/>
      <c r="Q396" s="235"/>
      <c r="R396" s="235"/>
      <c r="S396" s="235"/>
      <c r="T396" s="236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37" t="s">
        <v>148</v>
      </c>
      <c r="AU396" s="237" t="s">
        <v>83</v>
      </c>
      <c r="AV396" s="14" t="s">
        <v>83</v>
      </c>
      <c r="AW396" s="14" t="s">
        <v>37</v>
      </c>
      <c r="AX396" s="14" t="s">
        <v>81</v>
      </c>
      <c r="AY396" s="237" t="s">
        <v>133</v>
      </c>
    </row>
    <row r="397" s="2" customFormat="1" ht="24.15" customHeight="1">
      <c r="A397" s="39"/>
      <c r="B397" s="40"/>
      <c r="C397" s="198" t="s">
        <v>539</v>
      </c>
      <c r="D397" s="198" t="s">
        <v>135</v>
      </c>
      <c r="E397" s="199" t="s">
        <v>540</v>
      </c>
      <c r="F397" s="200" t="s">
        <v>541</v>
      </c>
      <c r="G397" s="201" t="s">
        <v>143</v>
      </c>
      <c r="H397" s="202">
        <v>329.82100000000003</v>
      </c>
      <c r="I397" s="203"/>
      <c r="J397" s="204">
        <f>ROUND(I397*H397,2)</f>
        <v>0</v>
      </c>
      <c r="K397" s="200" t="s">
        <v>144</v>
      </c>
      <c r="L397" s="45"/>
      <c r="M397" s="205" t="s">
        <v>19</v>
      </c>
      <c r="N397" s="206" t="s">
        <v>47</v>
      </c>
      <c r="O397" s="85"/>
      <c r="P397" s="207">
        <f>O397*H397</f>
        <v>0</v>
      </c>
      <c r="Q397" s="207">
        <v>0</v>
      </c>
      <c r="R397" s="207">
        <f>Q397*H397</f>
        <v>0</v>
      </c>
      <c r="S397" s="207">
        <v>0</v>
      </c>
      <c r="T397" s="208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09" t="s">
        <v>139</v>
      </c>
      <c r="AT397" s="209" t="s">
        <v>135</v>
      </c>
      <c r="AU397" s="209" t="s">
        <v>83</v>
      </c>
      <c r="AY397" s="18" t="s">
        <v>133</v>
      </c>
      <c r="BE397" s="210">
        <f>IF(N397="základní",J397,0)</f>
        <v>0</v>
      </c>
      <c r="BF397" s="210">
        <f>IF(N397="snížená",J397,0)</f>
        <v>0</v>
      </c>
      <c r="BG397" s="210">
        <f>IF(N397="zákl. přenesená",J397,0)</f>
        <v>0</v>
      </c>
      <c r="BH397" s="210">
        <f>IF(N397="sníž. přenesená",J397,0)</f>
        <v>0</v>
      </c>
      <c r="BI397" s="210">
        <f>IF(N397="nulová",J397,0)</f>
        <v>0</v>
      </c>
      <c r="BJ397" s="18" t="s">
        <v>81</v>
      </c>
      <c r="BK397" s="210">
        <f>ROUND(I397*H397,2)</f>
        <v>0</v>
      </c>
      <c r="BL397" s="18" t="s">
        <v>139</v>
      </c>
      <c r="BM397" s="209" t="s">
        <v>542</v>
      </c>
    </row>
    <row r="398" s="2" customFormat="1">
      <c r="A398" s="39"/>
      <c r="B398" s="40"/>
      <c r="C398" s="41"/>
      <c r="D398" s="211" t="s">
        <v>146</v>
      </c>
      <c r="E398" s="41"/>
      <c r="F398" s="212" t="s">
        <v>543</v>
      </c>
      <c r="G398" s="41"/>
      <c r="H398" s="41"/>
      <c r="I398" s="213"/>
      <c r="J398" s="41"/>
      <c r="K398" s="41"/>
      <c r="L398" s="45"/>
      <c r="M398" s="214"/>
      <c r="N398" s="215"/>
      <c r="O398" s="85"/>
      <c r="P398" s="85"/>
      <c r="Q398" s="85"/>
      <c r="R398" s="85"/>
      <c r="S398" s="85"/>
      <c r="T398" s="86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T398" s="18" t="s">
        <v>146</v>
      </c>
      <c r="AU398" s="18" t="s">
        <v>83</v>
      </c>
    </row>
    <row r="399" s="13" customFormat="1">
      <c r="A399" s="13"/>
      <c r="B399" s="216"/>
      <c r="C399" s="217"/>
      <c r="D399" s="218" t="s">
        <v>148</v>
      </c>
      <c r="E399" s="219" t="s">
        <v>19</v>
      </c>
      <c r="F399" s="220" t="s">
        <v>544</v>
      </c>
      <c r="G399" s="217"/>
      <c r="H399" s="219" t="s">
        <v>19</v>
      </c>
      <c r="I399" s="221"/>
      <c r="J399" s="217"/>
      <c r="K399" s="217"/>
      <c r="L399" s="222"/>
      <c r="M399" s="223"/>
      <c r="N399" s="224"/>
      <c r="O399" s="224"/>
      <c r="P399" s="224"/>
      <c r="Q399" s="224"/>
      <c r="R399" s="224"/>
      <c r="S399" s="224"/>
      <c r="T399" s="225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26" t="s">
        <v>148</v>
      </c>
      <c r="AU399" s="226" t="s">
        <v>83</v>
      </c>
      <c r="AV399" s="13" t="s">
        <v>81</v>
      </c>
      <c r="AW399" s="13" t="s">
        <v>37</v>
      </c>
      <c r="AX399" s="13" t="s">
        <v>76</v>
      </c>
      <c r="AY399" s="226" t="s">
        <v>133</v>
      </c>
    </row>
    <row r="400" s="13" customFormat="1">
      <c r="A400" s="13"/>
      <c r="B400" s="216"/>
      <c r="C400" s="217"/>
      <c r="D400" s="218" t="s">
        <v>148</v>
      </c>
      <c r="E400" s="219" t="s">
        <v>19</v>
      </c>
      <c r="F400" s="220" t="s">
        <v>278</v>
      </c>
      <c r="G400" s="217"/>
      <c r="H400" s="219" t="s">
        <v>19</v>
      </c>
      <c r="I400" s="221"/>
      <c r="J400" s="217"/>
      <c r="K400" s="217"/>
      <c r="L400" s="222"/>
      <c r="M400" s="223"/>
      <c r="N400" s="224"/>
      <c r="O400" s="224"/>
      <c r="P400" s="224"/>
      <c r="Q400" s="224"/>
      <c r="R400" s="224"/>
      <c r="S400" s="224"/>
      <c r="T400" s="225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26" t="s">
        <v>148</v>
      </c>
      <c r="AU400" s="226" t="s">
        <v>83</v>
      </c>
      <c r="AV400" s="13" t="s">
        <v>81</v>
      </c>
      <c r="AW400" s="13" t="s">
        <v>37</v>
      </c>
      <c r="AX400" s="13" t="s">
        <v>76</v>
      </c>
      <c r="AY400" s="226" t="s">
        <v>133</v>
      </c>
    </row>
    <row r="401" s="14" customFormat="1">
      <c r="A401" s="14"/>
      <c r="B401" s="227"/>
      <c r="C401" s="228"/>
      <c r="D401" s="218" t="s">
        <v>148</v>
      </c>
      <c r="E401" s="229" t="s">
        <v>19</v>
      </c>
      <c r="F401" s="230" t="s">
        <v>545</v>
      </c>
      <c r="G401" s="228"/>
      <c r="H401" s="231">
        <v>101.97799999999999</v>
      </c>
      <c r="I401" s="232"/>
      <c r="J401" s="228"/>
      <c r="K401" s="228"/>
      <c r="L401" s="233"/>
      <c r="M401" s="234"/>
      <c r="N401" s="235"/>
      <c r="O401" s="235"/>
      <c r="P401" s="235"/>
      <c r="Q401" s="235"/>
      <c r="R401" s="235"/>
      <c r="S401" s="235"/>
      <c r="T401" s="236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237" t="s">
        <v>148</v>
      </c>
      <c r="AU401" s="237" t="s">
        <v>83</v>
      </c>
      <c r="AV401" s="14" t="s">
        <v>83</v>
      </c>
      <c r="AW401" s="14" t="s">
        <v>37</v>
      </c>
      <c r="AX401" s="14" t="s">
        <v>76</v>
      </c>
      <c r="AY401" s="237" t="s">
        <v>133</v>
      </c>
    </row>
    <row r="402" s="13" customFormat="1">
      <c r="A402" s="13"/>
      <c r="B402" s="216"/>
      <c r="C402" s="217"/>
      <c r="D402" s="218" t="s">
        <v>148</v>
      </c>
      <c r="E402" s="219" t="s">
        <v>19</v>
      </c>
      <c r="F402" s="220" t="s">
        <v>285</v>
      </c>
      <c r="G402" s="217"/>
      <c r="H402" s="219" t="s">
        <v>19</v>
      </c>
      <c r="I402" s="221"/>
      <c r="J402" s="217"/>
      <c r="K402" s="217"/>
      <c r="L402" s="222"/>
      <c r="M402" s="223"/>
      <c r="N402" s="224"/>
      <c r="O402" s="224"/>
      <c r="P402" s="224"/>
      <c r="Q402" s="224"/>
      <c r="R402" s="224"/>
      <c r="S402" s="224"/>
      <c r="T402" s="225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6" t="s">
        <v>148</v>
      </c>
      <c r="AU402" s="226" t="s">
        <v>83</v>
      </c>
      <c r="AV402" s="13" t="s">
        <v>81</v>
      </c>
      <c r="AW402" s="13" t="s">
        <v>37</v>
      </c>
      <c r="AX402" s="13" t="s">
        <v>76</v>
      </c>
      <c r="AY402" s="226" t="s">
        <v>133</v>
      </c>
    </row>
    <row r="403" s="14" customFormat="1">
      <c r="A403" s="14"/>
      <c r="B403" s="227"/>
      <c r="C403" s="228"/>
      <c r="D403" s="218" t="s">
        <v>148</v>
      </c>
      <c r="E403" s="229" t="s">
        <v>19</v>
      </c>
      <c r="F403" s="230" t="s">
        <v>546</v>
      </c>
      <c r="G403" s="228"/>
      <c r="H403" s="231">
        <v>93.935000000000002</v>
      </c>
      <c r="I403" s="232"/>
      <c r="J403" s="228"/>
      <c r="K403" s="228"/>
      <c r="L403" s="233"/>
      <c r="M403" s="234"/>
      <c r="N403" s="235"/>
      <c r="O403" s="235"/>
      <c r="P403" s="235"/>
      <c r="Q403" s="235"/>
      <c r="R403" s="235"/>
      <c r="S403" s="235"/>
      <c r="T403" s="236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37" t="s">
        <v>148</v>
      </c>
      <c r="AU403" s="237" t="s">
        <v>83</v>
      </c>
      <c r="AV403" s="14" t="s">
        <v>83</v>
      </c>
      <c r="AW403" s="14" t="s">
        <v>37</v>
      </c>
      <c r="AX403" s="14" t="s">
        <v>76</v>
      </c>
      <c r="AY403" s="237" t="s">
        <v>133</v>
      </c>
    </row>
    <row r="404" s="13" customFormat="1">
      <c r="A404" s="13"/>
      <c r="B404" s="216"/>
      <c r="C404" s="217"/>
      <c r="D404" s="218" t="s">
        <v>148</v>
      </c>
      <c r="E404" s="219" t="s">
        <v>19</v>
      </c>
      <c r="F404" s="220" t="s">
        <v>288</v>
      </c>
      <c r="G404" s="217"/>
      <c r="H404" s="219" t="s">
        <v>19</v>
      </c>
      <c r="I404" s="221"/>
      <c r="J404" s="217"/>
      <c r="K404" s="217"/>
      <c r="L404" s="222"/>
      <c r="M404" s="223"/>
      <c r="N404" s="224"/>
      <c r="O404" s="224"/>
      <c r="P404" s="224"/>
      <c r="Q404" s="224"/>
      <c r="R404" s="224"/>
      <c r="S404" s="224"/>
      <c r="T404" s="225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26" t="s">
        <v>148</v>
      </c>
      <c r="AU404" s="226" t="s">
        <v>83</v>
      </c>
      <c r="AV404" s="13" t="s">
        <v>81</v>
      </c>
      <c r="AW404" s="13" t="s">
        <v>37</v>
      </c>
      <c r="AX404" s="13" t="s">
        <v>76</v>
      </c>
      <c r="AY404" s="226" t="s">
        <v>133</v>
      </c>
    </row>
    <row r="405" s="14" customFormat="1">
      <c r="A405" s="14"/>
      <c r="B405" s="227"/>
      <c r="C405" s="228"/>
      <c r="D405" s="218" t="s">
        <v>148</v>
      </c>
      <c r="E405" s="229" t="s">
        <v>19</v>
      </c>
      <c r="F405" s="230" t="s">
        <v>547</v>
      </c>
      <c r="G405" s="228"/>
      <c r="H405" s="231">
        <v>12.273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37" t="s">
        <v>148</v>
      </c>
      <c r="AU405" s="237" t="s">
        <v>83</v>
      </c>
      <c r="AV405" s="14" t="s">
        <v>83</v>
      </c>
      <c r="AW405" s="14" t="s">
        <v>37</v>
      </c>
      <c r="AX405" s="14" t="s">
        <v>76</v>
      </c>
      <c r="AY405" s="237" t="s">
        <v>133</v>
      </c>
    </row>
    <row r="406" s="14" customFormat="1">
      <c r="A406" s="14"/>
      <c r="B406" s="227"/>
      <c r="C406" s="228"/>
      <c r="D406" s="218" t="s">
        <v>148</v>
      </c>
      <c r="E406" s="229" t="s">
        <v>19</v>
      </c>
      <c r="F406" s="230" t="s">
        <v>548</v>
      </c>
      <c r="G406" s="228"/>
      <c r="H406" s="231">
        <v>51.310000000000002</v>
      </c>
      <c r="I406" s="232"/>
      <c r="J406" s="228"/>
      <c r="K406" s="228"/>
      <c r="L406" s="233"/>
      <c r="M406" s="234"/>
      <c r="N406" s="235"/>
      <c r="O406" s="235"/>
      <c r="P406" s="235"/>
      <c r="Q406" s="235"/>
      <c r="R406" s="235"/>
      <c r="S406" s="235"/>
      <c r="T406" s="236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37" t="s">
        <v>148</v>
      </c>
      <c r="AU406" s="237" t="s">
        <v>83</v>
      </c>
      <c r="AV406" s="14" t="s">
        <v>83</v>
      </c>
      <c r="AW406" s="14" t="s">
        <v>37</v>
      </c>
      <c r="AX406" s="14" t="s">
        <v>76</v>
      </c>
      <c r="AY406" s="237" t="s">
        <v>133</v>
      </c>
    </row>
    <row r="407" s="13" customFormat="1">
      <c r="A407" s="13"/>
      <c r="B407" s="216"/>
      <c r="C407" s="217"/>
      <c r="D407" s="218" t="s">
        <v>148</v>
      </c>
      <c r="E407" s="219" t="s">
        <v>19</v>
      </c>
      <c r="F407" s="220" t="s">
        <v>297</v>
      </c>
      <c r="G407" s="217"/>
      <c r="H407" s="219" t="s">
        <v>19</v>
      </c>
      <c r="I407" s="221"/>
      <c r="J407" s="217"/>
      <c r="K407" s="217"/>
      <c r="L407" s="222"/>
      <c r="M407" s="223"/>
      <c r="N407" s="224"/>
      <c r="O407" s="224"/>
      <c r="P407" s="224"/>
      <c r="Q407" s="224"/>
      <c r="R407" s="224"/>
      <c r="S407" s="224"/>
      <c r="T407" s="225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26" t="s">
        <v>148</v>
      </c>
      <c r="AU407" s="226" t="s">
        <v>83</v>
      </c>
      <c r="AV407" s="13" t="s">
        <v>81</v>
      </c>
      <c r="AW407" s="13" t="s">
        <v>37</v>
      </c>
      <c r="AX407" s="13" t="s">
        <v>76</v>
      </c>
      <c r="AY407" s="226" t="s">
        <v>133</v>
      </c>
    </row>
    <row r="408" s="14" customFormat="1">
      <c r="A408" s="14"/>
      <c r="B408" s="227"/>
      <c r="C408" s="228"/>
      <c r="D408" s="218" t="s">
        <v>148</v>
      </c>
      <c r="E408" s="229" t="s">
        <v>19</v>
      </c>
      <c r="F408" s="230" t="s">
        <v>549</v>
      </c>
      <c r="G408" s="228"/>
      <c r="H408" s="231">
        <v>70.325000000000003</v>
      </c>
      <c r="I408" s="232"/>
      <c r="J408" s="228"/>
      <c r="K408" s="228"/>
      <c r="L408" s="233"/>
      <c r="M408" s="234"/>
      <c r="N408" s="235"/>
      <c r="O408" s="235"/>
      <c r="P408" s="235"/>
      <c r="Q408" s="235"/>
      <c r="R408" s="235"/>
      <c r="S408" s="235"/>
      <c r="T408" s="236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37" t="s">
        <v>148</v>
      </c>
      <c r="AU408" s="237" t="s">
        <v>83</v>
      </c>
      <c r="AV408" s="14" t="s">
        <v>83</v>
      </c>
      <c r="AW408" s="14" t="s">
        <v>37</v>
      </c>
      <c r="AX408" s="14" t="s">
        <v>76</v>
      </c>
      <c r="AY408" s="237" t="s">
        <v>133</v>
      </c>
    </row>
    <row r="409" s="15" customFormat="1">
      <c r="A409" s="15"/>
      <c r="B409" s="248"/>
      <c r="C409" s="249"/>
      <c r="D409" s="218" t="s">
        <v>148</v>
      </c>
      <c r="E409" s="250" t="s">
        <v>19</v>
      </c>
      <c r="F409" s="251" t="s">
        <v>305</v>
      </c>
      <c r="G409" s="249"/>
      <c r="H409" s="252">
        <v>329.82099999999997</v>
      </c>
      <c r="I409" s="253"/>
      <c r="J409" s="249"/>
      <c r="K409" s="249"/>
      <c r="L409" s="254"/>
      <c r="M409" s="255"/>
      <c r="N409" s="256"/>
      <c r="O409" s="256"/>
      <c r="P409" s="256"/>
      <c r="Q409" s="256"/>
      <c r="R409" s="256"/>
      <c r="S409" s="256"/>
      <c r="T409" s="257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58" t="s">
        <v>148</v>
      </c>
      <c r="AU409" s="258" t="s">
        <v>83</v>
      </c>
      <c r="AV409" s="15" t="s">
        <v>139</v>
      </c>
      <c r="AW409" s="15" t="s">
        <v>37</v>
      </c>
      <c r="AX409" s="15" t="s">
        <v>81</v>
      </c>
      <c r="AY409" s="258" t="s">
        <v>133</v>
      </c>
    </row>
    <row r="410" s="2" customFormat="1" ht="24.15" customHeight="1">
      <c r="A410" s="39"/>
      <c r="B410" s="40"/>
      <c r="C410" s="198" t="s">
        <v>550</v>
      </c>
      <c r="D410" s="198" t="s">
        <v>135</v>
      </c>
      <c r="E410" s="199" t="s">
        <v>551</v>
      </c>
      <c r="F410" s="200" t="s">
        <v>552</v>
      </c>
      <c r="G410" s="201" t="s">
        <v>143</v>
      </c>
      <c r="H410" s="202">
        <v>31.34</v>
      </c>
      <c r="I410" s="203"/>
      <c r="J410" s="204">
        <f>ROUND(I410*H410,2)</f>
        <v>0</v>
      </c>
      <c r="K410" s="200" t="s">
        <v>144</v>
      </c>
      <c r="L410" s="45"/>
      <c r="M410" s="205" t="s">
        <v>19</v>
      </c>
      <c r="N410" s="206" t="s">
        <v>47</v>
      </c>
      <c r="O410" s="85"/>
      <c r="P410" s="207">
        <f>O410*H410</f>
        <v>0</v>
      </c>
      <c r="Q410" s="207">
        <v>0.23935999999999999</v>
      </c>
      <c r="R410" s="207">
        <f>Q410*H410</f>
        <v>7.5015423999999999</v>
      </c>
      <c r="S410" s="207">
        <v>0</v>
      </c>
      <c r="T410" s="208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09" t="s">
        <v>139</v>
      </c>
      <c r="AT410" s="209" t="s">
        <v>135</v>
      </c>
      <c r="AU410" s="209" t="s">
        <v>83</v>
      </c>
      <c r="AY410" s="18" t="s">
        <v>133</v>
      </c>
      <c r="BE410" s="210">
        <f>IF(N410="základní",J410,0)</f>
        <v>0</v>
      </c>
      <c r="BF410" s="210">
        <f>IF(N410="snížená",J410,0)</f>
        <v>0</v>
      </c>
      <c r="BG410" s="210">
        <f>IF(N410="zákl. přenesená",J410,0)</f>
        <v>0</v>
      </c>
      <c r="BH410" s="210">
        <f>IF(N410="sníž. přenesená",J410,0)</f>
        <v>0</v>
      </c>
      <c r="BI410" s="210">
        <f>IF(N410="nulová",J410,0)</f>
        <v>0</v>
      </c>
      <c r="BJ410" s="18" t="s">
        <v>81</v>
      </c>
      <c r="BK410" s="210">
        <f>ROUND(I410*H410,2)</f>
        <v>0</v>
      </c>
      <c r="BL410" s="18" t="s">
        <v>139</v>
      </c>
      <c r="BM410" s="209" t="s">
        <v>553</v>
      </c>
    </row>
    <row r="411" s="2" customFormat="1">
      <c r="A411" s="39"/>
      <c r="B411" s="40"/>
      <c r="C411" s="41"/>
      <c r="D411" s="211" t="s">
        <v>146</v>
      </c>
      <c r="E411" s="41"/>
      <c r="F411" s="212" t="s">
        <v>554</v>
      </c>
      <c r="G411" s="41"/>
      <c r="H411" s="41"/>
      <c r="I411" s="213"/>
      <c r="J411" s="41"/>
      <c r="K411" s="41"/>
      <c r="L411" s="45"/>
      <c r="M411" s="214"/>
      <c r="N411" s="215"/>
      <c r="O411" s="85"/>
      <c r="P411" s="85"/>
      <c r="Q411" s="85"/>
      <c r="R411" s="85"/>
      <c r="S411" s="85"/>
      <c r="T411" s="86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18" t="s">
        <v>146</v>
      </c>
      <c r="AU411" s="18" t="s">
        <v>83</v>
      </c>
    </row>
    <row r="412" s="13" customFormat="1">
      <c r="A412" s="13"/>
      <c r="B412" s="216"/>
      <c r="C412" s="217"/>
      <c r="D412" s="218" t="s">
        <v>148</v>
      </c>
      <c r="E412" s="219" t="s">
        <v>19</v>
      </c>
      <c r="F412" s="220" t="s">
        <v>555</v>
      </c>
      <c r="G412" s="217"/>
      <c r="H412" s="219" t="s">
        <v>19</v>
      </c>
      <c r="I412" s="221"/>
      <c r="J412" s="217"/>
      <c r="K412" s="217"/>
      <c r="L412" s="222"/>
      <c r="M412" s="223"/>
      <c r="N412" s="224"/>
      <c r="O412" s="224"/>
      <c r="P412" s="224"/>
      <c r="Q412" s="224"/>
      <c r="R412" s="224"/>
      <c r="S412" s="224"/>
      <c r="T412" s="225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26" t="s">
        <v>148</v>
      </c>
      <c r="AU412" s="226" t="s">
        <v>83</v>
      </c>
      <c r="AV412" s="13" t="s">
        <v>81</v>
      </c>
      <c r="AW412" s="13" t="s">
        <v>37</v>
      </c>
      <c r="AX412" s="13" t="s">
        <v>76</v>
      </c>
      <c r="AY412" s="226" t="s">
        <v>133</v>
      </c>
    </row>
    <row r="413" s="13" customFormat="1">
      <c r="A413" s="13"/>
      <c r="B413" s="216"/>
      <c r="C413" s="217"/>
      <c r="D413" s="218" t="s">
        <v>148</v>
      </c>
      <c r="E413" s="219" t="s">
        <v>19</v>
      </c>
      <c r="F413" s="220" t="s">
        <v>556</v>
      </c>
      <c r="G413" s="217"/>
      <c r="H413" s="219" t="s">
        <v>19</v>
      </c>
      <c r="I413" s="221"/>
      <c r="J413" s="217"/>
      <c r="K413" s="217"/>
      <c r="L413" s="222"/>
      <c r="M413" s="223"/>
      <c r="N413" s="224"/>
      <c r="O413" s="224"/>
      <c r="P413" s="224"/>
      <c r="Q413" s="224"/>
      <c r="R413" s="224"/>
      <c r="S413" s="224"/>
      <c r="T413" s="225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26" t="s">
        <v>148</v>
      </c>
      <c r="AU413" s="226" t="s">
        <v>83</v>
      </c>
      <c r="AV413" s="13" t="s">
        <v>81</v>
      </c>
      <c r="AW413" s="13" t="s">
        <v>37</v>
      </c>
      <c r="AX413" s="13" t="s">
        <v>76</v>
      </c>
      <c r="AY413" s="226" t="s">
        <v>133</v>
      </c>
    </row>
    <row r="414" s="14" customFormat="1">
      <c r="A414" s="14"/>
      <c r="B414" s="227"/>
      <c r="C414" s="228"/>
      <c r="D414" s="218" t="s">
        <v>148</v>
      </c>
      <c r="E414" s="229" t="s">
        <v>19</v>
      </c>
      <c r="F414" s="230" t="s">
        <v>557</v>
      </c>
      <c r="G414" s="228"/>
      <c r="H414" s="231">
        <v>31.34</v>
      </c>
      <c r="I414" s="232"/>
      <c r="J414" s="228"/>
      <c r="K414" s="228"/>
      <c r="L414" s="233"/>
      <c r="M414" s="234"/>
      <c r="N414" s="235"/>
      <c r="O414" s="235"/>
      <c r="P414" s="235"/>
      <c r="Q414" s="235"/>
      <c r="R414" s="235"/>
      <c r="S414" s="235"/>
      <c r="T414" s="236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37" t="s">
        <v>148</v>
      </c>
      <c r="AU414" s="237" t="s">
        <v>83</v>
      </c>
      <c r="AV414" s="14" t="s">
        <v>83</v>
      </c>
      <c r="AW414" s="14" t="s">
        <v>37</v>
      </c>
      <c r="AX414" s="14" t="s">
        <v>81</v>
      </c>
      <c r="AY414" s="237" t="s">
        <v>133</v>
      </c>
    </row>
    <row r="415" s="12" customFormat="1" ht="22.8" customHeight="1">
      <c r="A415" s="12"/>
      <c r="B415" s="182"/>
      <c r="C415" s="183"/>
      <c r="D415" s="184" t="s">
        <v>75</v>
      </c>
      <c r="E415" s="196" t="s">
        <v>192</v>
      </c>
      <c r="F415" s="196" t="s">
        <v>558</v>
      </c>
      <c r="G415" s="183"/>
      <c r="H415" s="183"/>
      <c r="I415" s="186"/>
      <c r="J415" s="197">
        <f>BK415</f>
        <v>0</v>
      </c>
      <c r="K415" s="183"/>
      <c r="L415" s="188"/>
      <c r="M415" s="189"/>
      <c r="N415" s="190"/>
      <c r="O415" s="190"/>
      <c r="P415" s="191">
        <f>SUM(P416:P527)</f>
        <v>0</v>
      </c>
      <c r="Q415" s="190"/>
      <c r="R415" s="191">
        <f>SUM(R416:R527)</f>
        <v>10.151832499999999</v>
      </c>
      <c r="S415" s="190"/>
      <c r="T415" s="192">
        <f>SUM(T416:T527)</f>
        <v>16.492059999999999</v>
      </c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R415" s="193" t="s">
        <v>81</v>
      </c>
      <c r="AT415" s="194" t="s">
        <v>75</v>
      </c>
      <c r="AU415" s="194" t="s">
        <v>81</v>
      </c>
      <c r="AY415" s="193" t="s">
        <v>133</v>
      </c>
      <c r="BK415" s="195">
        <f>SUM(BK416:BK527)</f>
        <v>0</v>
      </c>
    </row>
    <row r="416" s="2" customFormat="1" ht="24.15" customHeight="1">
      <c r="A416" s="39"/>
      <c r="B416" s="40"/>
      <c r="C416" s="198" t="s">
        <v>559</v>
      </c>
      <c r="D416" s="198" t="s">
        <v>135</v>
      </c>
      <c r="E416" s="199" t="s">
        <v>560</v>
      </c>
      <c r="F416" s="200" t="s">
        <v>561</v>
      </c>
      <c r="G416" s="201" t="s">
        <v>274</v>
      </c>
      <c r="H416" s="202">
        <v>78.349999999999994</v>
      </c>
      <c r="I416" s="203"/>
      <c r="J416" s="204">
        <f>ROUND(I416*H416,2)</f>
        <v>0</v>
      </c>
      <c r="K416" s="200" t="s">
        <v>144</v>
      </c>
      <c r="L416" s="45"/>
      <c r="M416" s="205" t="s">
        <v>19</v>
      </c>
      <c r="N416" s="206" t="s">
        <v>47</v>
      </c>
      <c r="O416" s="85"/>
      <c r="P416" s="207">
        <f>O416*H416</f>
        <v>0</v>
      </c>
      <c r="Q416" s="207">
        <v>0.10095</v>
      </c>
      <c r="R416" s="207">
        <f>Q416*H416</f>
        <v>7.9094324999999994</v>
      </c>
      <c r="S416" s="207">
        <v>0</v>
      </c>
      <c r="T416" s="208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09" t="s">
        <v>139</v>
      </c>
      <c r="AT416" s="209" t="s">
        <v>135</v>
      </c>
      <c r="AU416" s="209" t="s">
        <v>83</v>
      </c>
      <c r="AY416" s="18" t="s">
        <v>133</v>
      </c>
      <c r="BE416" s="210">
        <f>IF(N416="základní",J416,0)</f>
        <v>0</v>
      </c>
      <c r="BF416" s="210">
        <f>IF(N416="snížená",J416,0)</f>
        <v>0</v>
      </c>
      <c r="BG416" s="210">
        <f>IF(N416="zákl. přenesená",J416,0)</f>
        <v>0</v>
      </c>
      <c r="BH416" s="210">
        <f>IF(N416="sníž. přenesená",J416,0)</f>
        <v>0</v>
      </c>
      <c r="BI416" s="210">
        <f>IF(N416="nulová",J416,0)</f>
        <v>0</v>
      </c>
      <c r="BJ416" s="18" t="s">
        <v>81</v>
      </c>
      <c r="BK416" s="210">
        <f>ROUND(I416*H416,2)</f>
        <v>0</v>
      </c>
      <c r="BL416" s="18" t="s">
        <v>139</v>
      </c>
      <c r="BM416" s="209" t="s">
        <v>562</v>
      </c>
    </row>
    <row r="417" s="2" customFormat="1">
      <c r="A417" s="39"/>
      <c r="B417" s="40"/>
      <c r="C417" s="41"/>
      <c r="D417" s="211" t="s">
        <v>146</v>
      </c>
      <c r="E417" s="41"/>
      <c r="F417" s="212" t="s">
        <v>563</v>
      </c>
      <c r="G417" s="41"/>
      <c r="H417" s="41"/>
      <c r="I417" s="213"/>
      <c r="J417" s="41"/>
      <c r="K417" s="41"/>
      <c r="L417" s="45"/>
      <c r="M417" s="214"/>
      <c r="N417" s="215"/>
      <c r="O417" s="85"/>
      <c r="P417" s="85"/>
      <c r="Q417" s="85"/>
      <c r="R417" s="85"/>
      <c r="S417" s="85"/>
      <c r="T417" s="86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T417" s="18" t="s">
        <v>146</v>
      </c>
      <c r="AU417" s="18" t="s">
        <v>83</v>
      </c>
    </row>
    <row r="418" s="13" customFormat="1">
      <c r="A418" s="13"/>
      <c r="B418" s="216"/>
      <c r="C418" s="217"/>
      <c r="D418" s="218" t="s">
        <v>148</v>
      </c>
      <c r="E418" s="219" t="s">
        <v>19</v>
      </c>
      <c r="F418" s="220" t="s">
        <v>555</v>
      </c>
      <c r="G418" s="217"/>
      <c r="H418" s="219" t="s">
        <v>19</v>
      </c>
      <c r="I418" s="221"/>
      <c r="J418" s="217"/>
      <c r="K418" s="217"/>
      <c r="L418" s="222"/>
      <c r="M418" s="223"/>
      <c r="N418" s="224"/>
      <c r="O418" s="224"/>
      <c r="P418" s="224"/>
      <c r="Q418" s="224"/>
      <c r="R418" s="224"/>
      <c r="S418" s="224"/>
      <c r="T418" s="225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26" t="s">
        <v>148</v>
      </c>
      <c r="AU418" s="226" t="s">
        <v>83</v>
      </c>
      <c r="AV418" s="13" t="s">
        <v>81</v>
      </c>
      <c r="AW418" s="13" t="s">
        <v>37</v>
      </c>
      <c r="AX418" s="13" t="s">
        <v>76</v>
      </c>
      <c r="AY418" s="226" t="s">
        <v>133</v>
      </c>
    </row>
    <row r="419" s="14" customFormat="1">
      <c r="A419" s="14"/>
      <c r="B419" s="227"/>
      <c r="C419" s="228"/>
      <c r="D419" s="218" t="s">
        <v>148</v>
      </c>
      <c r="E419" s="229" t="s">
        <v>19</v>
      </c>
      <c r="F419" s="230" t="s">
        <v>564</v>
      </c>
      <c r="G419" s="228"/>
      <c r="H419" s="231">
        <v>78.349999999999994</v>
      </c>
      <c r="I419" s="232"/>
      <c r="J419" s="228"/>
      <c r="K419" s="228"/>
      <c r="L419" s="233"/>
      <c r="M419" s="234"/>
      <c r="N419" s="235"/>
      <c r="O419" s="235"/>
      <c r="P419" s="235"/>
      <c r="Q419" s="235"/>
      <c r="R419" s="235"/>
      <c r="S419" s="235"/>
      <c r="T419" s="236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37" t="s">
        <v>148</v>
      </c>
      <c r="AU419" s="237" t="s">
        <v>83</v>
      </c>
      <c r="AV419" s="14" t="s">
        <v>83</v>
      </c>
      <c r="AW419" s="14" t="s">
        <v>37</v>
      </c>
      <c r="AX419" s="14" t="s">
        <v>81</v>
      </c>
      <c r="AY419" s="237" t="s">
        <v>133</v>
      </c>
    </row>
    <row r="420" s="2" customFormat="1" ht="16.5" customHeight="1">
      <c r="A420" s="39"/>
      <c r="B420" s="40"/>
      <c r="C420" s="238" t="s">
        <v>565</v>
      </c>
      <c r="D420" s="238" t="s">
        <v>200</v>
      </c>
      <c r="E420" s="239" t="s">
        <v>566</v>
      </c>
      <c r="F420" s="240" t="s">
        <v>567</v>
      </c>
      <c r="G420" s="241" t="s">
        <v>274</v>
      </c>
      <c r="H420" s="242">
        <v>80</v>
      </c>
      <c r="I420" s="243"/>
      <c r="J420" s="244">
        <f>ROUND(I420*H420,2)</f>
        <v>0</v>
      </c>
      <c r="K420" s="240" t="s">
        <v>144</v>
      </c>
      <c r="L420" s="245"/>
      <c r="M420" s="246" t="s">
        <v>19</v>
      </c>
      <c r="N420" s="247" t="s">
        <v>47</v>
      </c>
      <c r="O420" s="85"/>
      <c r="P420" s="207">
        <f>O420*H420</f>
        <v>0</v>
      </c>
      <c r="Q420" s="207">
        <v>0.028000000000000001</v>
      </c>
      <c r="R420" s="207">
        <f>Q420*H420</f>
        <v>2.2400000000000002</v>
      </c>
      <c r="S420" s="207">
        <v>0</v>
      </c>
      <c r="T420" s="208">
        <f>S420*H420</f>
        <v>0</v>
      </c>
      <c r="U420" s="39"/>
      <c r="V420" s="39"/>
      <c r="W420" s="39"/>
      <c r="X420" s="39"/>
      <c r="Y420" s="39"/>
      <c r="Z420" s="39"/>
      <c r="AA420" s="39"/>
      <c r="AB420" s="39"/>
      <c r="AC420" s="39"/>
      <c r="AD420" s="39"/>
      <c r="AE420" s="39"/>
      <c r="AR420" s="209" t="s">
        <v>186</v>
      </c>
      <c r="AT420" s="209" t="s">
        <v>200</v>
      </c>
      <c r="AU420" s="209" t="s">
        <v>83</v>
      </c>
      <c r="AY420" s="18" t="s">
        <v>133</v>
      </c>
      <c r="BE420" s="210">
        <f>IF(N420="základní",J420,0)</f>
        <v>0</v>
      </c>
      <c r="BF420" s="210">
        <f>IF(N420="snížená",J420,0)</f>
        <v>0</v>
      </c>
      <c r="BG420" s="210">
        <f>IF(N420="zákl. přenesená",J420,0)</f>
        <v>0</v>
      </c>
      <c r="BH420" s="210">
        <f>IF(N420="sníž. přenesená",J420,0)</f>
        <v>0</v>
      </c>
      <c r="BI420" s="210">
        <f>IF(N420="nulová",J420,0)</f>
        <v>0</v>
      </c>
      <c r="BJ420" s="18" t="s">
        <v>81</v>
      </c>
      <c r="BK420" s="210">
        <f>ROUND(I420*H420,2)</f>
        <v>0</v>
      </c>
      <c r="BL420" s="18" t="s">
        <v>139</v>
      </c>
      <c r="BM420" s="209" t="s">
        <v>568</v>
      </c>
    </row>
    <row r="421" s="2" customFormat="1">
      <c r="A421" s="39"/>
      <c r="B421" s="40"/>
      <c r="C421" s="41"/>
      <c r="D421" s="211" t="s">
        <v>146</v>
      </c>
      <c r="E421" s="41"/>
      <c r="F421" s="212" t="s">
        <v>569</v>
      </c>
      <c r="G421" s="41"/>
      <c r="H421" s="41"/>
      <c r="I421" s="213"/>
      <c r="J421" s="41"/>
      <c r="K421" s="41"/>
      <c r="L421" s="45"/>
      <c r="M421" s="214"/>
      <c r="N421" s="215"/>
      <c r="O421" s="85"/>
      <c r="P421" s="85"/>
      <c r="Q421" s="85"/>
      <c r="R421" s="85"/>
      <c r="S421" s="85"/>
      <c r="T421" s="86"/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T421" s="18" t="s">
        <v>146</v>
      </c>
      <c r="AU421" s="18" t="s">
        <v>83</v>
      </c>
    </row>
    <row r="422" s="2" customFormat="1" ht="24.15" customHeight="1">
      <c r="A422" s="39"/>
      <c r="B422" s="40"/>
      <c r="C422" s="198" t="s">
        <v>570</v>
      </c>
      <c r="D422" s="198" t="s">
        <v>135</v>
      </c>
      <c r="E422" s="199" t="s">
        <v>571</v>
      </c>
      <c r="F422" s="200" t="s">
        <v>572</v>
      </c>
      <c r="G422" s="201" t="s">
        <v>143</v>
      </c>
      <c r="H422" s="202">
        <v>1991.0350000000001</v>
      </c>
      <c r="I422" s="203"/>
      <c r="J422" s="204">
        <f>ROUND(I422*H422,2)</f>
        <v>0</v>
      </c>
      <c r="K422" s="200" t="s">
        <v>144</v>
      </c>
      <c r="L422" s="45"/>
      <c r="M422" s="205" t="s">
        <v>19</v>
      </c>
      <c r="N422" s="206" t="s">
        <v>47</v>
      </c>
      <c r="O422" s="85"/>
      <c r="P422" s="207">
        <f>O422*H422</f>
        <v>0</v>
      </c>
      <c r="Q422" s="207">
        <v>0</v>
      </c>
      <c r="R422" s="207">
        <f>Q422*H422</f>
        <v>0</v>
      </c>
      <c r="S422" s="207">
        <v>0</v>
      </c>
      <c r="T422" s="208">
        <f>S422*H422</f>
        <v>0</v>
      </c>
      <c r="U422" s="39"/>
      <c r="V422" s="39"/>
      <c r="W422" s="39"/>
      <c r="X422" s="39"/>
      <c r="Y422" s="39"/>
      <c r="Z422" s="39"/>
      <c r="AA422" s="39"/>
      <c r="AB422" s="39"/>
      <c r="AC422" s="39"/>
      <c r="AD422" s="39"/>
      <c r="AE422" s="39"/>
      <c r="AR422" s="209" t="s">
        <v>139</v>
      </c>
      <c r="AT422" s="209" t="s">
        <v>135</v>
      </c>
      <c r="AU422" s="209" t="s">
        <v>83</v>
      </c>
      <c r="AY422" s="18" t="s">
        <v>133</v>
      </c>
      <c r="BE422" s="210">
        <f>IF(N422="základní",J422,0)</f>
        <v>0</v>
      </c>
      <c r="BF422" s="210">
        <f>IF(N422="snížená",J422,0)</f>
        <v>0</v>
      </c>
      <c r="BG422" s="210">
        <f>IF(N422="zákl. přenesená",J422,0)</f>
        <v>0</v>
      </c>
      <c r="BH422" s="210">
        <f>IF(N422="sníž. přenesená",J422,0)</f>
        <v>0</v>
      </c>
      <c r="BI422" s="210">
        <f>IF(N422="nulová",J422,0)</f>
        <v>0</v>
      </c>
      <c r="BJ422" s="18" t="s">
        <v>81</v>
      </c>
      <c r="BK422" s="210">
        <f>ROUND(I422*H422,2)</f>
        <v>0</v>
      </c>
      <c r="BL422" s="18" t="s">
        <v>139</v>
      </c>
      <c r="BM422" s="209" t="s">
        <v>573</v>
      </c>
    </row>
    <row r="423" s="2" customFormat="1">
      <c r="A423" s="39"/>
      <c r="B423" s="40"/>
      <c r="C423" s="41"/>
      <c r="D423" s="211" t="s">
        <v>146</v>
      </c>
      <c r="E423" s="41"/>
      <c r="F423" s="212" t="s">
        <v>574</v>
      </c>
      <c r="G423" s="41"/>
      <c r="H423" s="41"/>
      <c r="I423" s="213"/>
      <c r="J423" s="41"/>
      <c r="K423" s="41"/>
      <c r="L423" s="45"/>
      <c r="M423" s="214"/>
      <c r="N423" s="215"/>
      <c r="O423" s="85"/>
      <c r="P423" s="85"/>
      <c r="Q423" s="85"/>
      <c r="R423" s="85"/>
      <c r="S423" s="85"/>
      <c r="T423" s="86"/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T423" s="18" t="s">
        <v>146</v>
      </c>
      <c r="AU423" s="18" t="s">
        <v>83</v>
      </c>
    </row>
    <row r="424" s="13" customFormat="1">
      <c r="A424" s="13"/>
      <c r="B424" s="216"/>
      <c r="C424" s="217"/>
      <c r="D424" s="218" t="s">
        <v>148</v>
      </c>
      <c r="E424" s="219" t="s">
        <v>19</v>
      </c>
      <c r="F424" s="220" t="s">
        <v>278</v>
      </c>
      <c r="G424" s="217"/>
      <c r="H424" s="219" t="s">
        <v>19</v>
      </c>
      <c r="I424" s="221"/>
      <c r="J424" s="217"/>
      <c r="K424" s="217"/>
      <c r="L424" s="222"/>
      <c r="M424" s="223"/>
      <c r="N424" s="224"/>
      <c r="O424" s="224"/>
      <c r="P424" s="224"/>
      <c r="Q424" s="224"/>
      <c r="R424" s="224"/>
      <c r="S424" s="224"/>
      <c r="T424" s="225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6" t="s">
        <v>148</v>
      </c>
      <c r="AU424" s="226" t="s">
        <v>83</v>
      </c>
      <c r="AV424" s="13" t="s">
        <v>81</v>
      </c>
      <c r="AW424" s="13" t="s">
        <v>37</v>
      </c>
      <c r="AX424" s="13" t="s">
        <v>76</v>
      </c>
      <c r="AY424" s="226" t="s">
        <v>133</v>
      </c>
    </row>
    <row r="425" s="14" customFormat="1">
      <c r="A425" s="14"/>
      <c r="B425" s="227"/>
      <c r="C425" s="228"/>
      <c r="D425" s="218" t="s">
        <v>148</v>
      </c>
      <c r="E425" s="229" t="s">
        <v>19</v>
      </c>
      <c r="F425" s="230" t="s">
        <v>425</v>
      </c>
      <c r="G425" s="228"/>
      <c r="H425" s="231">
        <v>399.37799999999999</v>
      </c>
      <c r="I425" s="232"/>
      <c r="J425" s="228"/>
      <c r="K425" s="228"/>
      <c r="L425" s="233"/>
      <c r="M425" s="234"/>
      <c r="N425" s="235"/>
      <c r="O425" s="235"/>
      <c r="P425" s="235"/>
      <c r="Q425" s="235"/>
      <c r="R425" s="235"/>
      <c r="S425" s="235"/>
      <c r="T425" s="236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37" t="s">
        <v>148</v>
      </c>
      <c r="AU425" s="237" t="s">
        <v>83</v>
      </c>
      <c r="AV425" s="14" t="s">
        <v>83</v>
      </c>
      <c r="AW425" s="14" t="s">
        <v>37</v>
      </c>
      <c r="AX425" s="14" t="s">
        <v>76</v>
      </c>
      <c r="AY425" s="237" t="s">
        <v>133</v>
      </c>
    </row>
    <row r="426" s="13" customFormat="1">
      <c r="A426" s="13"/>
      <c r="B426" s="216"/>
      <c r="C426" s="217"/>
      <c r="D426" s="218" t="s">
        <v>148</v>
      </c>
      <c r="E426" s="219" t="s">
        <v>19</v>
      </c>
      <c r="F426" s="220" t="s">
        <v>427</v>
      </c>
      <c r="G426" s="217"/>
      <c r="H426" s="219" t="s">
        <v>19</v>
      </c>
      <c r="I426" s="221"/>
      <c r="J426" s="217"/>
      <c r="K426" s="217"/>
      <c r="L426" s="222"/>
      <c r="M426" s="223"/>
      <c r="N426" s="224"/>
      <c r="O426" s="224"/>
      <c r="P426" s="224"/>
      <c r="Q426" s="224"/>
      <c r="R426" s="224"/>
      <c r="S426" s="224"/>
      <c r="T426" s="225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26" t="s">
        <v>148</v>
      </c>
      <c r="AU426" s="226" t="s">
        <v>83</v>
      </c>
      <c r="AV426" s="13" t="s">
        <v>81</v>
      </c>
      <c r="AW426" s="13" t="s">
        <v>37</v>
      </c>
      <c r="AX426" s="13" t="s">
        <v>76</v>
      </c>
      <c r="AY426" s="226" t="s">
        <v>133</v>
      </c>
    </row>
    <row r="427" s="14" customFormat="1">
      <c r="A427" s="14"/>
      <c r="B427" s="227"/>
      <c r="C427" s="228"/>
      <c r="D427" s="218" t="s">
        <v>148</v>
      </c>
      <c r="E427" s="229" t="s">
        <v>19</v>
      </c>
      <c r="F427" s="230" t="s">
        <v>428</v>
      </c>
      <c r="G427" s="228"/>
      <c r="H427" s="231">
        <v>69.010000000000005</v>
      </c>
      <c r="I427" s="232"/>
      <c r="J427" s="228"/>
      <c r="K427" s="228"/>
      <c r="L427" s="233"/>
      <c r="M427" s="234"/>
      <c r="N427" s="235"/>
      <c r="O427" s="235"/>
      <c r="P427" s="235"/>
      <c r="Q427" s="235"/>
      <c r="R427" s="235"/>
      <c r="S427" s="235"/>
      <c r="T427" s="236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37" t="s">
        <v>148</v>
      </c>
      <c r="AU427" s="237" t="s">
        <v>83</v>
      </c>
      <c r="AV427" s="14" t="s">
        <v>83</v>
      </c>
      <c r="AW427" s="14" t="s">
        <v>37</v>
      </c>
      <c r="AX427" s="14" t="s">
        <v>76</v>
      </c>
      <c r="AY427" s="237" t="s">
        <v>133</v>
      </c>
    </row>
    <row r="428" s="13" customFormat="1">
      <c r="A428" s="13"/>
      <c r="B428" s="216"/>
      <c r="C428" s="217"/>
      <c r="D428" s="218" t="s">
        <v>148</v>
      </c>
      <c r="E428" s="219" t="s">
        <v>19</v>
      </c>
      <c r="F428" s="220" t="s">
        <v>285</v>
      </c>
      <c r="G428" s="217"/>
      <c r="H428" s="219" t="s">
        <v>19</v>
      </c>
      <c r="I428" s="221"/>
      <c r="J428" s="217"/>
      <c r="K428" s="217"/>
      <c r="L428" s="222"/>
      <c r="M428" s="223"/>
      <c r="N428" s="224"/>
      <c r="O428" s="224"/>
      <c r="P428" s="224"/>
      <c r="Q428" s="224"/>
      <c r="R428" s="224"/>
      <c r="S428" s="224"/>
      <c r="T428" s="225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26" t="s">
        <v>148</v>
      </c>
      <c r="AU428" s="226" t="s">
        <v>83</v>
      </c>
      <c r="AV428" s="13" t="s">
        <v>81</v>
      </c>
      <c r="AW428" s="13" t="s">
        <v>37</v>
      </c>
      <c r="AX428" s="13" t="s">
        <v>76</v>
      </c>
      <c r="AY428" s="226" t="s">
        <v>133</v>
      </c>
    </row>
    <row r="429" s="14" customFormat="1">
      <c r="A429" s="14"/>
      <c r="B429" s="227"/>
      <c r="C429" s="228"/>
      <c r="D429" s="218" t="s">
        <v>148</v>
      </c>
      <c r="E429" s="229" t="s">
        <v>19</v>
      </c>
      <c r="F429" s="230" t="s">
        <v>429</v>
      </c>
      <c r="G429" s="228"/>
      <c r="H429" s="231">
        <v>563.98500000000001</v>
      </c>
      <c r="I429" s="232"/>
      <c r="J429" s="228"/>
      <c r="K429" s="228"/>
      <c r="L429" s="233"/>
      <c r="M429" s="234"/>
      <c r="N429" s="235"/>
      <c r="O429" s="235"/>
      <c r="P429" s="235"/>
      <c r="Q429" s="235"/>
      <c r="R429" s="235"/>
      <c r="S429" s="235"/>
      <c r="T429" s="236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37" t="s">
        <v>148</v>
      </c>
      <c r="AU429" s="237" t="s">
        <v>83</v>
      </c>
      <c r="AV429" s="14" t="s">
        <v>83</v>
      </c>
      <c r="AW429" s="14" t="s">
        <v>37</v>
      </c>
      <c r="AX429" s="14" t="s">
        <v>76</v>
      </c>
      <c r="AY429" s="237" t="s">
        <v>133</v>
      </c>
    </row>
    <row r="430" s="13" customFormat="1">
      <c r="A430" s="13"/>
      <c r="B430" s="216"/>
      <c r="C430" s="217"/>
      <c r="D430" s="218" t="s">
        <v>148</v>
      </c>
      <c r="E430" s="219" t="s">
        <v>19</v>
      </c>
      <c r="F430" s="220" t="s">
        <v>288</v>
      </c>
      <c r="G430" s="217"/>
      <c r="H430" s="219" t="s">
        <v>19</v>
      </c>
      <c r="I430" s="221"/>
      <c r="J430" s="217"/>
      <c r="K430" s="217"/>
      <c r="L430" s="222"/>
      <c r="M430" s="223"/>
      <c r="N430" s="224"/>
      <c r="O430" s="224"/>
      <c r="P430" s="224"/>
      <c r="Q430" s="224"/>
      <c r="R430" s="224"/>
      <c r="S430" s="224"/>
      <c r="T430" s="225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26" t="s">
        <v>148</v>
      </c>
      <c r="AU430" s="226" t="s">
        <v>83</v>
      </c>
      <c r="AV430" s="13" t="s">
        <v>81</v>
      </c>
      <c r="AW430" s="13" t="s">
        <v>37</v>
      </c>
      <c r="AX430" s="13" t="s">
        <v>76</v>
      </c>
      <c r="AY430" s="226" t="s">
        <v>133</v>
      </c>
    </row>
    <row r="431" s="14" customFormat="1">
      <c r="A431" s="14"/>
      <c r="B431" s="227"/>
      <c r="C431" s="228"/>
      <c r="D431" s="218" t="s">
        <v>148</v>
      </c>
      <c r="E431" s="229" t="s">
        <v>19</v>
      </c>
      <c r="F431" s="230" t="s">
        <v>431</v>
      </c>
      <c r="G431" s="228"/>
      <c r="H431" s="231">
        <v>164.34</v>
      </c>
      <c r="I431" s="232"/>
      <c r="J431" s="228"/>
      <c r="K431" s="228"/>
      <c r="L431" s="233"/>
      <c r="M431" s="234"/>
      <c r="N431" s="235"/>
      <c r="O431" s="235"/>
      <c r="P431" s="235"/>
      <c r="Q431" s="235"/>
      <c r="R431" s="235"/>
      <c r="S431" s="235"/>
      <c r="T431" s="236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237" t="s">
        <v>148</v>
      </c>
      <c r="AU431" s="237" t="s">
        <v>83</v>
      </c>
      <c r="AV431" s="14" t="s">
        <v>83</v>
      </c>
      <c r="AW431" s="14" t="s">
        <v>37</v>
      </c>
      <c r="AX431" s="14" t="s">
        <v>76</v>
      </c>
      <c r="AY431" s="237" t="s">
        <v>133</v>
      </c>
    </row>
    <row r="432" s="14" customFormat="1">
      <c r="A432" s="14"/>
      <c r="B432" s="227"/>
      <c r="C432" s="228"/>
      <c r="D432" s="218" t="s">
        <v>148</v>
      </c>
      <c r="E432" s="229" t="s">
        <v>19</v>
      </c>
      <c r="F432" s="230" t="s">
        <v>433</v>
      </c>
      <c r="G432" s="228"/>
      <c r="H432" s="231">
        <v>241.60499999999999</v>
      </c>
      <c r="I432" s="232"/>
      <c r="J432" s="228"/>
      <c r="K432" s="228"/>
      <c r="L432" s="233"/>
      <c r="M432" s="234"/>
      <c r="N432" s="235"/>
      <c r="O432" s="235"/>
      <c r="P432" s="235"/>
      <c r="Q432" s="235"/>
      <c r="R432" s="235"/>
      <c r="S432" s="235"/>
      <c r="T432" s="236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37" t="s">
        <v>148</v>
      </c>
      <c r="AU432" s="237" t="s">
        <v>83</v>
      </c>
      <c r="AV432" s="14" t="s">
        <v>83</v>
      </c>
      <c r="AW432" s="14" t="s">
        <v>37</v>
      </c>
      <c r="AX432" s="14" t="s">
        <v>76</v>
      </c>
      <c r="AY432" s="237" t="s">
        <v>133</v>
      </c>
    </row>
    <row r="433" s="13" customFormat="1">
      <c r="A433" s="13"/>
      <c r="B433" s="216"/>
      <c r="C433" s="217"/>
      <c r="D433" s="218" t="s">
        <v>148</v>
      </c>
      <c r="E433" s="219" t="s">
        <v>19</v>
      </c>
      <c r="F433" s="220" t="s">
        <v>297</v>
      </c>
      <c r="G433" s="217"/>
      <c r="H433" s="219" t="s">
        <v>19</v>
      </c>
      <c r="I433" s="221"/>
      <c r="J433" s="217"/>
      <c r="K433" s="217"/>
      <c r="L433" s="222"/>
      <c r="M433" s="223"/>
      <c r="N433" s="224"/>
      <c r="O433" s="224"/>
      <c r="P433" s="224"/>
      <c r="Q433" s="224"/>
      <c r="R433" s="224"/>
      <c r="S433" s="224"/>
      <c r="T433" s="225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26" t="s">
        <v>148</v>
      </c>
      <c r="AU433" s="226" t="s">
        <v>83</v>
      </c>
      <c r="AV433" s="13" t="s">
        <v>81</v>
      </c>
      <c r="AW433" s="13" t="s">
        <v>37</v>
      </c>
      <c r="AX433" s="13" t="s">
        <v>76</v>
      </c>
      <c r="AY433" s="226" t="s">
        <v>133</v>
      </c>
    </row>
    <row r="434" s="14" customFormat="1">
      <c r="A434" s="14"/>
      <c r="B434" s="227"/>
      <c r="C434" s="228"/>
      <c r="D434" s="218" t="s">
        <v>148</v>
      </c>
      <c r="E434" s="229" t="s">
        <v>19</v>
      </c>
      <c r="F434" s="230" t="s">
        <v>435</v>
      </c>
      <c r="G434" s="228"/>
      <c r="H434" s="231">
        <v>31.488</v>
      </c>
      <c r="I434" s="232"/>
      <c r="J434" s="228"/>
      <c r="K434" s="228"/>
      <c r="L434" s="233"/>
      <c r="M434" s="234"/>
      <c r="N434" s="235"/>
      <c r="O434" s="235"/>
      <c r="P434" s="235"/>
      <c r="Q434" s="235"/>
      <c r="R434" s="235"/>
      <c r="S434" s="235"/>
      <c r="T434" s="236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37" t="s">
        <v>148</v>
      </c>
      <c r="AU434" s="237" t="s">
        <v>83</v>
      </c>
      <c r="AV434" s="14" t="s">
        <v>83</v>
      </c>
      <c r="AW434" s="14" t="s">
        <v>37</v>
      </c>
      <c r="AX434" s="14" t="s">
        <v>76</v>
      </c>
      <c r="AY434" s="237" t="s">
        <v>133</v>
      </c>
    </row>
    <row r="435" s="14" customFormat="1">
      <c r="A435" s="14"/>
      <c r="B435" s="227"/>
      <c r="C435" s="228"/>
      <c r="D435" s="218" t="s">
        <v>148</v>
      </c>
      <c r="E435" s="229" t="s">
        <v>19</v>
      </c>
      <c r="F435" s="230" t="s">
        <v>436</v>
      </c>
      <c r="G435" s="228"/>
      <c r="H435" s="231">
        <v>386.904</v>
      </c>
      <c r="I435" s="232"/>
      <c r="J435" s="228"/>
      <c r="K435" s="228"/>
      <c r="L435" s="233"/>
      <c r="M435" s="234"/>
      <c r="N435" s="235"/>
      <c r="O435" s="235"/>
      <c r="P435" s="235"/>
      <c r="Q435" s="235"/>
      <c r="R435" s="235"/>
      <c r="S435" s="235"/>
      <c r="T435" s="236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37" t="s">
        <v>148</v>
      </c>
      <c r="AU435" s="237" t="s">
        <v>83</v>
      </c>
      <c r="AV435" s="14" t="s">
        <v>83</v>
      </c>
      <c r="AW435" s="14" t="s">
        <v>37</v>
      </c>
      <c r="AX435" s="14" t="s">
        <v>76</v>
      </c>
      <c r="AY435" s="237" t="s">
        <v>133</v>
      </c>
    </row>
    <row r="436" s="13" customFormat="1">
      <c r="A436" s="13"/>
      <c r="B436" s="216"/>
      <c r="C436" s="217"/>
      <c r="D436" s="218" t="s">
        <v>148</v>
      </c>
      <c r="E436" s="219" t="s">
        <v>19</v>
      </c>
      <c r="F436" s="220" t="s">
        <v>575</v>
      </c>
      <c r="G436" s="217"/>
      <c r="H436" s="219" t="s">
        <v>19</v>
      </c>
      <c r="I436" s="221"/>
      <c r="J436" s="217"/>
      <c r="K436" s="217"/>
      <c r="L436" s="222"/>
      <c r="M436" s="223"/>
      <c r="N436" s="224"/>
      <c r="O436" s="224"/>
      <c r="P436" s="224"/>
      <c r="Q436" s="224"/>
      <c r="R436" s="224"/>
      <c r="S436" s="224"/>
      <c r="T436" s="225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26" t="s">
        <v>148</v>
      </c>
      <c r="AU436" s="226" t="s">
        <v>83</v>
      </c>
      <c r="AV436" s="13" t="s">
        <v>81</v>
      </c>
      <c r="AW436" s="13" t="s">
        <v>37</v>
      </c>
      <c r="AX436" s="13" t="s">
        <v>76</v>
      </c>
      <c r="AY436" s="226" t="s">
        <v>133</v>
      </c>
    </row>
    <row r="437" s="14" customFormat="1">
      <c r="A437" s="14"/>
      <c r="B437" s="227"/>
      <c r="C437" s="228"/>
      <c r="D437" s="218" t="s">
        <v>148</v>
      </c>
      <c r="E437" s="229" t="s">
        <v>19</v>
      </c>
      <c r="F437" s="230" t="s">
        <v>439</v>
      </c>
      <c r="G437" s="228"/>
      <c r="H437" s="231">
        <v>134.32499999999999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37" t="s">
        <v>148</v>
      </c>
      <c r="AU437" s="237" t="s">
        <v>83</v>
      </c>
      <c r="AV437" s="14" t="s">
        <v>83</v>
      </c>
      <c r="AW437" s="14" t="s">
        <v>37</v>
      </c>
      <c r="AX437" s="14" t="s">
        <v>76</v>
      </c>
      <c r="AY437" s="237" t="s">
        <v>133</v>
      </c>
    </row>
    <row r="438" s="15" customFormat="1">
      <c r="A438" s="15"/>
      <c r="B438" s="248"/>
      <c r="C438" s="249"/>
      <c r="D438" s="218" t="s">
        <v>148</v>
      </c>
      <c r="E438" s="250" t="s">
        <v>19</v>
      </c>
      <c r="F438" s="251" t="s">
        <v>305</v>
      </c>
      <c r="G438" s="249"/>
      <c r="H438" s="252">
        <v>1991.0350000000001</v>
      </c>
      <c r="I438" s="253"/>
      <c r="J438" s="249"/>
      <c r="K438" s="249"/>
      <c r="L438" s="254"/>
      <c r="M438" s="255"/>
      <c r="N438" s="256"/>
      <c r="O438" s="256"/>
      <c r="P438" s="256"/>
      <c r="Q438" s="256"/>
      <c r="R438" s="256"/>
      <c r="S438" s="256"/>
      <c r="T438" s="257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58" t="s">
        <v>148</v>
      </c>
      <c r="AU438" s="258" t="s">
        <v>83</v>
      </c>
      <c r="AV438" s="15" t="s">
        <v>139</v>
      </c>
      <c r="AW438" s="15" t="s">
        <v>37</v>
      </c>
      <c r="AX438" s="15" t="s">
        <v>81</v>
      </c>
      <c r="AY438" s="258" t="s">
        <v>133</v>
      </c>
    </row>
    <row r="439" s="2" customFormat="1" ht="24.15" customHeight="1">
      <c r="A439" s="39"/>
      <c r="B439" s="40"/>
      <c r="C439" s="198" t="s">
        <v>576</v>
      </c>
      <c r="D439" s="198" t="s">
        <v>135</v>
      </c>
      <c r="E439" s="199" t="s">
        <v>577</v>
      </c>
      <c r="F439" s="200" t="s">
        <v>578</v>
      </c>
      <c r="G439" s="201" t="s">
        <v>143</v>
      </c>
      <c r="H439" s="202">
        <v>179193.14999999999</v>
      </c>
      <c r="I439" s="203"/>
      <c r="J439" s="204">
        <f>ROUND(I439*H439,2)</f>
        <v>0</v>
      </c>
      <c r="K439" s="200" t="s">
        <v>144</v>
      </c>
      <c r="L439" s="45"/>
      <c r="M439" s="205" t="s">
        <v>19</v>
      </c>
      <c r="N439" s="206" t="s">
        <v>47</v>
      </c>
      <c r="O439" s="85"/>
      <c r="P439" s="207">
        <f>O439*H439</f>
        <v>0</v>
      </c>
      <c r="Q439" s="207">
        <v>0</v>
      </c>
      <c r="R439" s="207">
        <f>Q439*H439</f>
        <v>0</v>
      </c>
      <c r="S439" s="207">
        <v>0</v>
      </c>
      <c r="T439" s="208">
        <f>S439*H439</f>
        <v>0</v>
      </c>
      <c r="U439" s="39"/>
      <c r="V439" s="39"/>
      <c r="W439" s="39"/>
      <c r="X439" s="39"/>
      <c r="Y439" s="39"/>
      <c r="Z439" s="39"/>
      <c r="AA439" s="39"/>
      <c r="AB439" s="39"/>
      <c r="AC439" s="39"/>
      <c r="AD439" s="39"/>
      <c r="AE439" s="39"/>
      <c r="AR439" s="209" t="s">
        <v>139</v>
      </c>
      <c r="AT439" s="209" t="s">
        <v>135</v>
      </c>
      <c r="AU439" s="209" t="s">
        <v>83</v>
      </c>
      <c r="AY439" s="18" t="s">
        <v>133</v>
      </c>
      <c r="BE439" s="210">
        <f>IF(N439="základní",J439,0)</f>
        <v>0</v>
      </c>
      <c r="BF439" s="210">
        <f>IF(N439="snížená",J439,0)</f>
        <v>0</v>
      </c>
      <c r="BG439" s="210">
        <f>IF(N439="zákl. přenesená",J439,0)</f>
        <v>0</v>
      </c>
      <c r="BH439" s="210">
        <f>IF(N439="sníž. přenesená",J439,0)</f>
        <v>0</v>
      </c>
      <c r="BI439" s="210">
        <f>IF(N439="nulová",J439,0)</f>
        <v>0</v>
      </c>
      <c r="BJ439" s="18" t="s">
        <v>81</v>
      </c>
      <c r="BK439" s="210">
        <f>ROUND(I439*H439,2)</f>
        <v>0</v>
      </c>
      <c r="BL439" s="18" t="s">
        <v>139</v>
      </c>
      <c r="BM439" s="209" t="s">
        <v>579</v>
      </c>
    </row>
    <row r="440" s="2" customFormat="1">
      <c r="A440" s="39"/>
      <c r="B440" s="40"/>
      <c r="C440" s="41"/>
      <c r="D440" s="211" t="s">
        <v>146</v>
      </c>
      <c r="E440" s="41"/>
      <c r="F440" s="212" t="s">
        <v>580</v>
      </c>
      <c r="G440" s="41"/>
      <c r="H440" s="41"/>
      <c r="I440" s="213"/>
      <c r="J440" s="41"/>
      <c r="K440" s="41"/>
      <c r="L440" s="45"/>
      <c r="M440" s="214"/>
      <c r="N440" s="215"/>
      <c r="O440" s="85"/>
      <c r="P440" s="85"/>
      <c r="Q440" s="85"/>
      <c r="R440" s="85"/>
      <c r="S440" s="85"/>
      <c r="T440" s="86"/>
      <c r="U440" s="39"/>
      <c r="V440" s="39"/>
      <c r="W440" s="39"/>
      <c r="X440" s="39"/>
      <c r="Y440" s="39"/>
      <c r="Z440" s="39"/>
      <c r="AA440" s="39"/>
      <c r="AB440" s="39"/>
      <c r="AC440" s="39"/>
      <c r="AD440" s="39"/>
      <c r="AE440" s="39"/>
      <c r="AT440" s="18" t="s">
        <v>146</v>
      </c>
      <c r="AU440" s="18" t="s">
        <v>83</v>
      </c>
    </row>
    <row r="441" s="13" customFormat="1">
      <c r="A441" s="13"/>
      <c r="B441" s="216"/>
      <c r="C441" s="217"/>
      <c r="D441" s="218" t="s">
        <v>148</v>
      </c>
      <c r="E441" s="219" t="s">
        <v>19</v>
      </c>
      <c r="F441" s="220" t="s">
        <v>581</v>
      </c>
      <c r="G441" s="217"/>
      <c r="H441" s="219" t="s">
        <v>19</v>
      </c>
      <c r="I441" s="221"/>
      <c r="J441" s="217"/>
      <c r="K441" s="217"/>
      <c r="L441" s="222"/>
      <c r="M441" s="223"/>
      <c r="N441" s="224"/>
      <c r="O441" s="224"/>
      <c r="P441" s="224"/>
      <c r="Q441" s="224"/>
      <c r="R441" s="224"/>
      <c r="S441" s="224"/>
      <c r="T441" s="225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26" t="s">
        <v>148</v>
      </c>
      <c r="AU441" s="226" t="s">
        <v>83</v>
      </c>
      <c r="AV441" s="13" t="s">
        <v>81</v>
      </c>
      <c r="AW441" s="13" t="s">
        <v>37</v>
      </c>
      <c r="AX441" s="13" t="s">
        <v>76</v>
      </c>
      <c r="AY441" s="226" t="s">
        <v>133</v>
      </c>
    </row>
    <row r="442" s="14" customFormat="1">
      <c r="A442" s="14"/>
      <c r="B442" s="227"/>
      <c r="C442" s="228"/>
      <c r="D442" s="218" t="s">
        <v>148</v>
      </c>
      <c r="E442" s="229" t="s">
        <v>19</v>
      </c>
      <c r="F442" s="230" t="s">
        <v>582</v>
      </c>
      <c r="G442" s="228"/>
      <c r="H442" s="231">
        <v>179193.14999999999</v>
      </c>
      <c r="I442" s="232"/>
      <c r="J442" s="228"/>
      <c r="K442" s="228"/>
      <c r="L442" s="233"/>
      <c r="M442" s="234"/>
      <c r="N442" s="235"/>
      <c r="O442" s="235"/>
      <c r="P442" s="235"/>
      <c r="Q442" s="235"/>
      <c r="R442" s="235"/>
      <c r="S442" s="235"/>
      <c r="T442" s="236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37" t="s">
        <v>148</v>
      </c>
      <c r="AU442" s="237" t="s">
        <v>83</v>
      </c>
      <c r="AV442" s="14" t="s">
        <v>83</v>
      </c>
      <c r="AW442" s="14" t="s">
        <v>37</v>
      </c>
      <c r="AX442" s="14" t="s">
        <v>81</v>
      </c>
      <c r="AY442" s="237" t="s">
        <v>133</v>
      </c>
    </row>
    <row r="443" s="2" customFormat="1" ht="24.15" customHeight="1">
      <c r="A443" s="39"/>
      <c r="B443" s="40"/>
      <c r="C443" s="198" t="s">
        <v>583</v>
      </c>
      <c r="D443" s="198" t="s">
        <v>135</v>
      </c>
      <c r="E443" s="199" t="s">
        <v>584</v>
      </c>
      <c r="F443" s="200" t="s">
        <v>585</v>
      </c>
      <c r="G443" s="201" t="s">
        <v>143</v>
      </c>
      <c r="H443" s="202">
        <v>1991.0350000000001</v>
      </c>
      <c r="I443" s="203"/>
      <c r="J443" s="204">
        <f>ROUND(I443*H443,2)</f>
        <v>0</v>
      </c>
      <c r="K443" s="200" t="s">
        <v>144</v>
      </c>
      <c r="L443" s="45"/>
      <c r="M443" s="205" t="s">
        <v>19</v>
      </c>
      <c r="N443" s="206" t="s">
        <v>47</v>
      </c>
      <c r="O443" s="85"/>
      <c r="P443" s="207">
        <f>O443*H443</f>
        <v>0</v>
      </c>
      <c r="Q443" s="207">
        <v>0</v>
      </c>
      <c r="R443" s="207">
        <f>Q443*H443</f>
        <v>0</v>
      </c>
      <c r="S443" s="207">
        <v>0</v>
      </c>
      <c r="T443" s="208">
        <f>S443*H443</f>
        <v>0</v>
      </c>
      <c r="U443" s="39"/>
      <c r="V443" s="39"/>
      <c r="W443" s="39"/>
      <c r="X443" s="39"/>
      <c r="Y443" s="39"/>
      <c r="Z443" s="39"/>
      <c r="AA443" s="39"/>
      <c r="AB443" s="39"/>
      <c r="AC443" s="39"/>
      <c r="AD443" s="39"/>
      <c r="AE443" s="39"/>
      <c r="AR443" s="209" t="s">
        <v>139</v>
      </c>
      <c r="AT443" s="209" t="s">
        <v>135</v>
      </c>
      <c r="AU443" s="209" t="s">
        <v>83</v>
      </c>
      <c r="AY443" s="18" t="s">
        <v>133</v>
      </c>
      <c r="BE443" s="210">
        <f>IF(N443="základní",J443,0)</f>
        <v>0</v>
      </c>
      <c r="BF443" s="210">
        <f>IF(N443="snížená",J443,0)</f>
        <v>0</v>
      </c>
      <c r="BG443" s="210">
        <f>IF(N443="zákl. přenesená",J443,0)</f>
        <v>0</v>
      </c>
      <c r="BH443" s="210">
        <f>IF(N443="sníž. přenesená",J443,0)</f>
        <v>0</v>
      </c>
      <c r="BI443" s="210">
        <f>IF(N443="nulová",J443,0)</f>
        <v>0</v>
      </c>
      <c r="BJ443" s="18" t="s">
        <v>81</v>
      </c>
      <c r="BK443" s="210">
        <f>ROUND(I443*H443,2)</f>
        <v>0</v>
      </c>
      <c r="BL443" s="18" t="s">
        <v>139</v>
      </c>
      <c r="BM443" s="209" t="s">
        <v>586</v>
      </c>
    </row>
    <row r="444" s="2" customFormat="1">
      <c r="A444" s="39"/>
      <c r="B444" s="40"/>
      <c r="C444" s="41"/>
      <c r="D444" s="211" t="s">
        <v>146</v>
      </c>
      <c r="E444" s="41"/>
      <c r="F444" s="212" t="s">
        <v>587</v>
      </c>
      <c r="G444" s="41"/>
      <c r="H444" s="41"/>
      <c r="I444" s="213"/>
      <c r="J444" s="41"/>
      <c r="K444" s="41"/>
      <c r="L444" s="45"/>
      <c r="M444" s="214"/>
      <c r="N444" s="215"/>
      <c r="O444" s="85"/>
      <c r="P444" s="85"/>
      <c r="Q444" s="85"/>
      <c r="R444" s="85"/>
      <c r="S444" s="85"/>
      <c r="T444" s="86"/>
      <c r="U444" s="39"/>
      <c r="V444" s="39"/>
      <c r="W444" s="39"/>
      <c r="X444" s="39"/>
      <c r="Y444" s="39"/>
      <c r="Z444" s="39"/>
      <c r="AA444" s="39"/>
      <c r="AB444" s="39"/>
      <c r="AC444" s="39"/>
      <c r="AD444" s="39"/>
      <c r="AE444" s="39"/>
      <c r="AT444" s="18" t="s">
        <v>146</v>
      </c>
      <c r="AU444" s="18" t="s">
        <v>83</v>
      </c>
    </row>
    <row r="445" s="2" customFormat="1" ht="16.5" customHeight="1">
      <c r="A445" s="39"/>
      <c r="B445" s="40"/>
      <c r="C445" s="198" t="s">
        <v>588</v>
      </c>
      <c r="D445" s="198" t="s">
        <v>135</v>
      </c>
      <c r="E445" s="199" t="s">
        <v>589</v>
      </c>
      <c r="F445" s="200" t="s">
        <v>590</v>
      </c>
      <c r="G445" s="201" t="s">
        <v>143</v>
      </c>
      <c r="H445" s="202">
        <v>1991.0350000000001</v>
      </c>
      <c r="I445" s="203"/>
      <c r="J445" s="204">
        <f>ROUND(I445*H445,2)</f>
        <v>0</v>
      </c>
      <c r="K445" s="200" t="s">
        <v>144</v>
      </c>
      <c r="L445" s="45"/>
      <c r="M445" s="205" t="s">
        <v>19</v>
      </c>
      <c r="N445" s="206" t="s">
        <v>47</v>
      </c>
      <c r="O445" s="85"/>
      <c r="P445" s="207">
        <f>O445*H445</f>
        <v>0</v>
      </c>
      <c r="Q445" s="207">
        <v>0</v>
      </c>
      <c r="R445" s="207">
        <f>Q445*H445</f>
        <v>0</v>
      </c>
      <c r="S445" s="207">
        <v>0</v>
      </c>
      <c r="T445" s="208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09" t="s">
        <v>139</v>
      </c>
      <c r="AT445" s="209" t="s">
        <v>135</v>
      </c>
      <c r="AU445" s="209" t="s">
        <v>83</v>
      </c>
      <c r="AY445" s="18" t="s">
        <v>133</v>
      </c>
      <c r="BE445" s="210">
        <f>IF(N445="základní",J445,0)</f>
        <v>0</v>
      </c>
      <c r="BF445" s="210">
        <f>IF(N445="snížená",J445,0)</f>
        <v>0</v>
      </c>
      <c r="BG445" s="210">
        <f>IF(N445="zákl. přenesená",J445,0)</f>
        <v>0</v>
      </c>
      <c r="BH445" s="210">
        <f>IF(N445="sníž. přenesená",J445,0)</f>
        <v>0</v>
      </c>
      <c r="BI445" s="210">
        <f>IF(N445="nulová",J445,0)</f>
        <v>0</v>
      </c>
      <c r="BJ445" s="18" t="s">
        <v>81</v>
      </c>
      <c r="BK445" s="210">
        <f>ROUND(I445*H445,2)</f>
        <v>0</v>
      </c>
      <c r="BL445" s="18" t="s">
        <v>139</v>
      </c>
      <c r="BM445" s="209" t="s">
        <v>591</v>
      </c>
    </row>
    <row r="446" s="2" customFormat="1">
      <c r="A446" s="39"/>
      <c r="B446" s="40"/>
      <c r="C446" s="41"/>
      <c r="D446" s="211" t="s">
        <v>146</v>
      </c>
      <c r="E446" s="41"/>
      <c r="F446" s="212" t="s">
        <v>592</v>
      </c>
      <c r="G446" s="41"/>
      <c r="H446" s="41"/>
      <c r="I446" s="213"/>
      <c r="J446" s="41"/>
      <c r="K446" s="41"/>
      <c r="L446" s="45"/>
      <c r="M446" s="214"/>
      <c r="N446" s="215"/>
      <c r="O446" s="85"/>
      <c r="P446" s="85"/>
      <c r="Q446" s="85"/>
      <c r="R446" s="85"/>
      <c r="S446" s="85"/>
      <c r="T446" s="86"/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T446" s="18" t="s">
        <v>146</v>
      </c>
      <c r="AU446" s="18" t="s">
        <v>83</v>
      </c>
    </row>
    <row r="447" s="2" customFormat="1" ht="16.5" customHeight="1">
      <c r="A447" s="39"/>
      <c r="B447" s="40"/>
      <c r="C447" s="198" t="s">
        <v>593</v>
      </c>
      <c r="D447" s="198" t="s">
        <v>135</v>
      </c>
      <c r="E447" s="199" t="s">
        <v>594</v>
      </c>
      <c r="F447" s="200" t="s">
        <v>595</v>
      </c>
      <c r="G447" s="201" t="s">
        <v>143</v>
      </c>
      <c r="H447" s="202">
        <v>179193.14999999999</v>
      </c>
      <c r="I447" s="203"/>
      <c r="J447" s="204">
        <f>ROUND(I447*H447,2)</f>
        <v>0</v>
      </c>
      <c r="K447" s="200" t="s">
        <v>144</v>
      </c>
      <c r="L447" s="45"/>
      <c r="M447" s="205" t="s">
        <v>19</v>
      </c>
      <c r="N447" s="206" t="s">
        <v>47</v>
      </c>
      <c r="O447" s="85"/>
      <c r="P447" s="207">
        <f>O447*H447</f>
        <v>0</v>
      </c>
      <c r="Q447" s="207">
        <v>0</v>
      </c>
      <c r="R447" s="207">
        <f>Q447*H447</f>
        <v>0</v>
      </c>
      <c r="S447" s="207">
        <v>0</v>
      </c>
      <c r="T447" s="208">
        <f>S447*H447</f>
        <v>0</v>
      </c>
      <c r="U447" s="39"/>
      <c r="V447" s="39"/>
      <c r="W447" s="39"/>
      <c r="X447" s="39"/>
      <c r="Y447" s="39"/>
      <c r="Z447" s="39"/>
      <c r="AA447" s="39"/>
      <c r="AB447" s="39"/>
      <c r="AC447" s="39"/>
      <c r="AD447" s="39"/>
      <c r="AE447" s="39"/>
      <c r="AR447" s="209" t="s">
        <v>139</v>
      </c>
      <c r="AT447" s="209" t="s">
        <v>135</v>
      </c>
      <c r="AU447" s="209" t="s">
        <v>83</v>
      </c>
      <c r="AY447" s="18" t="s">
        <v>133</v>
      </c>
      <c r="BE447" s="210">
        <f>IF(N447="základní",J447,0)</f>
        <v>0</v>
      </c>
      <c r="BF447" s="210">
        <f>IF(N447="snížená",J447,0)</f>
        <v>0</v>
      </c>
      <c r="BG447" s="210">
        <f>IF(N447="zákl. přenesená",J447,0)</f>
        <v>0</v>
      </c>
      <c r="BH447" s="210">
        <f>IF(N447="sníž. přenesená",J447,0)</f>
        <v>0</v>
      </c>
      <c r="BI447" s="210">
        <f>IF(N447="nulová",J447,0)</f>
        <v>0</v>
      </c>
      <c r="BJ447" s="18" t="s">
        <v>81</v>
      </c>
      <c r="BK447" s="210">
        <f>ROUND(I447*H447,2)</f>
        <v>0</v>
      </c>
      <c r="BL447" s="18" t="s">
        <v>139</v>
      </c>
      <c r="BM447" s="209" t="s">
        <v>596</v>
      </c>
    </row>
    <row r="448" s="2" customFormat="1">
      <c r="A448" s="39"/>
      <c r="B448" s="40"/>
      <c r="C448" s="41"/>
      <c r="D448" s="211" t="s">
        <v>146</v>
      </c>
      <c r="E448" s="41"/>
      <c r="F448" s="212" t="s">
        <v>597</v>
      </c>
      <c r="G448" s="41"/>
      <c r="H448" s="41"/>
      <c r="I448" s="213"/>
      <c r="J448" s="41"/>
      <c r="K448" s="41"/>
      <c r="L448" s="45"/>
      <c r="M448" s="214"/>
      <c r="N448" s="215"/>
      <c r="O448" s="85"/>
      <c r="P448" s="85"/>
      <c r="Q448" s="85"/>
      <c r="R448" s="85"/>
      <c r="S448" s="85"/>
      <c r="T448" s="86"/>
      <c r="U448" s="39"/>
      <c r="V448" s="39"/>
      <c r="W448" s="39"/>
      <c r="X448" s="39"/>
      <c r="Y448" s="39"/>
      <c r="Z448" s="39"/>
      <c r="AA448" s="39"/>
      <c r="AB448" s="39"/>
      <c r="AC448" s="39"/>
      <c r="AD448" s="39"/>
      <c r="AE448" s="39"/>
      <c r="AT448" s="18" t="s">
        <v>146</v>
      </c>
      <c r="AU448" s="18" t="s">
        <v>83</v>
      </c>
    </row>
    <row r="449" s="14" customFormat="1">
      <c r="A449" s="14"/>
      <c r="B449" s="227"/>
      <c r="C449" s="228"/>
      <c r="D449" s="218" t="s">
        <v>148</v>
      </c>
      <c r="E449" s="229" t="s">
        <v>19</v>
      </c>
      <c r="F449" s="230" t="s">
        <v>582</v>
      </c>
      <c r="G449" s="228"/>
      <c r="H449" s="231">
        <v>179193.14999999999</v>
      </c>
      <c r="I449" s="232"/>
      <c r="J449" s="228"/>
      <c r="K449" s="228"/>
      <c r="L449" s="233"/>
      <c r="M449" s="234"/>
      <c r="N449" s="235"/>
      <c r="O449" s="235"/>
      <c r="P449" s="235"/>
      <c r="Q449" s="235"/>
      <c r="R449" s="235"/>
      <c r="S449" s="235"/>
      <c r="T449" s="236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37" t="s">
        <v>148</v>
      </c>
      <c r="AU449" s="237" t="s">
        <v>83</v>
      </c>
      <c r="AV449" s="14" t="s">
        <v>83</v>
      </c>
      <c r="AW449" s="14" t="s">
        <v>37</v>
      </c>
      <c r="AX449" s="14" t="s">
        <v>81</v>
      </c>
      <c r="AY449" s="237" t="s">
        <v>133</v>
      </c>
    </row>
    <row r="450" s="2" customFormat="1" ht="16.5" customHeight="1">
      <c r="A450" s="39"/>
      <c r="B450" s="40"/>
      <c r="C450" s="198" t="s">
        <v>598</v>
      </c>
      <c r="D450" s="198" t="s">
        <v>135</v>
      </c>
      <c r="E450" s="199" t="s">
        <v>599</v>
      </c>
      <c r="F450" s="200" t="s">
        <v>600</v>
      </c>
      <c r="G450" s="201" t="s">
        <v>143</v>
      </c>
      <c r="H450" s="202">
        <v>1991.0350000000001</v>
      </c>
      <c r="I450" s="203"/>
      <c r="J450" s="204">
        <f>ROUND(I450*H450,2)</f>
        <v>0</v>
      </c>
      <c r="K450" s="200" t="s">
        <v>144</v>
      </c>
      <c r="L450" s="45"/>
      <c r="M450" s="205" t="s">
        <v>19</v>
      </c>
      <c r="N450" s="206" t="s">
        <v>47</v>
      </c>
      <c r="O450" s="85"/>
      <c r="P450" s="207">
        <f>O450*H450</f>
        <v>0</v>
      </c>
      <c r="Q450" s="207">
        <v>0</v>
      </c>
      <c r="R450" s="207">
        <f>Q450*H450</f>
        <v>0</v>
      </c>
      <c r="S450" s="207">
        <v>0</v>
      </c>
      <c r="T450" s="208">
        <f>S450*H450</f>
        <v>0</v>
      </c>
      <c r="U450" s="39"/>
      <c r="V450" s="39"/>
      <c r="W450" s="39"/>
      <c r="X450" s="39"/>
      <c r="Y450" s="39"/>
      <c r="Z450" s="39"/>
      <c r="AA450" s="39"/>
      <c r="AB450" s="39"/>
      <c r="AC450" s="39"/>
      <c r="AD450" s="39"/>
      <c r="AE450" s="39"/>
      <c r="AR450" s="209" t="s">
        <v>139</v>
      </c>
      <c r="AT450" s="209" t="s">
        <v>135</v>
      </c>
      <c r="AU450" s="209" t="s">
        <v>83</v>
      </c>
      <c r="AY450" s="18" t="s">
        <v>133</v>
      </c>
      <c r="BE450" s="210">
        <f>IF(N450="základní",J450,0)</f>
        <v>0</v>
      </c>
      <c r="BF450" s="210">
        <f>IF(N450="snížená",J450,0)</f>
        <v>0</v>
      </c>
      <c r="BG450" s="210">
        <f>IF(N450="zákl. přenesená",J450,0)</f>
        <v>0</v>
      </c>
      <c r="BH450" s="210">
        <f>IF(N450="sníž. přenesená",J450,0)</f>
        <v>0</v>
      </c>
      <c r="BI450" s="210">
        <f>IF(N450="nulová",J450,0)</f>
        <v>0</v>
      </c>
      <c r="BJ450" s="18" t="s">
        <v>81</v>
      </c>
      <c r="BK450" s="210">
        <f>ROUND(I450*H450,2)</f>
        <v>0</v>
      </c>
      <c r="BL450" s="18" t="s">
        <v>139</v>
      </c>
      <c r="BM450" s="209" t="s">
        <v>601</v>
      </c>
    </row>
    <row r="451" s="2" customFormat="1">
      <c r="A451" s="39"/>
      <c r="B451" s="40"/>
      <c r="C451" s="41"/>
      <c r="D451" s="211" t="s">
        <v>146</v>
      </c>
      <c r="E451" s="41"/>
      <c r="F451" s="212" t="s">
        <v>602</v>
      </c>
      <c r="G451" s="41"/>
      <c r="H451" s="41"/>
      <c r="I451" s="213"/>
      <c r="J451" s="41"/>
      <c r="K451" s="41"/>
      <c r="L451" s="45"/>
      <c r="M451" s="214"/>
      <c r="N451" s="215"/>
      <c r="O451" s="85"/>
      <c r="P451" s="85"/>
      <c r="Q451" s="85"/>
      <c r="R451" s="85"/>
      <c r="S451" s="85"/>
      <c r="T451" s="86"/>
      <c r="U451" s="39"/>
      <c r="V451" s="39"/>
      <c r="W451" s="39"/>
      <c r="X451" s="39"/>
      <c r="Y451" s="39"/>
      <c r="Z451" s="39"/>
      <c r="AA451" s="39"/>
      <c r="AB451" s="39"/>
      <c r="AC451" s="39"/>
      <c r="AD451" s="39"/>
      <c r="AE451" s="39"/>
      <c r="AT451" s="18" t="s">
        <v>146</v>
      </c>
      <c r="AU451" s="18" t="s">
        <v>83</v>
      </c>
    </row>
    <row r="452" s="2" customFormat="1" ht="21.75" customHeight="1">
      <c r="A452" s="39"/>
      <c r="B452" s="40"/>
      <c r="C452" s="198" t="s">
        <v>603</v>
      </c>
      <c r="D452" s="198" t="s">
        <v>135</v>
      </c>
      <c r="E452" s="199" t="s">
        <v>604</v>
      </c>
      <c r="F452" s="200" t="s">
        <v>605</v>
      </c>
      <c r="G452" s="201" t="s">
        <v>274</v>
      </c>
      <c r="H452" s="202">
        <v>20</v>
      </c>
      <c r="I452" s="203"/>
      <c r="J452" s="204">
        <f>ROUND(I452*H452,2)</f>
        <v>0</v>
      </c>
      <c r="K452" s="200" t="s">
        <v>144</v>
      </c>
      <c r="L452" s="45"/>
      <c r="M452" s="205" t="s">
        <v>19</v>
      </c>
      <c r="N452" s="206" t="s">
        <v>47</v>
      </c>
      <c r="O452" s="85"/>
      <c r="P452" s="207">
        <f>O452*H452</f>
        <v>0</v>
      </c>
      <c r="Q452" s="207">
        <v>0</v>
      </c>
      <c r="R452" s="207">
        <f>Q452*H452</f>
        <v>0</v>
      </c>
      <c r="S452" s="207">
        <v>0</v>
      </c>
      <c r="T452" s="208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09" t="s">
        <v>139</v>
      </c>
      <c r="AT452" s="209" t="s">
        <v>135</v>
      </c>
      <c r="AU452" s="209" t="s">
        <v>83</v>
      </c>
      <c r="AY452" s="18" t="s">
        <v>133</v>
      </c>
      <c r="BE452" s="210">
        <f>IF(N452="základní",J452,0)</f>
        <v>0</v>
      </c>
      <c r="BF452" s="210">
        <f>IF(N452="snížená",J452,0)</f>
        <v>0</v>
      </c>
      <c r="BG452" s="210">
        <f>IF(N452="zákl. přenesená",J452,0)</f>
        <v>0</v>
      </c>
      <c r="BH452" s="210">
        <f>IF(N452="sníž. přenesená",J452,0)</f>
        <v>0</v>
      </c>
      <c r="BI452" s="210">
        <f>IF(N452="nulová",J452,0)</f>
        <v>0</v>
      </c>
      <c r="BJ452" s="18" t="s">
        <v>81</v>
      </c>
      <c r="BK452" s="210">
        <f>ROUND(I452*H452,2)</f>
        <v>0</v>
      </c>
      <c r="BL452" s="18" t="s">
        <v>139</v>
      </c>
      <c r="BM452" s="209" t="s">
        <v>606</v>
      </c>
    </row>
    <row r="453" s="2" customFormat="1">
      <c r="A453" s="39"/>
      <c r="B453" s="40"/>
      <c r="C453" s="41"/>
      <c r="D453" s="211" t="s">
        <v>146</v>
      </c>
      <c r="E453" s="41"/>
      <c r="F453" s="212" t="s">
        <v>607</v>
      </c>
      <c r="G453" s="41"/>
      <c r="H453" s="41"/>
      <c r="I453" s="213"/>
      <c r="J453" s="41"/>
      <c r="K453" s="41"/>
      <c r="L453" s="45"/>
      <c r="M453" s="214"/>
      <c r="N453" s="215"/>
      <c r="O453" s="85"/>
      <c r="P453" s="85"/>
      <c r="Q453" s="85"/>
      <c r="R453" s="85"/>
      <c r="S453" s="85"/>
      <c r="T453" s="86"/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T453" s="18" t="s">
        <v>146</v>
      </c>
      <c r="AU453" s="18" t="s">
        <v>83</v>
      </c>
    </row>
    <row r="454" s="13" customFormat="1">
      <c r="A454" s="13"/>
      <c r="B454" s="216"/>
      <c r="C454" s="217"/>
      <c r="D454" s="218" t="s">
        <v>148</v>
      </c>
      <c r="E454" s="219" t="s">
        <v>19</v>
      </c>
      <c r="F454" s="220" t="s">
        <v>608</v>
      </c>
      <c r="G454" s="217"/>
      <c r="H454" s="219" t="s">
        <v>19</v>
      </c>
      <c r="I454" s="221"/>
      <c r="J454" s="217"/>
      <c r="K454" s="217"/>
      <c r="L454" s="222"/>
      <c r="M454" s="223"/>
      <c r="N454" s="224"/>
      <c r="O454" s="224"/>
      <c r="P454" s="224"/>
      <c r="Q454" s="224"/>
      <c r="R454" s="224"/>
      <c r="S454" s="224"/>
      <c r="T454" s="225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26" t="s">
        <v>148</v>
      </c>
      <c r="AU454" s="226" t="s">
        <v>83</v>
      </c>
      <c r="AV454" s="13" t="s">
        <v>81</v>
      </c>
      <c r="AW454" s="13" t="s">
        <v>37</v>
      </c>
      <c r="AX454" s="13" t="s">
        <v>76</v>
      </c>
      <c r="AY454" s="226" t="s">
        <v>133</v>
      </c>
    </row>
    <row r="455" s="13" customFormat="1">
      <c r="A455" s="13"/>
      <c r="B455" s="216"/>
      <c r="C455" s="217"/>
      <c r="D455" s="218" t="s">
        <v>148</v>
      </c>
      <c r="E455" s="219" t="s">
        <v>19</v>
      </c>
      <c r="F455" s="220" t="s">
        <v>609</v>
      </c>
      <c r="G455" s="217"/>
      <c r="H455" s="219" t="s">
        <v>19</v>
      </c>
      <c r="I455" s="221"/>
      <c r="J455" s="217"/>
      <c r="K455" s="217"/>
      <c r="L455" s="222"/>
      <c r="M455" s="223"/>
      <c r="N455" s="224"/>
      <c r="O455" s="224"/>
      <c r="P455" s="224"/>
      <c r="Q455" s="224"/>
      <c r="R455" s="224"/>
      <c r="S455" s="224"/>
      <c r="T455" s="225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26" t="s">
        <v>148</v>
      </c>
      <c r="AU455" s="226" t="s">
        <v>83</v>
      </c>
      <c r="AV455" s="13" t="s">
        <v>81</v>
      </c>
      <c r="AW455" s="13" t="s">
        <v>37</v>
      </c>
      <c r="AX455" s="13" t="s">
        <v>76</v>
      </c>
      <c r="AY455" s="226" t="s">
        <v>133</v>
      </c>
    </row>
    <row r="456" s="14" customFormat="1">
      <c r="A456" s="14"/>
      <c r="B456" s="227"/>
      <c r="C456" s="228"/>
      <c r="D456" s="218" t="s">
        <v>148</v>
      </c>
      <c r="E456" s="229" t="s">
        <v>19</v>
      </c>
      <c r="F456" s="230" t="s">
        <v>610</v>
      </c>
      <c r="G456" s="228"/>
      <c r="H456" s="231">
        <v>5</v>
      </c>
      <c r="I456" s="232"/>
      <c r="J456" s="228"/>
      <c r="K456" s="228"/>
      <c r="L456" s="233"/>
      <c r="M456" s="234"/>
      <c r="N456" s="235"/>
      <c r="O456" s="235"/>
      <c r="P456" s="235"/>
      <c r="Q456" s="235"/>
      <c r="R456" s="235"/>
      <c r="S456" s="235"/>
      <c r="T456" s="236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37" t="s">
        <v>148</v>
      </c>
      <c r="AU456" s="237" t="s">
        <v>83</v>
      </c>
      <c r="AV456" s="14" t="s">
        <v>83</v>
      </c>
      <c r="AW456" s="14" t="s">
        <v>37</v>
      </c>
      <c r="AX456" s="14" t="s">
        <v>76</v>
      </c>
      <c r="AY456" s="237" t="s">
        <v>133</v>
      </c>
    </row>
    <row r="457" s="13" customFormat="1">
      <c r="A457" s="13"/>
      <c r="B457" s="216"/>
      <c r="C457" s="217"/>
      <c r="D457" s="218" t="s">
        <v>148</v>
      </c>
      <c r="E457" s="219" t="s">
        <v>19</v>
      </c>
      <c r="F457" s="220" t="s">
        <v>611</v>
      </c>
      <c r="G457" s="217"/>
      <c r="H457" s="219" t="s">
        <v>19</v>
      </c>
      <c r="I457" s="221"/>
      <c r="J457" s="217"/>
      <c r="K457" s="217"/>
      <c r="L457" s="222"/>
      <c r="M457" s="223"/>
      <c r="N457" s="224"/>
      <c r="O457" s="224"/>
      <c r="P457" s="224"/>
      <c r="Q457" s="224"/>
      <c r="R457" s="224"/>
      <c r="S457" s="224"/>
      <c r="T457" s="225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26" t="s">
        <v>148</v>
      </c>
      <c r="AU457" s="226" t="s">
        <v>83</v>
      </c>
      <c r="AV457" s="13" t="s">
        <v>81</v>
      </c>
      <c r="AW457" s="13" t="s">
        <v>37</v>
      </c>
      <c r="AX457" s="13" t="s">
        <v>76</v>
      </c>
      <c r="AY457" s="226" t="s">
        <v>133</v>
      </c>
    </row>
    <row r="458" s="14" customFormat="1">
      <c r="A458" s="14"/>
      <c r="B458" s="227"/>
      <c r="C458" s="228"/>
      <c r="D458" s="218" t="s">
        <v>148</v>
      </c>
      <c r="E458" s="229" t="s">
        <v>19</v>
      </c>
      <c r="F458" s="230" t="s">
        <v>610</v>
      </c>
      <c r="G458" s="228"/>
      <c r="H458" s="231">
        <v>5</v>
      </c>
      <c r="I458" s="232"/>
      <c r="J458" s="228"/>
      <c r="K458" s="228"/>
      <c r="L458" s="233"/>
      <c r="M458" s="234"/>
      <c r="N458" s="235"/>
      <c r="O458" s="235"/>
      <c r="P458" s="235"/>
      <c r="Q458" s="235"/>
      <c r="R458" s="235"/>
      <c r="S458" s="235"/>
      <c r="T458" s="236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37" t="s">
        <v>148</v>
      </c>
      <c r="AU458" s="237" t="s">
        <v>83</v>
      </c>
      <c r="AV458" s="14" t="s">
        <v>83</v>
      </c>
      <c r="AW458" s="14" t="s">
        <v>37</v>
      </c>
      <c r="AX458" s="14" t="s">
        <v>76</v>
      </c>
      <c r="AY458" s="237" t="s">
        <v>133</v>
      </c>
    </row>
    <row r="459" s="13" customFormat="1">
      <c r="A459" s="13"/>
      <c r="B459" s="216"/>
      <c r="C459" s="217"/>
      <c r="D459" s="218" t="s">
        <v>148</v>
      </c>
      <c r="E459" s="219" t="s">
        <v>19</v>
      </c>
      <c r="F459" s="220" t="s">
        <v>612</v>
      </c>
      <c r="G459" s="217"/>
      <c r="H459" s="219" t="s">
        <v>19</v>
      </c>
      <c r="I459" s="221"/>
      <c r="J459" s="217"/>
      <c r="K459" s="217"/>
      <c r="L459" s="222"/>
      <c r="M459" s="223"/>
      <c r="N459" s="224"/>
      <c r="O459" s="224"/>
      <c r="P459" s="224"/>
      <c r="Q459" s="224"/>
      <c r="R459" s="224"/>
      <c r="S459" s="224"/>
      <c r="T459" s="225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26" t="s">
        <v>148</v>
      </c>
      <c r="AU459" s="226" t="s">
        <v>83</v>
      </c>
      <c r="AV459" s="13" t="s">
        <v>81</v>
      </c>
      <c r="AW459" s="13" t="s">
        <v>37</v>
      </c>
      <c r="AX459" s="13" t="s">
        <v>76</v>
      </c>
      <c r="AY459" s="226" t="s">
        <v>133</v>
      </c>
    </row>
    <row r="460" s="14" customFormat="1">
      <c r="A460" s="14"/>
      <c r="B460" s="227"/>
      <c r="C460" s="228"/>
      <c r="D460" s="218" t="s">
        <v>148</v>
      </c>
      <c r="E460" s="229" t="s">
        <v>19</v>
      </c>
      <c r="F460" s="230" t="s">
        <v>613</v>
      </c>
      <c r="G460" s="228"/>
      <c r="H460" s="231">
        <v>7.5</v>
      </c>
      <c r="I460" s="232"/>
      <c r="J460" s="228"/>
      <c r="K460" s="228"/>
      <c r="L460" s="233"/>
      <c r="M460" s="234"/>
      <c r="N460" s="235"/>
      <c r="O460" s="235"/>
      <c r="P460" s="235"/>
      <c r="Q460" s="235"/>
      <c r="R460" s="235"/>
      <c r="S460" s="235"/>
      <c r="T460" s="236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237" t="s">
        <v>148</v>
      </c>
      <c r="AU460" s="237" t="s">
        <v>83</v>
      </c>
      <c r="AV460" s="14" t="s">
        <v>83</v>
      </c>
      <c r="AW460" s="14" t="s">
        <v>37</v>
      </c>
      <c r="AX460" s="14" t="s">
        <v>76</v>
      </c>
      <c r="AY460" s="237" t="s">
        <v>133</v>
      </c>
    </row>
    <row r="461" s="13" customFormat="1">
      <c r="A461" s="13"/>
      <c r="B461" s="216"/>
      <c r="C461" s="217"/>
      <c r="D461" s="218" t="s">
        <v>148</v>
      </c>
      <c r="E461" s="219" t="s">
        <v>19</v>
      </c>
      <c r="F461" s="220" t="s">
        <v>614</v>
      </c>
      <c r="G461" s="217"/>
      <c r="H461" s="219" t="s">
        <v>19</v>
      </c>
      <c r="I461" s="221"/>
      <c r="J461" s="217"/>
      <c r="K461" s="217"/>
      <c r="L461" s="222"/>
      <c r="M461" s="223"/>
      <c r="N461" s="224"/>
      <c r="O461" s="224"/>
      <c r="P461" s="224"/>
      <c r="Q461" s="224"/>
      <c r="R461" s="224"/>
      <c r="S461" s="224"/>
      <c r="T461" s="225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26" t="s">
        <v>148</v>
      </c>
      <c r="AU461" s="226" t="s">
        <v>83</v>
      </c>
      <c r="AV461" s="13" t="s">
        <v>81</v>
      </c>
      <c r="AW461" s="13" t="s">
        <v>37</v>
      </c>
      <c r="AX461" s="13" t="s">
        <v>76</v>
      </c>
      <c r="AY461" s="226" t="s">
        <v>133</v>
      </c>
    </row>
    <row r="462" s="14" customFormat="1">
      <c r="A462" s="14"/>
      <c r="B462" s="227"/>
      <c r="C462" s="228"/>
      <c r="D462" s="218" t="s">
        <v>148</v>
      </c>
      <c r="E462" s="229" t="s">
        <v>19</v>
      </c>
      <c r="F462" s="230" t="s">
        <v>615</v>
      </c>
      <c r="G462" s="228"/>
      <c r="H462" s="231">
        <v>2.5</v>
      </c>
      <c r="I462" s="232"/>
      <c r="J462" s="228"/>
      <c r="K462" s="228"/>
      <c r="L462" s="233"/>
      <c r="M462" s="234"/>
      <c r="N462" s="235"/>
      <c r="O462" s="235"/>
      <c r="P462" s="235"/>
      <c r="Q462" s="235"/>
      <c r="R462" s="235"/>
      <c r="S462" s="235"/>
      <c r="T462" s="236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T462" s="237" t="s">
        <v>148</v>
      </c>
      <c r="AU462" s="237" t="s">
        <v>83</v>
      </c>
      <c r="AV462" s="14" t="s">
        <v>83</v>
      </c>
      <c r="AW462" s="14" t="s">
        <v>37</v>
      </c>
      <c r="AX462" s="14" t="s">
        <v>76</v>
      </c>
      <c r="AY462" s="237" t="s">
        <v>133</v>
      </c>
    </row>
    <row r="463" s="15" customFormat="1">
      <c r="A463" s="15"/>
      <c r="B463" s="248"/>
      <c r="C463" s="249"/>
      <c r="D463" s="218" t="s">
        <v>148</v>
      </c>
      <c r="E463" s="250" t="s">
        <v>19</v>
      </c>
      <c r="F463" s="251" t="s">
        <v>305</v>
      </c>
      <c r="G463" s="249"/>
      <c r="H463" s="252">
        <v>20</v>
      </c>
      <c r="I463" s="253"/>
      <c r="J463" s="249"/>
      <c r="K463" s="249"/>
      <c r="L463" s="254"/>
      <c r="M463" s="255"/>
      <c r="N463" s="256"/>
      <c r="O463" s="256"/>
      <c r="P463" s="256"/>
      <c r="Q463" s="256"/>
      <c r="R463" s="256"/>
      <c r="S463" s="256"/>
      <c r="T463" s="257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58" t="s">
        <v>148</v>
      </c>
      <c r="AU463" s="258" t="s">
        <v>83</v>
      </c>
      <c r="AV463" s="15" t="s">
        <v>139</v>
      </c>
      <c r="AW463" s="15" t="s">
        <v>37</v>
      </c>
      <c r="AX463" s="15" t="s">
        <v>81</v>
      </c>
      <c r="AY463" s="258" t="s">
        <v>133</v>
      </c>
    </row>
    <row r="464" s="2" customFormat="1" ht="21.75" customHeight="1">
      <c r="A464" s="39"/>
      <c r="B464" s="40"/>
      <c r="C464" s="198" t="s">
        <v>616</v>
      </c>
      <c r="D464" s="198" t="s">
        <v>135</v>
      </c>
      <c r="E464" s="199" t="s">
        <v>617</v>
      </c>
      <c r="F464" s="200" t="s">
        <v>618</v>
      </c>
      <c r="G464" s="201" t="s">
        <v>274</v>
      </c>
      <c r="H464" s="202">
        <v>20</v>
      </c>
      <c r="I464" s="203"/>
      <c r="J464" s="204">
        <f>ROUND(I464*H464,2)</f>
        <v>0</v>
      </c>
      <c r="K464" s="200" t="s">
        <v>144</v>
      </c>
      <c r="L464" s="45"/>
      <c r="M464" s="205" t="s">
        <v>19</v>
      </c>
      <c r="N464" s="206" t="s">
        <v>47</v>
      </c>
      <c r="O464" s="85"/>
      <c r="P464" s="207">
        <f>O464*H464</f>
        <v>0</v>
      </c>
      <c r="Q464" s="207">
        <v>0</v>
      </c>
      <c r="R464" s="207">
        <f>Q464*H464</f>
        <v>0</v>
      </c>
      <c r="S464" s="207">
        <v>0</v>
      </c>
      <c r="T464" s="208">
        <f>S464*H464</f>
        <v>0</v>
      </c>
      <c r="U464" s="39"/>
      <c r="V464" s="39"/>
      <c r="W464" s="39"/>
      <c r="X464" s="39"/>
      <c r="Y464" s="39"/>
      <c r="Z464" s="39"/>
      <c r="AA464" s="39"/>
      <c r="AB464" s="39"/>
      <c r="AC464" s="39"/>
      <c r="AD464" s="39"/>
      <c r="AE464" s="39"/>
      <c r="AR464" s="209" t="s">
        <v>139</v>
      </c>
      <c r="AT464" s="209" t="s">
        <v>135</v>
      </c>
      <c r="AU464" s="209" t="s">
        <v>83</v>
      </c>
      <c r="AY464" s="18" t="s">
        <v>133</v>
      </c>
      <c r="BE464" s="210">
        <f>IF(N464="základní",J464,0)</f>
        <v>0</v>
      </c>
      <c r="BF464" s="210">
        <f>IF(N464="snížená",J464,0)</f>
        <v>0</v>
      </c>
      <c r="BG464" s="210">
        <f>IF(N464="zákl. přenesená",J464,0)</f>
        <v>0</v>
      </c>
      <c r="BH464" s="210">
        <f>IF(N464="sníž. přenesená",J464,0)</f>
        <v>0</v>
      </c>
      <c r="BI464" s="210">
        <f>IF(N464="nulová",J464,0)</f>
        <v>0</v>
      </c>
      <c r="BJ464" s="18" t="s">
        <v>81</v>
      </c>
      <c r="BK464" s="210">
        <f>ROUND(I464*H464,2)</f>
        <v>0</v>
      </c>
      <c r="BL464" s="18" t="s">
        <v>139</v>
      </c>
      <c r="BM464" s="209" t="s">
        <v>619</v>
      </c>
    </row>
    <row r="465" s="2" customFormat="1">
      <c r="A465" s="39"/>
      <c r="B465" s="40"/>
      <c r="C465" s="41"/>
      <c r="D465" s="211" t="s">
        <v>146</v>
      </c>
      <c r="E465" s="41"/>
      <c r="F465" s="212" t="s">
        <v>620</v>
      </c>
      <c r="G465" s="41"/>
      <c r="H465" s="41"/>
      <c r="I465" s="213"/>
      <c r="J465" s="41"/>
      <c r="K465" s="41"/>
      <c r="L465" s="45"/>
      <c r="M465" s="214"/>
      <c r="N465" s="215"/>
      <c r="O465" s="85"/>
      <c r="P465" s="85"/>
      <c r="Q465" s="85"/>
      <c r="R465" s="85"/>
      <c r="S465" s="85"/>
      <c r="T465" s="86"/>
      <c r="U465" s="39"/>
      <c r="V465" s="39"/>
      <c r="W465" s="39"/>
      <c r="X465" s="39"/>
      <c r="Y465" s="39"/>
      <c r="Z465" s="39"/>
      <c r="AA465" s="39"/>
      <c r="AB465" s="39"/>
      <c r="AC465" s="39"/>
      <c r="AD465" s="39"/>
      <c r="AE465" s="39"/>
      <c r="AT465" s="18" t="s">
        <v>146</v>
      </c>
      <c r="AU465" s="18" t="s">
        <v>83</v>
      </c>
    </row>
    <row r="466" s="2" customFormat="1" ht="24.15" customHeight="1">
      <c r="A466" s="39"/>
      <c r="B466" s="40"/>
      <c r="C466" s="198" t="s">
        <v>621</v>
      </c>
      <c r="D466" s="198" t="s">
        <v>135</v>
      </c>
      <c r="E466" s="199" t="s">
        <v>622</v>
      </c>
      <c r="F466" s="200" t="s">
        <v>623</v>
      </c>
      <c r="G466" s="201" t="s">
        <v>143</v>
      </c>
      <c r="H466" s="202">
        <v>60</v>
      </c>
      <c r="I466" s="203"/>
      <c r="J466" s="204">
        <f>ROUND(I466*H466,2)</f>
        <v>0</v>
      </c>
      <c r="K466" s="200" t="s">
        <v>144</v>
      </c>
      <c r="L466" s="45"/>
      <c r="M466" s="205" t="s">
        <v>19</v>
      </c>
      <c r="N466" s="206" t="s">
        <v>47</v>
      </c>
      <c r="O466" s="85"/>
      <c r="P466" s="207">
        <f>O466*H466</f>
        <v>0</v>
      </c>
      <c r="Q466" s="207">
        <v>4.0000000000000003E-05</v>
      </c>
      <c r="R466" s="207">
        <f>Q466*H466</f>
        <v>0.0024000000000000002</v>
      </c>
      <c r="S466" s="207">
        <v>0</v>
      </c>
      <c r="T466" s="208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09" t="s">
        <v>139</v>
      </c>
      <c r="AT466" s="209" t="s">
        <v>135</v>
      </c>
      <c r="AU466" s="209" t="s">
        <v>83</v>
      </c>
      <c r="AY466" s="18" t="s">
        <v>133</v>
      </c>
      <c r="BE466" s="210">
        <f>IF(N466="základní",J466,0)</f>
        <v>0</v>
      </c>
      <c r="BF466" s="210">
        <f>IF(N466="snížená",J466,0)</f>
        <v>0</v>
      </c>
      <c r="BG466" s="210">
        <f>IF(N466="zákl. přenesená",J466,0)</f>
        <v>0</v>
      </c>
      <c r="BH466" s="210">
        <f>IF(N466="sníž. přenesená",J466,0)</f>
        <v>0</v>
      </c>
      <c r="BI466" s="210">
        <f>IF(N466="nulová",J466,0)</f>
        <v>0</v>
      </c>
      <c r="BJ466" s="18" t="s">
        <v>81</v>
      </c>
      <c r="BK466" s="210">
        <f>ROUND(I466*H466,2)</f>
        <v>0</v>
      </c>
      <c r="BL466" s="18" t="s">
        <v>139</v>
      </c>
      <c r="BM466" s="209" t="s">
        <v>624</v>
      </c>
    </row>
    <row r="467" s="2" customFormat="1">
      <c r="A467" s="39"/>
      <c r="B467" s="40"/>
      <c r="C467" s="41"/>
      <c r="D467" s="211" t="s">
        <v>146</v>
      </c>
      <c r="E467" s="41"/>
      <c r="F467" s="212" t="s">
        <v>625</v>
      </c>
      <c r="G467" s="41"/>
      <c r="H467" s="41"/>
      <c r="I467" s="213"/>
      <c r="J467" s="41"/>
      <c r="K467" s="41"/>
      <c r="L467" s="45"/>
      <c r="M467" s="214"/>
      <c r="N467" s="215"/>
      <c r="O467" s="85"/>
      <c r="P467" s="85"/>
      <c r="Q467" s="85"/>
      <c r="R467" s="85"/>
      <c r="S467" s="85"/>
      <c r="T467" s="86"/>
      <c r="U467" s="39"/>
      <c r="V467" s="39"/>
      <c r="W467" s="39"/>
      <c r="X467" s="39"/>
      <c r="Y467" s="39"/>
      <c r="Z467" s="39"/>
      <c r="AA467" s="39"/>
      <c r="AB467" s="39"/>
      <c r="AC467" s="39"/>
      <c r="AD467" s="39"/>
      <c r="AE467" s="39"/>
      <c r="AT467" s="18" t="s">
        <v>146</v>
      </c>
      <c r="AU467" s="18" t="s">
        <v>83</v>
      </c>
    </row>
    <row r="468" s="13" customFormat="1">
      <c r="A468" s="13"/>
      <c r="B468" s="216"/>
      <c r="C468" s="217"/>
      <c r="D468" s="218" t="s">
        <v>148</v>
      </c>
      <c r="E468" s="219" t="s">
        <v>19</v>
      </c>
      <c r="F468" s="220" t="s">
        <v>626</v>
      </c>
      <c r="G468" s="217"/>
      <c r="H468" s="219" t="s">
        <v>19</v>
      </c>
      <c r="I468" s="221"/>
      <c r="J468" s="217"/>
      <c r="K468" s="217"/>
      <c r="L468" s="222"/>
      <c r="M468" s="223"/>
      <c r="N468" s="224"/>
      <c r="O468" s="224"/>
      <c r="P468" s="224"/>
      <c r="Q468" s="224"/>
      <c r="R468" s="224"/>
      <c r="S468" s="224"/>
      <c r="T468" s="225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26" t="s">
        <v>148</v>
      </c>
      <c r="AU468" s="226" t="s">
        <v>83</v>
      </c>
      <c r="AV468" s="13" t="s">
        <v>81</v>
      </c>
      <c r="AW468" s="13" t="s">
        <v>37</v>
      </c>
      <c r="AX468" s="13" t="s">
        <v>76</v>
      </c>
      <c r="AY468" s="226" t="s">
        <v>133</v>
      </c>
    </row>
    <row r="469" s="14" customFormat="1">
      <c r="A469" s="14"/>
      <c r="B469" s="227"/>
      <c r="C469" s="228"/>
      <c r="D469" s="218" t="s">
        <v>148</v>
      </c>
      <c r="E469" s="229" t="s">
        <v>19</v>
      </c>
      <c r="F469" s="230" t="s">
        <v>627</v>
      </c>
      <c r="G469" s="228"/>
      <c r="H469" s="231">
        <v>60</v>
      </c>
      <c r="I469" s="232"/>
      <c r="J469" s="228"/>
      <c r="K469" s="228"/>
      <c r="L469" s="233"/>
      <c r="M469" s="234"/>
      <c r="N469" s="235"/>
      <c r="O469" s="235"/>
      <c r="P469" s="235"/>
      <c r="Q469" s="235"/>
      <c r="R469" s="235"/>
      <c r="S469" s="235"/>
      <c r="T469" s="236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T469" s="237" t="s">
        <v>148</v>
      </c>
      <c r="AU469" s="237" t="s">
        <v>83</v>
      </c>
      <c r="AV469" s="14" t="s">
        <v>83</v>
      </c>
      <c r="AW469" s="14" t="s">
        <v>37</v>
      </c>
      <c r="AX469" s="14" t="s">
        <v>81</v>
      </c>
      <c r="AY469" s="237" t="s">
        <v>133</v>
      </c>
    </row>
    <row r="470" s="2" customFormat="1" ht="16.5" customHeight="1">
      <c r="A470" s="39"/>
      <c r="B470" s="40"/>
      <c r="C470" s="198" t="s">
        <v>628</v>
      </c>
      <c r="D470" s="198" t="s">
        <v>135</v>
      </c>
      <c r="E470" s="199" t="s">
        <v>629</v>
      </c>
      <c r="F470" s="200" t="s">
        <v>630</v>
      </c>
      <c r="G470" s="201" t="s">
        <v>160</v>
      </c>
      <c r="H470" s="202">
        <v>1.9199999999999999</v>
      </c>
      <c r="I470" s="203"/>
      <c r="J470" s="204">
        <f>ROUND(I470*H470,2)</f>
        <v>0</v>
      </c>
      <c r="K470" s="200" t="s">
        <v>144</v>
      </c>
      <c r="L470" s="45"/>
      <c r="M470" s="205" t="s">
        <v>19</v>
      </c>
      <c r="N470" s="206" t="s">
        <v>47</v>
      </c>
      <c r="O470" s="85"/>
      <c r="P470" s="207">
        <f>O470*H470</f>
        <v>0</v>
      </c>
      <c r="Q470" s="207">
        <v>0</v>
      </c>
      <c r="R470" s="207">
        <f>Q470*H470</f>
        <v>0</v>
      </c>
      <c r="S470" s="207">
        <v>2.2000000000000002</v>
      </c>
      <c r="T470" s="208">
        <f>S470*H470</f>
        <v>4.2240000000000002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09" t="s">
        <v>139</v>
      </c>
      <c r="AT470" s="209" t="s">
        <v>135</v>
      </c>
      <c r="AU470" s="209" t="s">
        <v>83</v>
      </c>
      <c r="AY470" s="18" t="s">
        <v>133</v>
      </c>
      <c r="BE470" s="210">
        <f>IF(N470="základní",J470,0)</f>
        <v>0</v>
      </c>
      <c r="BF470" s="210">
        <f>IF(N470="snížená",J470,0)</f>
        <v>0</v>
      </c>
      <c r="BG470" s="210">
        <f>IF(N470="zákl. přenesená",J470,0)</f>
        <v>0</v>
      </c>
      <c r="BH470" s="210">
        <f>IF(N470="sníž. přenesená",J470,0)</f>
        <v>0</v>
      </c>
      <c r="BI470" s="210">
        <f>IF(N470="nulová",J470,0)</f>
        <v>0</v>
      </c>
      <c r="BJ470" s="18" t="s">
        <v>81</v>
      </c>
      <c r="BK470" s="210">
        <f>ROUND(I470*H470,2)</f>
        <v>0</v>
      </c>
      <c r="BL470" s="18" t="s">
        <v>139</v>
      </c>
      <c r="BM470" s="209" t="s">
        <v>631</v>
      </c>
    </row>
    <row r="471" s="2" customFormat="1">
      <c r="A471" s="39"/>
      <c r="B471" s="40"/>
      <c r="C471" s="41"/>
      <c r="D471" s="211" t="s">
        <v>146</v>
      </c>
      <c r="E471" s="41"/>
      <c r="F471" s="212" t="s">
        <v>632</v>
      </c>
      <c r="G471" s="41"/>
      <c r="H471" s="41"/>
      <c r="I471" s="213"/>
      <c r="J471" s="41"/>
      <c r="K471" s="41"/>
      <c r="L471" s="45"/>
      <c r="M471" s="214"/>
      <c r="N471" s="215"/>
      <c r="O471" s="85"/>
      <c r="P471" s="85"/>
      <c r="Q471" s="85"/>
      <c r="R471" s="85"/>
      <c r="S471" s="85"/>
      <c r="T471" s="86"/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T471" s="18" t="s">
        <v>146</v>
      </c>
      <c r="AU471" s="18" t="s">
        <v>83</v>
      </c>
    </row>
    <row r="472" s="13" customFormat="1">
      <c r="A472" s="13"/>
      <c r="B472" s="216"/>
      <c r="C472" s="217"/>
      <c r="D472" s="218" t="s">
        <v>148</v>
      </c>
      <c r="E472" s="219" t="s">
        <v>19</v>
      </c>
      <c r="F472" s="220" t="s">
        <v>633</v>
      </c>
      <c r="G472" s="217"/>
      <c r="H472" s="219" t="s">
        <v>19</v>
      </c>
      <c r="I472" s="221"/>
      <c r="J472" s="217"/>
      <c r="K472" s="217"/>
      <c r="L472" s="222"/>
      <c r="M472" s="223"/>
      <c r="N472" s="224"/>
      <c r="O472" s="224"/>
      <c r="P472" s="224"/>
      <c r="Q472" s="224"/>
      <c r="R472" s="224"/>
      <c r="S472" s="224"/>
      <c r="T472" s="225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26" t="s">
        <v>148</v>
      </c>
      <c r="AU472" s="226" t="s">
        <v>83</v>
      </c>
      <c r="AV472" s="13" t="s">
        <v>81</v>
      </c>
      <c r="AW472" s="13" t="s">
        <v>37</v>
      </c>
      <c r="AX472" s="13" t="s">
        <v>76</v>
      </c>
      <c r="AY472" s="226" t="s">
        <v>133</v>
      </c>
    </row>
    <row r="473" s="14" customFormat="1">
      <c r="A473" s="14"/>
      <c r="B473" s="227"/>
      <c r="C473" s="228"/>
      <c r="D473" s="218" t="s">
        <v>148</v>
      </c>
      <c r="E473" s="229" t="s">
        <v>19</v>
      </c>
      <c r="F473" s="230" t="s">
        <v>634</v>
      </c>
      <c r="G473" s="228"/>
      <c r="H473" s="231">
        <v>1.9199999999999999</v>
      </c>
      <c r="I473" s="232"/>
      <c r="J473" s="228"/>
      <c r="K473" s="228"/>
      <c r="L473" s="233"/>
      <c r="M473" s="234"/>
      <c r="N473" s="235"/>
      <c r="O473" s="235"/>
      <c r="P473" s="235"/>
      <c r="Q473" s="235"/>
      <c r="R473" s="235"/>
      <c r="S473" s="235"/>
      <c r="T473" s="236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37" t="s">
        <v>148</v>
      </c>
      <c r="AU473" s="237" t="s">
        <v>83</v>
      </c>
      <c r="AV473" s="14" t="s">
        <v>83</v>
      </c>
      <c r="AW473" s="14" t="s">
        <v>37</v>
      </c>
      <c r="AX473" s="14" t="s">
        <v>81</v>
      </c>
      <c r="AY473" s="237" t="s">
        <v>133</v>
      </c>
    </row>
    <row r="474" s="2" customFormat="1" ht="16.5" customHeight="1">
      <c r="A474" s="39"/>
      <c r="B474" s="40"/>
      <c r="C474" s="198" t="s">
        <v>635</v>
      </c>
      <c r="D474" s="198" t="s">
        <v>135</v>
      </c>
      <c r="E474" s="199" t="s">
        <v>636</v>
      </c>
      <c r="F474" s="200" t="s">
        <v>637</v>
      </c>
      <c r="G474" s="201" t="s">
        <v>160</v>
      </c>
      <c r="H474" s="202">
        <v>0.80000000000000004</v>
      </c>
      <c r="I474" s="203"/>
      <c r="J474" s="204">
        <f>ROUND(I474*H474,2)</f>
        <v>0</v>
      </c>
      <c r="K474" s="200" t="s">
        <v>144</v>
      </c>
      <c r="L474" s="45"/>
      <c r="M474" s="205" t="s">
        <v>19</v>
      </c>
      <c r="N474" s="206" t="s">
        <v>47</v>
      </c>
      <c r="O474" s="85"/>
      <c r="P474" s="207">
        <f>O474*H474</f>
        <v>0</v>
      </c>
      <c r="Q474" s="207">
        <v>0</v>
      </c>
      <c r="R474" s="207">
        <f>Q474*H474</f>
        <v>0</v>
      </c>
      <c r="S474" s="207">
        <v>2</v>
      </c>
      <c r="T474" s="208">
        <f>S474*H474</f>
        <v>1.6000000000000001</v>
      </c>
      <c r="U474" s="39"/>
      <c r="V474" s="39"/>
      <c r="W474" s="39"/>
      <c r="X474" s="39"/>
      <c r="Y474" s="39"/>
      <c r="Z474" s="39"/>
      <c r="AA474" s="39"/>
      <c r="AB474" s="39"/>
      <c r="AC474" s="39"/>
      <c r="AD474" s="39"/>
      <c r="AE474" s="39"/>
      <c r="AR474" s="209" t="s">
        <v>139</v>
      </c>
      <c r="AT474" s="209" t="s">
        <v>135</v>
      </c>
      <c r="AU474" s="209" t="s">
        <v>83</v>
      </c>
      <c r="AY474" s="18" t="s">
        <v>133</v>
      </c>
      <c r="BE474" s="210">
        <f>IF(N474="základní",J474,0)</f>
        <v>0</v>
      </c>
      <c r="BF474" s="210">
        <f>IF(N474="snížená",J474,0)</f>
        <v>0</v>
      </c>
      <c r="BG474" s="210">
        <f>IF(N474="zákl. přenesená",J474,0)</f>
        <v>0</v>
      </c>
      <c r="BH474" s="210">
        <f>IF(N474="sníž. přenesená",J474,0)</f>
        <v>0</v>
      </c>
      <c r="BI474" s="210">
        <f>IF(N474="nulová",J474,0)</f>
        <v>0</v>
      </c>
      <c r="BJ474" s="18" t="s">
        <v>81</v>
      </c>
      <c r="BK474" s="210">
        <f>ROUND(I474*H474,2)</f>
        <v>0</v>
      </c>
      <c r="BL474" s="18" t="s">
        <v>139</v>
      </c>
      <c r="BM474" s="209" t="s">
        <v>638</v>
      </c>
    </row>
    <row r="475" s="2" customFormat="1">
      <c r="A475" s="39"/>
      <c r="B475" s="40"/>
      <c r="C475" s="41"/>
      <c r="D475" s="211" t="s">
        <v>146</v>
      </c>
      <c r="E475" s="41"/>
      <c r="F475" s="212" t="s">
        <v>639</v>
      </c>
      <c r="G475" s="41"/>
      <c r="H475" s="41"/>
      <c r="I475" s="213"/>
      <c r="J475" s="41"/>
      <c r="K475" s="41"/>
      <c r="L475" s="45"/>
      <c r="M475" s="214"/>
      <c r="N475" s="215"/>
      <c r="O475" s="85"/>
      <c r="P475" s="85"/>
      <c r="Q475" s="85"/>
      <c r="R475" s="85"/>
      <c r="S475" s="85"/>
      <c r="T475" s="86"/>
      <c r="U475" s="39"/>
      <c r="V475" s="39"/>
      <c r="W475" s="39"/>
      <c r="X475" s="39"/>
      <c r="Y475" s="39"/>
      <c r="Z475" s="39"/>
      <c r="AA475" s="39"/>
      <c r="AB475" s="39"/>
      <c r="AC475" s="39"/>
      <c r="AD475" s="39"/>
      <c r="AE475" s="39"/>
      <c r="AT475" s="18" t="s">
        <v>146</v>
      </c>
      <c r="AU475" s="18" t="s">
        <v>83</v>
      </c>
    </row>
    <row r="476" s="13" customFormat="1">
      <c r="A476" s="13"/>
      <c r="B476" s="216"/>
      <c r="C476" s="217"/>
      <c r="D476" s="218" t="s">
        <v>148</v>
      </c>
      <c r="E476" s="219" t="s">
        <v>19</v>
      </c>
      <c r="F476" s="220" t="s">
        <v>640</v>
      </c>
      <c r="G476" s="217"/>
      <c r="H476" s="219" t="s">
        <v>19</v>
      </c>
      <c r="I476" s="221"/>
      <c r="J476" s="217"/>
      <c r="K476" s="217"/>
      <c r="L476" s="222"/>
      <c r="M476" s="223"/>
      <c r="N476" s="224"/>
      <c r="O476" s="224"/>
      <c r="P476" s="224"/>
      <c r="Q476" s="224"/>
      <c r="R476" s="224"/>
      <c r="S476" s="224"/>
      <c r="T476" s="225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26" t="s">
        <v>148</v>
      </c>
      <c r="AU476" s="226" t="s">
        <v>83</v>
      </c>
      <c r="AV476" s="13" t="s">
        <v>81</v>
      </c>
      <c r="AW476" s="13" t="s">
        <v>37</v>
      </c>
      <c r="AX476" s="13" t="s">
        <v>76</v>
      </c>
      <c r="AY476" s="226" t="s">
        <v>133</v>
      </c>
    </row>
    <row r="477" s="14" customFormat="1">
      <c r="A477" s="14"/>
      <c r="B477" s="227"/>
      <c r="C477" s="228"/>
      <c r="D477" s="218" t="s">
        <v>148</v>
      </c>
      <c r="E477" s="229" t="s">
        <v>19</v>
      </c>
      <c r="F477" s="230" t="s">
        <v>641</v>
      </c>
      <c r="G477" s="228"/>
      <c r="H477" s="231">
        <v>0.80000000000000004</v>
      </c>
      <c r="I477" s="232"/>
      <c r="J477" s="228"/>
      <c r="K477" s="228"/>
      <c r="L477" s="233"/>
      <c r="M477" s="234"/>
      <c r="N477" s="235"/>
      <c r="O477" s="235"/>
      <c r="P477" s="235"/>
      <c r="Q477" s="235"/>
      <c r="R477" s="235"/>
      <c r="S477" s="235"/>
      <c r="T477" s="236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37" t="s">
        <v>148</v>
      </c>
      <c r="AU477" s="237" t="s">
        <v>83</v>
      </c>
      <c r="AV477" s="14" t="s">
        <v>83</v>
      </c>
      <c r="AW477" s="14" t="s">
        <v>37</v>
      </c>
      <c r="AX477" s="14" t="s">
        <v>81</v>
      </c>
      <c r="AY477" s="237" t="s">
        <v>133</v>
      </c>
    </row>
    <row r="478" s="2" customFormat="1" ht="16.5" customHeight="1">
      <c r="A478" s="39"/>
      <c r="B478" s="40"/>
      <c r="C478" s="198" t="s">
        <v>642</v>
      </c>
      <c r="D478" s="198" t="s">
        <v>135</v>
      </c>
      <c r="E478" s="199" t="s">
        <v>643</v>
      </c>
      <c r="F478" s="200" t="s">
        <v>644</v>
      </c>
      <c r="G478" s="201" t="s">
        <v>160</v>
      </c>
      <c r="H478" s="202">
        <v>1.9199999999999999</v>
      </c>
      <c r="I478" s="203"/>
      <c r="J478" s="204">
        <f>ROUND(I478*H478,2)</f>
        <v>0</v>
      </c>
      <c r="K478" s="200" t="s">
        <v>144</v>
      </c>
      <c r="L478" s="45"/>
      <c r="M478" s="205" t="s">
        <v>19</v>
      </c>
      <c r="N478" s="206" t="s">
        <v>47</v>
      </c>
      <c r="O478" s="85"/>
      <c r="P478" s="207">
        <f>O478*H478</f>
        <v>0</v>
      </c>
      <c r="Q478" s="207">
        <v>0</v>
      </c>
      <c r="R478" s="207">
        <f>Q478*H478</f>
        <v>0</v>
      </c>
      <c r="S478" s="207">
        <v>2.2000000000000002</v>
      </c>
      <c r="T478" s="208">
        <f>S478*H478</f>
        <v>4.2240000000000002</v>
      </c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R478" s="209" t="s">
        <v>139</v>
      </c>
      <c r="AT478" s="209" t="s">
        <v>135</v>
      </c>
      <c r="AU478" s="209" t="s">
        <v>83</v>
      </c>
      <c r="AY478" s="18" t="s">
        <v>133</v>
      </c>
      <c r="BE478" s="210">
        <f>IF(N478="základní",J478,0)</f>
        <v>0</v>
      </c>
      <c r="BF478" s="210">
        <f>IF(N478="snížená",J478,0)</f>
        <v>0</v>
      </c>
      <c r="BG478" s="210">
        <f>IF(N478="zákl. přenesená",J478,0)</f>
        <v>0</v>
      </c>
      <c r="BH478" s="210">
        <f>IF(N478="sníž. přenesená",J478,0)</f>
        <v>0</v>
      </c>
      <c r="BI478" s="210">
        <f>IF(N478="nulová",J478,0)</f>
        <v>0</v>
      </c>
      <c r="BJ478" s="18" t="s">
        <v>81</v>
      </c>
      <c r="BK478" s="210">
        <f>ROUND(I478*H478,2)</f>
        <v>0</v>
      </c>
      <c r="BL478" s="18" t="s">
        <v>139</v>
      </c>
      <c r="BM478" s="209" t="s">
        <v>645</v>
      </c>
    </row>
    <row r="479" s="2" customFormat="1">
      <c r="A479" s="39"/>
      <c r="B479" s="40"/>
      <c r="C479" s="41"/>
      <c r="D479" s="211" t="s">
        <v>146</v>
      </c>
      <c r="E479" s="41"/>
      <c r="F479" s="212" t="s">
        <v>646</v>
      </c>
      <c r="G479" s="41"/>
      <c r="H479" s="41"/>
      <c r="I479" s="213"/>
      <c r="J479" s="41"/>
      <c r="K479" s="41"/>
      <c r="L479" s="45"/>
      <c r="M479" s="214"/>
      <c r="N479" s="215"/>
      <c r="O479" s="85"/>
      <c r="P479" s="85"/>
      <c r="Q479" s="85"/>
      <c r="R479" s="85"/>
      <c r="S479" s="85"/>
      <c r="T479" s="86"/>
      <c r="U479" s="39"/>
      <c r="V479" s="39"/>
      <c r="W479" s="39"/>
      <c r="X479" s="39"/>
      <c r="Y479" s="39"/>
      <c r="Z479" s="39"/>
      <c r="AA479" s="39"/>
      <c r="AB479" s="39"/>
      <c r="AC479" s="39"/>
      <c r="AD479" s="39"/>
      <c r="AE479" s="39"/>
      <c r="AT479" s="18" t="s">
        <v>146</v>
      </c>
      <c r="AU479" s="18" t="s">
        <v>83</v>
      </c>
    </row>
    <row r="480" s="13" customFormat="1">
      <c r="A480" s="13"/>
      <c r="B480" s="216"/>
      <c r="C480" s="217"/>
      <c r="D480" s="218" t="s">
        <v>148</v>
      </c>
      <c r="E480" s="219" t="s">
        <v>19</v>
      </c>
      <c r="F480" s="220" t="s">
        <v>647</v>
      </c>
      <c r="G480" s="217"/>
      <c r="H480" s="219" t="s">
        <v>19</v>
      </c>
      <c r="I480" s="221"/>
      <c r="J480" s="217"/>
      <c r="K480" s="217"/>
      <c r="L480" s="222"/>
      <c r="M480" s="223"/>
      <c r="N480" s="224"/>
      <c r="O480" s="224"/>
      <c r="P480" s="224"/>
      <c r="Q480" s="224"/>
      <c r="R480" s="224"/>
      <c r="S480" s="224"/>
      <c r="T480" s="225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26" t="s">
        <v>148</v>
      </c>
      <c r="AU480" s="226" t="s">
        <v>83</v>
      </c>
      <c r="AV480" s="13" t="s">
        <v>81</v>
      </c>
      <c r="AW480" s="13" t="s">
        <v>37</v>
      </c>
      <c r="AX480" s="13" t="s">
        <v>76</v>
      </c>
      <c r="AY480" s="226" t="s">
        <v>133</v>
      </c>
    </row>
    <row r="481" s="14" customFormat="1">
      <c r="A481" s="14"/>
      <c r="B481" s="227"/>
      <c r="C481" s="228"/>
      <c r="D481" s="218" t="s">
        <v>148</v>
      </c>
      <c r="E481" s="229" t="s">
        <v>19</v>
      </c>
      <c r="F481" s="230" t="s">
        <v>634</v>
      </c>
      <c r="G481" s="228"/>
      <c r="H481" s="231">
        <v>1.9199999999999999</v>
      </c>
      <c r="I481" s="232"/>
      <c r="J481" s="228"/>
      <c r="K481" s="228"/>
      <c r="L481" s="233"/>
      <c r="M481" s="234"/>
      <c r="N481" s="235"/>
      <c r="O481" s="235"/>
      <c r="P481" s="235"/>
      <c r="Q481" s="235"/>
      <c r="R481" s="235"/>
      <c r="S481" s="235"/>
      <c r="T481" s="236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37" t="s">
        <v>148</v>
      </c>
      <c r="AU481" s="237" t="s">
        <v>83</v>
      </c>
      <c r="AV481" s="14" t="s">
        <v>83</v>
      </c>
      <c r="AW481" s="14" t="s">
        <v>37</v>
      </c>
      <c r="AX481" s="14" t="s">
        <v>81</v>
      </c>
      <c r="AY481" s="237" t="s">
        <v>133</v>
      </c>
    </row>
    <row r="482" s="2" customFormat="1" ht="16.5" customHeight="1">
      <c r="A482" s="39"/>
      <c r="B482" s="40"/>
      <c r="C482" s="198" t="s">
        <v>648</v>
      </c>
      <c r="D482" s="198" t="s">
        <v>135</v>
      </c>
      <c r="E482" s="199" t="s">
        <v>649</v>
      </c>
      <c r="F482" s="200" t="s">
        <v>650</v>
      </c>
      <c r="G482" s="201" t="s">
        <v>143</v>
      </c>
      <c r="H482" s="202">
        <v>18.683</v>
      </c>
      <c r="I482" s="203"/>
      <c r="J482" s="204">
        <f>ROUND(I482*H482,2)</f>
        <v>0</v>
      </c>
      <c r="K482" s="200" t="s">
        <v>144</v>
      </c>
      <c r="L482" s="45"/>
      <c r="M482" s="205" t="s">
        <v>19</v>
      </c>
      <c r="N482" s="206" t="s">
        <v>47</v>
      </c>
      <c r="O482" s="85"/>
      <c r="P482" s="207">
        <f>O482*H482</f>
        <v>0</v>
      </c>
      <c r="Q482" s="207">
        <v>0</v>
      </c>
      <c r="R482" s="207">
        <f>Q482*H482</f>
        <v>0</v>
      </c>
      <c r="S482" s="207">
        <v>0.082000000000000003</v>
      </c>
      <c r="T482" s="208">
        <f>S482*H482</f>
        <v>1.532006</v>
      </c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R482" s="209" t="s">
        <v>139</v>
      </c>
      <c r="AT482" s="209" t="s">
        <v>135</v>
      </c>
      <c r="AU482" s="209" t="s">
        <v>83</v>
      </c>
      <c r="AY482" s="18" t="s">
        <v>133</v>
      </c>
      <c r="BE482" s="210">
        <f>IF(N482="základní",J482,0)</f>
        <v>0</v>
      </c>
      <c r="BF482" s="210">
        <f>IF(N482="snížená",J482,0)</f>
        <v>0</v>
      </c>
      <c r="BG482" s="210">
        <f>IF(N482="zákl. přenesená",J482,0)</f>
        <v>0</v>
      </c>
      <c r="BH482" s="210">
        <f>IF(N482="sníž. přenesená",J482,0)</f>
        <v>0</v>
      </c>
      <c r="BI482" s="210">
        <f>IF(N482="nulová",J482,0)</f>
        <v>0</v>
      </c>
      <c r="BJ482" s="18" t="s">
        <v>81</v>
      </c>
      <c r="BK482" s="210">
        <f>ROUND(I482*H482,2)</f>
        <v>0</v>
      </c>
      <c r="BL482" s="18" t="s">
        <v>139</v>
      </c>
      <c r="BM482" s="209" t="s">
        <v>651</v>
      </c>
    </row>
    <row r="483" s="2" customFormat="1">
      <c r="A483" s="39"/>
      <c r="B483" s="40"/>
      <c r="C483" s="41"/>
      <c r="D483" s="211" t="s">
        <v>146</v>
      </c>
      <c r="E483" s="41"/>
      <c r="F483" s="212" t="s">
        <v>652</v>
      </c>
      <c r="G483" s="41"/>
      <c r="H483" s="41"/>
      <c r="I483" s="213"/>
      <c r="J483" s="41"/>
      <c r="K483" s="41"/>
      <c r="L483" s="45"/>
      <c r="M483" s="214"/>
      <c r="N483" s="215"/>
      <c r="O483" s="85"/>
      <c r="P483" s="85"/>
      <c r="Q483" s="85"/>
      <c r="R483" s="85"/>
      <c r="S483" s="85"/>
      <c r="T483" s="86"/>
      <c r="U483" s="39"/>
      <c r="V483" s="39"/>
      <c r="W483" s="39"/>
      <c r="X483" s="39"/>
      <c r="Y483" s="39"/>
      <c r="Z483" s="39"/>
      <c r="AA483" s="39"/>
      <c r="AB483" s="39"/>
      <c r="AC483" s="39"/>
      <c r="AD483" s="39"/>
      <c r="AE483" s="39"/>
      <c r="AT483" s="18" t="s">
        <v>146</v>
      </c>
      <c r="AU483" s="18" t="s">
        <v>83</v>
      </c>
    </row>
    <row r="484" s="13" customFormat="1">
      <c r="A484" s="13"/>
      <c r="B484" s="216"/>
      <c r="C484" s="217"/>
      <c r="D484" s="218" t="s">
        <v>148</v>
      </c>
      <c r="E484" s="219" t="s">
        <v>19</v>
      </c>
      <c r="F484" s="220" t="s">
        <v>653</v>
      </c>
      <c r="G484" s="217"/>
      <c r="H484" s="219" t="s">
        <v>19</v>
      </c>
      <c r="I484" s="221"/>
      <c r="J484" s="217"/>
      <c r="K484" s="217"/>
      <c r="L484" s="222"/>
      <c r="M484" s="223"/>
      <c r="N484" s="224"/>
      <c r="O484" s="224"/>
      <c r="P484" s="224"/>
      <c r="Q484" s="224"/>
      <c r="R484" s="224"/>
      <c r="S484" s="224"/>
      <c r="T484" s="225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26" t="s">
        <v>148</v>
      </c>
      <c r="AU484" s="226" t="s">
        <v>83</v>
      </c>
      <c r="AV484" s="13" t="s">
        <v>81</v>
      </c>
      <c r="AW484" s="13" t="s">
        <v>37</v>
      </c>
      <c r="AX484" s="13" t="s">
        <v>76</v>
      </c>
      <c r="AY484" s="226" t="s">
        <v>133</v>
      </c>
    </row>
    <row r="485" s="13" customFormat="1">
      <c r="A485" s="13"/>
      <c r="B485" s="216"/>
      <c r="C485" s="217"/>
      <c r="D485" s="218" t="s">
        <v>148</v>
      </c>
      <c r="E485" s="219" t="s">
        <v>19</v>
      </c>
      <c r="F485" s="220" t="s">
        <v>612</v>
      </c>
      <c r="G485" s="217"/>
      <c r="H485" s="219" t="s">
        <v>19</v>
      </c>
      <c r="I485" s="221"/>
      <c r="J485" s="217"/>
      <c r="K485" s="217"/>
      <c r="L485" s="222"/>
      <c r="M485" s="223"/>
      <c r="N485" s="224"/>
      <c r="O485" s="224"/>
      <c r="P485" s="224"/>
      <c r="Q485" s="224"/>
      <c r="R485" s="224"/>
      <c r="S485" s="224"/>
      <c r="T485" s="225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6" t="s">
        <v>148</v>
      </c>
      <c r="AU485" s="226" t="s">
        <v>83</v>
      </c>
      <c r="AV485" s="13" t="s">
        <v>81</v>
      </c>
      <c r="AW485" s="13" t="s">
        <v>37</v>
      </c>
      <c r="AX485" s="13" t="s">
        <v>76</v>
      </c>
      <c r="AY485" s="226" t="s">
        <v>133</v>
      </c>
    </row>
    <row r="486" s="14" customFormat="1">
      <c r="A486" s="14"/>
      <c r="B486" s="227"/>
      <c r="C486" s="228"/>
      <c r="D486" s="218" t="s">
        <v>148</v>
      </c>
      <c r="E486" s="229" t="s">
        <v>19</v>
      </c>
      <c r="F486" s="230" t="s">
        <v>654</v>
      </c>
      <c r="G486" s="228"/>
      <c r="H486" s="231">
        <v>9.3829999999999991</v>
      </c>
      <c r="I486" s="232"/>
      <c r="J486" s="228"/>
      <c r="K486" s="228"/>
      <c r="L486" s="233"/>
      <c r="M486" s="234"/>
      <c r="N486" s="235"/>
      <c r="O486" s="235"/>
      <c r="P486" s="235"/>
      <c r="Q486" s="235"/>
      <c r="R486" s="235"/>
      <c r="S486" s="235"/>
      <c r="T486" s="236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37" t="s">
        <v>148</v>
      </c>
      <c r="AU486" s="237" t="s">
        <v>83</v>
      </c>
      <c r="AV486" s="14" t="s">
        <v>83</v>
      </c>
      <c r="AW486" s="14" t="s">
        <v>37</v>
      </c>
      <c r="AX486" s="14" t="s">
        <v>76</v>
      </c>
      <c r="AY486" s="237" t="s">
        <v>133</v>
      </c>
    </row>
    <row r="487" s="13" customFormat="1">
      <c r="A487" s="13"/>
      <c r="B487" s="216"/>
      <c r="C487" s="217"/>
      <c r="D487" s="218" t="s">
        <v>148</v>
      </c>
      <c r="E487" s="219" t="s">
        <v>19</v>
      </c>
      <c r="F487" s="220" t="s">
        <v>614</v>
      </c>
      <c r="G487" s="217"/>
      <c r="H487" s="219" t="s">
        <v>19</v>
      </c>
      <c r="I487" s="221"/>
      <c r="J487" s="217"/>
      <c r="K487" s="217"/>
      <c r="L487" s="222"/>
      <c r="M487" s="223"/>
      <c r="N487" s="224"/>
      <c r="O487" s="224"/>
      <c r="P487" s="224"/>
      <c r="Q487" s="224"/>
      <c r="R487" s="224"/>
      <c r="S487" s="224"/>
      <c r="T487" s="225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26" t="s">
        <v>148</v>
      </c>
      <c r="AU487" s="226" t="s">
        <v>83</v>
      </c>
      <c r="AV487" s="13" t="s">
        <v>81</v>
      </c>
      <c r="AW487" s="13" t="s">
        <v>37</v>
      </c>
      <c r="AX487" s="13" t="s">
        <v>76</v>
      </c>
      <c r="AY487" s="226" t="s">
        <v>133</v>
      </c>
    </row>
    <row r="488" s="14" customFormat="1">
      <c r="A488" s="14"/>
      <c r="B488" s="227"/>
      <c r="C488" s="228"/>
      <c r="D488" s="218" t="s">
        <v>148</v>
      </c>
      <c r="E488" s="229" t="s">
        <v>19</v>
      </c>
      <c r="F488" s="230" t="s">
        <v>655</v>
      </c>
      <c r="G488" s="228"/>
      <c r="H488" s="231">
        <v>9.3000000000000007</v>
      </c>
      <c r="I488" s="232"/>
      <c r="J488" s="228"/>
      <c r="K488" s="228"/>
      <c r="L488" s="233"/>
      <c r="M488" s="234"/>
      <c r="N488" s="235"/>
      <c r="O488" s="235"/>
      <c r="P488" s="235"/>
      <c r="Q488" s="235"/>
      <c r="R488" s="235"/>
      <c r="S488" s="235"/>
      <c r="T488" s="236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37" t="s">
        <v>148</v>
      </c>
      <c r="AU488" s="237" t="s">
        <v>83</v>
      </c>
      <c r="AV488" s="14" t="s">
        <v>83</v>
      </c>
      <c r="AW488" s="14" t="s">
        <v>37</v>
      </c>
      <c r="AX488" s="14" t="s">
        <v>76</v>
      </c>
      <c r="AY488" s="237" t="s">
        <v>133</v>
      </c>
    </row>
    <row r="489" s="15" customFormat="1">
      <c r="A489" s="15"/>
      <c r="B489" s="248"/>
      <c r="C489" s="249"/>
      <c r="D489" s="218" t="s">
        <v>148</v>
      </c>
      <c r="E489" s="250" t="s">
        <v>19</v>
      </c>
      <c r="F489" s="251" t="s">
        <v>305</v>
      </c>
      <c r="G489" s="249"/>
      <c r="H489" s="252">
        <v>18.683</v>
      </c>
      <c r="I489" s="253"/>
      <c r="J489" s="249"/>
      <c r="K489" s="249"/>
      <c r="L489" s="254"/>
      <c r="M489" s="255"/>
      <c r="N489" s="256"/>
      <c r="O489" s="256"/>
      <c r="P489" s="256"/>
      <c r="Q489" s="256"/>
      <c r="R489" s="256"/>
      <c r="S489" s="256"/>
      <c r="T489" s="257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T489" s="258" t="s">
        <v>148</v>
      </c>
      <c r="AU489" s="258" t="s">
        <v>83</v>
      </c>
      <c r="AV489" s="15" t="s">
        <v>139</v>
      </c>
      <c r="AW489" s="15" t="s">
        <v>37</v>
      </c>
      <c r="AX489" s="15" t="s">
        <v>81</v>
      </c>
      <c r="AY489" s="258" t="s">
        <v>133</v>
      </c>
    </row>
    <row r="490" s="2" customFormat="1" ht="16.5" customHeight="1">
      <c r="A490" s="39"/>
      <c r="B490" s="40"/>
      <c r="C490" s="198" t="s">
        <v>656</v>
      </c>
      <c r="D490" s="198" t="s">
        <v>135</v>
      </c>
      <c r="E490" s="199" t="s">
        <v>657</v>
      </c>
      <c r="F490" s="200" t="s">
        <v>658</v>
      </c>
      <c r="G490" s="201" t="s">
        <v>274</v>
      </c>
      <c r="H490" s="202">
        <v>27.899999999999999</v>
      </c>
      <c r="I490" s="203"/>
      <c r="J490" s="204">
        <f>ROUND(I490*H490,2)</f>
        <v>0</v>
      </c>
      <c r="K490" s="200" t="s">
        <v>144</v>
      </c>
      <c r="L490" s="45"/>
      <c r="M490" s="205" t="s">
        <v>19</v>
      </c>
      <c r="N490" s="206" t="s">
        <v>47</v>
      </c>
      <c r="O490" s="85"/>
      <c r="P490" s="207">
        <f>O490*H490</f>
        <v>0</v>
      </c>
      <c r="Q490" s="207">
        <v>0</v>
      </c>
      <c r="R490" s="207">
        <f>Q490*H490</f>
        <v>0</v>
      </c>
      <c r="S490" s="207">
        <v>0.0089999999999999993</v>
      </c>
      <c r="T490" s="208">
        <f>S490*H490</f>
        <v>0.25109999999999999</v>
      </c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R490" s="209" t="s">
        <v>139</v>
      </c>
      <c r="AT490" s="209" t="s">
        <v>135</v>
      </c>
      <c r="AU490" s="209" t="s">
        <v>83</v>
      </c>
      <c r="AY490" s="18" t="s">
        <v>133</v>
      </c>
      <c r="BE490" s="210">
        <f>IF(N490="základní",J490,0)</f>
        <v>0</v>
      </c>
      <c r="BF490" s="210">
        <f>IF(N490="snížená",J490,0)</f>
        <v>0</v>
      </c>
      <c r="BG490" s="210">
        <f>IF(N490="zákl. přenesená",J490,0)</f>
        <v>0</v>
      </c>
      <c r="BH490" s="210">
        <f>IF(N490="sníž. přenesená",J490,0)</f>
        <v>0</v>
      </c>
      <c r="BI490" s="210">
        <f>IF(N490="nulová",J490,0)</f>
        <v>0</v>
      </c>
      <c r="BJ490" s="18" t="s">
        <v>81</v>
      </c>
      <c r="BK490" s="210">
        <f>ROUND(I490*H490,2)</f>
        <v>0</v>
      </c>
      <c r="BL490" s="18" t="s">
        <v>139</v>
      </c>
      <c r="BM490" s="209" t="s">
        <v>659</v>
      </c>
    </row>
    <row r="491" s="2" customFormat="1">
      <c r="A491" s="39"/>
      <c r="B491" s="40"/>
      <c r="C491" s="41"/>
      <c r="D491" s="211" t="s">
        <v>146</v>
      </c>
      <c r="E491" s="41"/>
      <c r="F491" s="212" t="s">
        <v>660</v>
      </c>
      <c r="G491" s="41"/>
      <c r="H491" s="41"/>
      <c r="I491" s="213"/>
      <c r="J491" s="41"/>
      <c r="K491" s="41"/>
      <c r="L491" s="45"/>
      <c r="M491" s="214"/>
      <c r="N491" s="215"/>
      <c r="O491" s="85"/>
      <c r="P491" s="85"/>
      <c r="Q491" s="85"/>
      <c r="R491" s="85"/>
      <c r="S491" s="85"/>
      <c r="T491" s="86"/>
      <c r="U491" s="39"/>
      <c r="V491" s="39"/>
      <c r="W491" s="39"/>
      <c r="X491" s="39"/>
      <c r="Y491" s="39"/>
      <c r="Z491" s="39"/>
      <c r="AA491" s="39"/>
      <c r="AB491" s="39"/>
      <c r="AC491" s="39"/>
      <c r="AD491" s="39"/>
      <c r="AE491" s="39"/>
      <c r="AT491" s="18" t="s">
        <v>146</v>
      </c>
      <c r="AU491" s="18" t="s">
        <v>83</v>
      </c>
    </row>
    <row r="492" s="13" customFormat="1">
      <c r="A492" s="13"/>
      <c r="B492" s="216"/>
      <c r="C492" s="217"/>
      <c r="D492" s="218" t="s">
        <v>148</v>
      </c>
      <c r="E492" s="219" t="s">
        <v>19</v>
      </c>
      <c r="F492" s="220" t="s">
        <v>661</v>
      </c>
      <c r="G492" s="217"/>
      <c r="H492" s="219" t="s">
        <v>19</v>
      </c>
      <c r="I492" s="221"/>
      <c r="J492" s="217"/>
      <c r="K492" s="217"/>
      <c r="L492" s="222"/>
      <c r="M492" s="223"/>
      <c r="N492" s="224"/>
      <c r="O492" s="224"/>
      <c r="P492" s="224"/>
      <c r="Q492" s="224"/>
      <c r="R492" s="224"/>
      <c r="S492" s="224"/>
      <c r="T492" s="225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26" t="s">
        <v>148</v>
      </c>
      <c r="AU492" s="226" t="s">
        <v>83</v>
      </c>
      <c r="AV492" s="13" t="s">
        <v>81</v>
      </c>
      <c r="AW492" s="13" t="s">
        <v>37</v>
      </c>
      <c r="AX492" s="13" t="s">
        <v>76</v>
      </c>
      <c r="AY492" s="226" t="s">
        <v>133</v>
      </c>
    </row>
    <row r="493" s="14" customFormat="1">
      <c r="A493" s="14"/>
      <c r="B493" s="227"/>
      <c r="C493" s="228"/>
      <c r="D493" s="218" t="s">
        <v>148</v>
      </c>
      <c r="E493" s="229" t="s">
        <v>19</v>
      </c>
      <c r="F493" s="230" t="s">
        <v>662</v>
      </c>
      <c r="G493" s="228"/>
      <c r="H493" s="231">
        <v>27.899999999999999</v>
      </c>
      <c r="I493" s="232"/>
      <c r="J493" s="228"/>
      <c r="K493" s="228"/>
      <c r="L493" s="233"/>
      <c r="M493" s="234"/>
      <c r="N493" s="235"/>
      <c r="O493" s="235"/>
      <c r="P493" s="235"/>
      <c r="Q493" s="235"/>
      <c r="R493" s="235"/>
      <c r="S493" s="235"/>
      <c r="T493" s="236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37" t="s">
        <v>148</v>
      </c>
      <c r="AU493" s="237" t="s">
        <v>83</v>
      </c>
      <c r="AV493" s="14" t="s">
        <v>83</v>
      </c>
      <c r="AW493" s="14" t="s">
        <v>37</v>
      </c>
      <c r="AX493" s="14" t="s">
        <v>81</v>
      </c>
      <c r="AY493" s="237" t="s">
        <v>133</v>
      </c>
    </row>
    <row r="494" s="2" customFormat="1" ht="16.5" customHeight="1">
      <c r="A494" s="39"/>
      <c r="B494" s="40"/>
      <c r="C494" s="198" t="s">
        <v>663</v>
      </c>
      <c r="D494" s="198" t="s">
        <v>135</v>
      </c>
      <c r="E494" s="199" t="s">
        <v>664</v>
      </c>
      <c r="F494" s="200" t="s">
        <v>665</v>
      </c>
      <c r="G494" s="201" t="s">
        <v>274</v>
      </c>
      <c r="H494" s="202">
        <v>35.649999999999999</v>
      </c>
      <c r="I494" s="203"/>
      <c r="J494" s="204">
        <f>ROUND(I494*H494,2)</f>
        <v>0</v>
      </c>
      <c r="K494" s="200" t="s">
        <v>144</v>
      </c>
      <c r="L494" s="45"/>
      <c r="M494" s="205" t="s">
        <v>19</v>
      </c>
      <c r="N494" s="206" t="s">
        <v>47</v>
      </c>
      <c r="O494" s="85"/>
      <c r="P494" s="207">
        <f>O494*H494</f>
        <v>0</v>
      </c>
      <c r="Q494" s="207">
        <v>0</v>
      </c>
      <c r="R494" s="207">
        <f>Q494*H494</f>
        <v>0</v>
      </c>
      <c r="S494" s="207">
        <v>0.108</v>
      </c>
      <c r="T494" s="208">
        <f>S494*H494</f>
        <v>3.8501999999999996</v>
      </c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R494" s="209" t="s">
        <v>139</v>
      </c>
      <c r="AT494" s="209" t="s">
        <v>135</v>
      </c>
      <c r="AU494" s="209" t="s">
        <v>83</v>
      </c>
      <c r="AY494" s="18" t="s">
        <v>133</v>
      </c>
      <c r="BE494" s="210">
        <f>IF(N494="základní",J494,0)</f>
        <v>0</v>
      </c>
      <c r="BF494" s="210">
        <f>IF(N494="snížená",J494,0)</f>
        <v>0</v>
      </c>
      <c r="BG494" s="210">
        <f>IF(N494="zákl. přenesená",J494,0)</f>
        <v>0</v>
      </c>
      <c r="BH494" s="210">
        <f>IF(N494="sníž. přenesená",J494,0)</f>
        <v>0</v>
      </c>
      <c r="BI494" s="210">
        <f>IF(N494="nulová",J494,0)</f>
        <v>0</v>
      </c>
      <c r="BJ494" s="18" t="s">
        <v>81</v>
      </c>
      <c r="BK494" s="210">
        <f>ROUND(I494*H494,2)</f>
        <v>0</v>
      </c>
      <c r="BL494" s="18" t="s">
        <v>139</v>
      </c>
      <c r="BM494" s="209" t="s">
        <v>666</v>
      </c>
    </row>
    <row r="495" s="2" customFormat="1">
      <c r="A495" s="39"/>
      <c r="B495" s="40"/>
      <c r="C495" s="41"/>
      <c r="D495" s="211" t="s">
        <v>146</v>
      </c>
      <c r="E495" s="41"/>
      <c r="F495" s="212" t="s">
        <v>667</v>
      </c>
      <c r="G495" s="41"/>
      <c r="H495" s="41"/>
      <c r="I495" s="213"/>
      <c r="J495" s="41"/>
      <c r="K495" s="41"/>
      <c r="L495" s="45"/>
      <c r="M495" s="214"/>
      <c r="N495" s="215"/>
      <c r="O495" s="85"/>
      <c r="P495" s="85"/>
      <c r="Q495" s="85"/>
      <c r="R495" s="85"/>
      <c r="S495" s="85"/>
      <c r="T495" s="86"/>
      <c r="U495" s="39"/>
      <c r="V495" s="39"/>
      <c r="W495" s="39"/>
      <c r="X495" s="39"/>
      <c r="Y495" s="39"/>
      <c r="Z495" s="39"/>
      <c r="AA495" s="39"/>
      <c r="AB495" s="39"/>
      <c r="AC495" s="39"/>
      <c r="AD495" s="39"/>
      <c r="AE495" s="39"/>
      <c r="AT495" s="18" t="s">
        <v>146</v>
      </c>
      <c r="AU495" s="18" t="s">
        <v>83</v>
      </c>
    </row>
    <row r="496" s="13" customFormat="1">
      <c r="A496" s="13"/>
      <c r="B496" s="216"/>
      <c r="C496" s="217"/>
      <c r="D496" s="218" t="s">
        <v>148</v>
      </c>
      <c r="E496" s="219" t="s">
        <v>19</v>
      </c>
      <c r="F496" s="220" t="s">
        <v>668</v>
      </c>
      <c r="G496" s="217"/>
      <c r="H496" s="219" t="s">
        <v>19</v>
      </c>
      <c r="I496" s="221"/>
      <c r="J496" s="217"/>
      <c r="K496" s="217"/>
      <c r="L496" s="222"/>
      <c r="M496" s="223"/>
      <c r="N496" s="224"/>
      <c r="O496" s="224"/>
      <c r="P496" s="224"/>
      <c r="Q496" s="224"/>
      <c r="R496" s="224"/>
      <c r="S496" s="224"/>
      <c r="T496" s="225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26" t="s">
        <v>148</v>
      </c>
      <c r="AU496" s="226" t="s">
        <v>83</v>
      </c>
      <c r="AV496" s="13" t="s">
        <v>81</v>
      </c>
      <c r="AW496" s="13" t="s">
        <v>37</v>
      </c>
      <c r="AX496" s="13" t="s">
        <v>76</v>
      </c>
      <c r="AY496" s="226" t="s">
        <v>133</v>
      </c>
    </row>
    <row r="497" s="13" customFormat="1">
      <c r="A497" s="13"/>
      <c r="B497" s="216"/>
      <c r="C497" s="217"/>
      <c r="D497" s="218" t="s">
        <v>148</v>
      </c>
      <c r="E497" s="219" t="s">
        <v>19</v>
      </c>
      <c r="F497" s="220" t="s">
        <v>609</v>
      </c>
      <c r="G497" s="217"/>
      <c r="H497" s="219" t="s">
        <v>19</v>
      </c>
      <c r="I497" s="221"/>
      <c r="J497" s="217"/>
      <c r="K497" s="217"/>
      <c r="L497" s="222"/>
      <c r="M497" s="223"/>
      <c r="N497" s="224"/>
      <c r="O497" s="224"/>
      <c r="P497" s="224"/>
      <c r="Q497" s="224"/>
      <c r="R497" s="224"/>
      <c r="S497" s="224"/>
      <c r="T497" s="225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26" t="s">
        <v>148</v>
      </c>
      <c r="AU497" s="226" t="s">
        <v>83</v>
      </c>
      <c r="AV497" s="13" t="s">
        <v>81</v>
      </c>
      <c r="AW497" s="13" t="s">
        <v>37</v>
      </c>
      <c r="AX497" s="13" t="s">
        <v>76</v>
      </c>
      <c r="AY497" s="226" t="s">
        <v>133</v>
      </c>
    </row>
    <row r="498" s="14" customFormat="1">
      <c r="A498" s="14"/>
      <c r="B498" s="227"/>
      <c r="C498" s="228"/>
      <c r="D498" s="218" t="s">
        <v>148</v>
      </c>
      <c r="E498" s="229" t="s">
        <v>19</v>
      </c>
      <c r="F498" s="230" t="s">
        <v>669</v>
      </c>
      <c r="G498" s="228"/>
      <c r="H498" s="231">
        <v>17.949999999999999</v>
      </c>
      <c r="I498" s="232"/>
      <c r="J498" s="228"/>
      <c r="K498" s="228"/>
      <c r="L498" s="233"/>
      <c r="M498" s="234"/>
      <c r="N498" s="235"/>
      <c r="O498" s="235"/>
      <c r="P498" s="235"/>
      <c r="Q498" s="235"/>
      <c r="R498" s="235"/>
      <c r="S498" s="235"/>
      <c r="T498" s="236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37" t="s">
        <v>148</v>
      </c>
      <c r="AU498" s="237" t="s">
        <v>83</v>
      </c>
      <c r="AV498" s="14" t="s">
        <v>83</v>
      </c>
      <c r="AW498" s="14" t="s">
        <v>37</v>
      </c>
      <c r="AX498" s="14" t="s">
        <v>76</v>
      </c>
      <c r="AY498" s="237" t="s">
        <v>133</v>
      </c>
    </row>
    <row r="499" s="13" customFormat="1">
      <c r="A499" s="13"/>
      <c r="B499" s="216"/>
      <c r="C499" s="217"/>
      <c r="D499" s="218" t="s">
        <v>148</v>
      </c>
      <c r="E499" s="219" t="s">
        <v>19</v>
      </c>
      <c r="F499" s="220" t="s">
        <v>612</v>
      </c>
      <c r="G499" s="217"/>
      <c r="H499" s="219" t="s">
        <v>19</v>
      </c>
      <c r="I499" s="221"/>
      <c r="J499" s="217"/>
      <c r="K499" s="217"/>
      <c r="L499" s="222"/>
      <c r="M499" s="223"/>
      <c r="N499" s="224"/>
      <c r="O499" s="224"/>
      <c r="P499" s="224"/>
      <c r="Q499" s="224"/>
      <c r="R499" s="224"/>
      <c r="S499" s="224"/>
      <c r="T499" s="225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26" t="s">
        <v>148</v>
      </c>
      <c r="AU499" s="226" t="s">
        <v>83</v>
      </c>
      <c r="AV499" s="13" t="s">
        <v>81</v>
      </c>
      <c r="AW499" s="13" t="s">
        <v>37</v>
      </c>
      <c r="AX499" s="13" t="s">
        <v>76</v>
      </c>
      <c r="AY499" s="226" t="s">
        <v>133</v>
      </c>
    </row>
    <row r="500" s="14" customFormat="1">
      <c r="A500" s="14"/>
      <c r="B500" s="227"/>
      <c r="C500" s="228"/>
      <c r="D500" s="218" t="s">
        <v>148</v>
      </c>
      <c r="E500" s="229" t="s">
        <v>19</v>
      </c>
      <c r="F500" s="230" t="s">
        <v>670</v>
      </c>
      <c r="G500" s="228"/>
      <c r="H500" s="231">
        <v>17.699999999999999</v>
      </c>
      <c r="I500" s="232"/>
      <c r="J500" s="228"/>
      <c r="K500" s="228"/>
      <c r="L500" s="233"/>
      <c r="M500" s="234"/>
      <c r="N500" s="235"/>
      <c r="O500" s="235"/>
      <c r="P500" s="235"/>
      <c r="Q500" s="235"/>
      <c r="R500" s="235"/>
      <c r="S500" s="235"/>
      <c r="T500" s="236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37" t="s">
        <v>148</v>
      </c>
      <c r="AU500" s="237" t="s">
        <v>83</v>
      </c>
      <c r="AV500" s="14" t="s">
        <v>83</v>
      </c>
      <c r="AW500" s="14" t="s">
        <v>37</v>
      </c>
      <c r="AX500" s="14" t="s">
        <v>76</v>
      </c>
      <c r="AY500" s="237" t="s">
        <v>133</v>
      </c>
    </row>
    <row r="501" s="15" customFormat="1">
      <c r="A501" s="15"/>
      <c r="B501" s="248"/>
      <c r="C501" s="249"/>
      <c r="D501" s="218" t="s">
        <v>148</v>
      </c>
      <c r="E501" s="250" t="s">
        <v>19</v>
      </c>
      <c r="F501" s="251" t="s">
        <v>305</v>
      </c>
      <c r="G501" s="249"/>
      <c r="H501" s="252">
        <v>35.649999999999999</v>
      </c>
      <c r="I501" s="253"/>
      <c r="J501" s="249"/>
      <c r="K501" s="249"/>
      <c r="L501" s="254"/>
      <c r="M501" s="255"/>
      <c r="N501" s="256"/>
      <c r="O501" s="256"/>
      <c r="P501" s="256"/>
      <c r="Q501" s="256"/>
      <c r="R501" s="256"/>
      <c r="S501" s="256"/>
      <c r="T501" s="257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58" t="s">
        <v>148</v>
      </c>
      <c r="AU501" s="258" t="s">
        <v>83</v>
      </c>
      <c r="AV501" s="15" t="s">
        <v>139</v>
      </c>
      <c r="AW501" s="15" t="s">
        <v>37</v>
      </c>
      <c r="AX501" s="15" t="s">
        <v>81</v>
      </c>
      <c r="AY501" s="258" t="s">
        <v>133</v>
      </c>
    </row>
    <row r="502" s="2" customFormat="1" ht="24.15" customHeight="1">
      <c r="A502" s="39"/>
      <c r="B502" s="40"/>
      <c r="C502" s="198" t="s">
        <v>671</v>
      </c>
      <c r="D502" s="198" t="s">
        <v>135</v>
      </c>
      <c r="E502" s="199" t="s">
        <v>672</v>
      </c>
      <c r="F502" s="200" t="s">
        <v>673</v>
      </c>
      <c r="G502" s="201" t="s">
        <v>143</v>
      </c>
      <c r="H502" s="202">
        <v>0.35999999999999999</v>
      </c>
      <c r="I502" s="203"/>
      <c r="J502" s="204">
        <f>ROUND(I502*H502,2)</f>
        <v>0</v>
      </c>
      <c r="K502" s="200" t="s">
        <v>144</v>
      </c>
      <c r="L502" s="45"/>
      <c r="M502" s="205" t="s">
        <v>19</v>
      </c>
      <c r="N502" s="206" t="s">
        <v>47</v>
      </c>
      <c r="O502" s="85"/>
      <c r="P502" s="207">
        <f>O502*H502</f>
        <v>0</v>
      </c>
      <c r="Q502" s="207">
        <v>0</v>
      </c>
      <c r="R502" s="207">
        <f>Q502*H502</f>
        <v>0</v>
      </c>
      <c r="S502" s="207">
        <v>0.048000000000000001</v>
      </c>
      <c r="T502" s="208">
        <f>S502*H502</f>
        <v>0.01728</v>
      </c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R502" s="209" t="s">
        <v>139</v>
      </c>
      <c r="AT502" s="209" t="s">
        <v>135</v>
      </c>
      <c r="AU502" s="209" t="s">
        <v>83</v>
      </c>
      <c r="AY502" s="18" t="s">
        <v>133</v>
      </c>
      <c r="BE502" s="210">
        <f>IF(N502="základní",J502,0)</f>
        <v>0</v>
      </c>
      <c r="BF502" s="210">
        <f>IF(N502="snížená",J502,0)</f>
        <v>0</v>
      </c>
      <c r="BG502" s="210">
        <f>IF(N502="zákl. přenesená",J502,0)</f>
        <v>0</v>
      </c>
      <c r="BH502" s="210">
        <f>IF(N502="sníž. přenesená",J502,0)</f>
        <v>0</v>
      </c>
      <c r="BI502" s="210">
        <f>IF(N502="nulová",J502,0)</f>
        <v>0</v>
      </c>
      <c r="BJ502" s="18" t="s">
        <v>81</v>
      </c>
      <c r="BK502" s="210">
        <f>ROUND(I502*H502,2)</f>
        <v>0</v>
      </c>
      <c r="BL502" s="18" t="s">
        <v>139</v>
      </c>
      <c r="BM502" s="209" t="s">
        <v>674</v>
      </c>
    </row>
    <row r="503" s="2" customFormat="1">
      <c r="A503" s="39"/>
      <c r="B503" s="40"/>
      <c r="C503" s="41"/>
      <c r="D503" s="211" t="s">
        <v>146</v>
      </c>
      <c r="E503" s="41"/>
      <c r="F503" s="212" t="s">
        <v>675</v>
      </c>
      <c r="G503" s="41"/>
      <c r="H503" s="41"/>
      <c r="I503" s="213"/>
      <c r="J503" s="41"/>
      <c r="K503" s="41"/>
      <c r="L503" s="45"/>
      <c r="M503" s="214"/>
      <c r="N503" s="215"/>
      <c r="O503" s="85"/>
      <c r="P503" s="85"/>
      <c r="Q503" s="85"/>
      <c r="R503" s="85"/>
      <c r="S503" s="85"/>
      <c r="T503" s="86"/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T503" s="18" t="s">
        <v>146</v>
      </c>
      <c r="AU503" s="18" t="s">
        <v>83</v>
      </c>
    </row>
    <row r="504" s="13" customFormat="1">
      <c r="A504" s="13"/>
      <c r="B504" s="216"/>
      <c r="C504" s="217"/>
      <c r="D504" s="218" t="s">
        <v>148</v>
      </c>
      <c r="E504" s="219" t="s">
        <v>19</v>
      </c>
      <c r="F504" s="220" t="s">
        <v>676</v>
      </c>
      <c r="G504" s="217"/>
      <c r="H504" s="219" t="s">
        <v>19</v>
      </c>
      <c r="I504" s="221"/>
      <c r="J504" s="217"/>
      <c r="K504" s="217"/>
      <c r="L504" s="222"/>
      <c r="M504" s="223"/>
      <c r="N504" s="224"/>
      <c r="O504" s="224"/>
      <c r="P504" s="224"/>
      <c r="Q504" s="224"/>
      <c r="R504" s="224"/>
      <c r="S504" s="224"/>
      <c r="T504" s="225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26" t="s">
        <v>148</v>
      </c>
      <c r="AU504" s="226" t="s">
        <v>83</v>
      </c>
      <c r="AV504" s="13" t="s">
        <v>81</v>
      </c>
      <c r="AW504" s="13" t="s">
        <v>37</v>
      </c>
      <c r="AX504" s="13" t="s">
        <v>76</v>
      </c>
      <c r="AY504" s="226" t="s">
        <v>133</v>
      </c>
    </row>
    <row r="505" s="14" customFormat="1">
      <c r="A505" s="14"/>
      <c r="B505" s="227"/>
      <c r="C505" s="228"/>
      <c r="D505" s="218" t="s">
        <v>148</v>
      </c>
      <c r="E505" s="229" t="s">
        <v>19</v>
      </c>
      <c r="F505" s="230" t="s">
        <v>677</v>
      </c>
      <c r="G505" s="228"/>
      <c r="H505" s="231">
        <v>0.35999999999999999</v>
      </c>
      <c r="I505" s="232"/>
      <c r="J505" s="228"/>
      <c r="K505" s="228"/>
      <c r="L505" s="233"/>
      <c r="M505" s="234"/>
      <c r="N505" s="235"/>
      <c r="O505" s="235"/>
      <c r="P505" s="235"/>
      <c r="Q505" s="235"/>
      <c r="R505" s="235"/>
      <c r="S505" s="235"/>
      <c r="T505" s="236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37" t="s">
        <v>148</v>
      </c>
      <c r="AU505" s="237" t="s">
        <v>83</v>
      </c>
      <c r="AV505" s="14" t="s">
        <v>83</v>
      </c>
      <c r="AW505" s="14" t="s">
        <v>37</v>
      </c>
      <c r="AX505" s="14" t="s">
        <v>81</v>
      </c>
      <c r="AY505" s="237" t="s">
        <v>133</v>
      </c>
    </row>
    <row r="506" s="2" customFormat="1" ht="24.15" customHeight="1">
      <c r="A506" s="39"/>
      <c r="B506" s="40"/>
      <c r="C506" s="198" t="s">
        <v>678</v>
      </c>
      <c r="D506" s="198" t="s">
        <v>135</v>
      </c>
      <c r="E506" s="199" t="s">
        <v>679</v>
      </c>
      <c r="F506" s="200" t="s">
        <v>680</v>
      </c>
      <c r="G506" s="201" t="s">
        <v>143</v>
      </c>
      <c r="H506" s="202">
        <v>1.6200000000000001</v>
      </c>
      <c r="I506" s="203"/>
      <c r="J506" s="204">
        <f>ROUND(I506*H506,2)</f>
        <v>0</v>
      </c>
      <c r="K506" s="200" t="s">
        <v>144</v>
      </c>
      <c r="L506" s="45"/>
      <c r="M506" s="205" t="s">
        <v>19</v>
      </c>
      <c r="N506" s="206" t="s">
        <v>47</v>
      </c>
      <c r="O506" s="85"/>
      <c r="P506" s="207">
        <f>O506*H506</f>
        <v>0</v>
      </c>
      <c r="Q506" s="207">
        <v>0</v>
      </c>
      <c r="R506" s="207">
        <f>Q506*H506</f>
        <v>0</v>
      </c>
      <c r="S506" s="207">
        <v>0.065000000000000002</v>
      </c>
      <c r="T506" s="208">
        <f>S506*H506</f>
        <v>0.10530000000000001</v>
      </c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R506" s="209" t="s">
        <v>139</v>
      </c>
      <c r="AT506" s="209" t="s">
        <v>135</v>
      </c>
      <c r="AU506" s="209" t="s">
        <v>83</v>
      </c>
      <c r="AY506" s="18" t="s">
        <v>133</v>
      </c>
      <c r="BE506" s="210">
        <f>IF(N506="základní",J506,0)</f>
        <v>0</v>
      </c>
      <c r="BF506" s="210">
        <f>IF(N506="snížená",J506,0)</f>
        <v>0</v>
      </c>
      <c r="BG506" s="210">
        <f>IF(N506="zákl. přenesená",J506,0)</f>
        <v>0</v>
      </c>
      <c r="BH506" s="210">
        <f>IF(N506="sníž. přenesená",J506,0)</f>
        <v>0</v>
      </c>
      <c r="BI506" s="210">
        <f>IF(N506="nulová",J506,0)</f>
        <v>0</v>
      </c>
      <c r="BJ506" s="18" t="s">
        <v>81</v>
      </c>
      <c r="BK506" s="210">
        <f>ROUND(I506*H506,2)</f>
        <v>0</v>
      </c>
      <c r="BL506" s="18" t="s">
        <v>139</v>
      </c>
      <c r="BM506" s="209" t="s">
        <v>681</v>
      </c>
    </row>
    <row r="507" s="2" customFormat="1">
      <c r="A507" s="39"/>
      <c r="B507" s="40"/>
      <c r="C507" s="41"/>
      <c r="D507" s="211" t="s">
        <v>146</v>
      </c>
      <c r="E507" s="41"/>
      <c r="F507" s="212" t="s">
        <v>682</v>
      </c>
      <c r="G507" s="41"/>
      <c r="H507" s="41"/>
      <c r="I507" s="213"/>
      <c r="J507" s="41"/>
      <c r="K507" s="41"/>
      <c r="L507" s="45"/>
      <c r="M507" s="214"/>
      <c r="N507" s="215"/>
      <c r="O507" s="85"/>
      <c r="P507" s="85"/>
      <c r="Q507" s="85"/>
      <c r="R507" s="85"/>
      <c r="S507" s="85"/>
      <c r="T507" s="86"/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T507" s="18" t="s">
        <v>146</v>
      </c>
      <c r="AU507" s="18" t="s">
        <v>83</v>
      </c>
    </row>
    <row r="508" s="13" customFormat="1">
      <c r="A508" s="13"/>
      <c r="B508" s="216"/>
      <c r="C508" s="217"/>
      <c r="D508" s="218" t="s">
        <v>148</v>
      </c>
      <c r="E508" s="219" t="s">
        <v>19</v>
      </c>
      <c r="F508" s="220" t="s">
        <v>683</v>
      </c>
      <c r="G508" s="217"/>
      <c r="H508" s="219" t="s">
        <v>19</v>
      </c>
      <c r="I508" s="221"/>
      <c r="J508" s="217"/>
      <c r="K508" s="217"/>
      <c r="L508" s="222"/>
      <c r="M508" s="223"/>
      <c r="N508" s="224"/>
      <c r="O508" s="224"/>
      <c r="P508" s="224"/>
      <c r="Q508" s="224"/>
      <c r="R508" s="224"/>
      <c r="S508" s="224"/>
      <c r="T508" s="225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26" t="s">
        <v>148</v>
      </c>
      <c r="AU508" s="226" t="s">
        <v>83</v>
      </c>
      <c r="AV508" s="13" t="s">
        <v>81</v>
      </c>
      <c r="AW508" s="13" t="s">
        <v>37</v>
      </c>
      <c r="AX508" s="13" t="s">
        <v>76</v>
      </c>
      <c r="AY508" s="226" t="s">
        <v>133</v>
      </c>
    </row>
    <row r="509" s="14" customFormat="1">
      <c r="A509" s="14"/>
      <c r="B509" s="227"/>
      <c r="C509" s="228"/>
      <c r="D509" s="218" t="s">
        <v>148</v>
      </c>
      <c r="E509" s="229" t="s">
        <v>19</v>
      </c>
      <c r="F509" s="230" t="s">
        <v>684</v>
      </c>
      <c r="G509" s="228"/>
      <c r="H509" s="231">
        <v>0.90000000000000002</v>
      </c>
      <c r="I509" s="232"/>
      <c r="J509" s="228"/>
      <c r="K509" s="228"/>
      <c r="L509" s="233"/>
      <c r="M509" s="234"/>
      <c r="N509" s="235"/>
      <c r="O509" s="235"/>
      <c r="P509" s="235"/>
      <c r="Q509" s="235"/>
      <c r="R509" s="235"/>
      <c r="S509" s="235"/>
      <c r="T509" s="236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T509" s="237" t="s">
        <v>148</v>
      </c>
      <c r="AU509" s="237" t="s">
        <v>83</v>
      </c>
      <c r="AV509" s="14" t="s">
        <v>83</v>
      </c>
      <c r="AW509" s="14" t="s">
        <v>37</v>
      </c>
      <c r="AX509" s="14" t="s">
        <v>76</v>
      </c>
      <c r="AY509" s="237" t="s">
        <v>133</v>
      </c>
    </row>
    <row r="510" s="13" customFormat="1">
      <c r="A510" s="13"/>
      <c r="B510" s="216"/>
      <c r="C510" s="217"/>
      <c r="D510" s="218" t="s">
        <v>148</v>
      </c>
      <c r="E510" s="219" t="s">
        <v>19</v>
      </c>
      <c r="F510" s="220" t="s">
        <v>685</v>
      </c>
      <c r="G510" s="217"/>
      <c r="H510" s="219" t="s">
        <v>19</v>
      </c>
      <c r="I510" s="221"/>
      <c r="J510" s="217"/>
      <c r="K510" s="217"/>
      <c r="L510" s="222"/>
      <c r="M510" s="223"/>
      <c r="N510" s="224"/>
      <c r="O510" s="224"/>
      <c r="P510" s="224"/>
      <c r="Q510" s="224"/>
      <c r="R510" s="224"/>
      <c r="S510" s="224"/>
      <c r="T510" s="225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26" t="s">
        <v>148</v>
      </c>
      <c r="AU510" s="226" t="s">
        <v>83</v>
      </c>
      <c r="AV510" s="13" t="s">
        <v>81</v>
      </c>
      <c r="AW510" s="13" t="s">
        <v>37</v>
      </c>
      <c r="AX510" s="13" t="s">
        <v>76</v>
      </c>
      <c r="AY510" s="226" t="s">
        <v>133</v>
      </c>
    </row>
    <row r="511" s="14" customFormat="1">
      <c r="A511" s="14"/>
      <c r="B511" s="227"/>
      <c r="C511" s="228"/>
      <c r="D511" s="218" t="s">
        <v>148</v>
      </c>
      <c r="E511" s="229" t="s">
        <v>19</v>
      </c>
      <c r="F511" s="230" t="s">
        <v>686</v>
      </c>
      <c r="G511" s="228"/>
      <c r="H511" s="231">
        <v>0.71999999999999997</v>
      </c>
      <c r="I511" s="232"/>
      <c r="J511" s="228"/>
      <c r="K511" s="228"/>
      <c r="L511" s="233"/>
      <c r="M511" s="234"/>
      <c r="N511" s="235"/>
      <c r="O511" s="235"/>
      <c r="P511" s="235"/>
      <c r="Q511" s="235"/>
      <c r="R511" s="235"/>
      <c r="S511" s="235"/>
      <c r="T511" s="236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37" t="s">
        <v>148</v>
      </c>
      <c r="AU511" s="237" t="s">
        <v>83</v>
      </c>
      <c r="AV511" s="14" t="s">
        <v>83</v>
      </c>
      <c r="AW511" s="14" t="s">
        <v>37</v>
      </c>
      <c r="AX511" s="14" t="s">
        <v>76</v>
      </c>
      <c r="AY511" s="237" t="s">
        <v>133</v>
      </c>
    </row>
    <row r="512" s="15" customFormat="1">
      <c r="A512" s="15"/>
      <c r="B512" s="248"/>
      <c r="C512" s="249"/>
      <c r="D512" s="218" t="s">
        <v>148</v>
      </c>
      <c r="E512" s="250" t="s">
        <v>19</v>
      </c>
      <c r="F512" s="251" t="s">
        <v>305</v>
      </c>
      <c r="G512" s="249"/>
      <c r="H512" s="252">
        <v>1.6200000000000001</v>
      </c>
      <c r="I512" s="253"/>
      <c r="J512" s="249"/>
      <c r="K512" s="249"/>
      <c r="L512" s="254"/>
      <c r="M512" s="255"/>
      <c r="N512" s="256"/>
      <c r="O512" s="256"/>
      <c r="P512" s="256"/>
      <c r="Q512" s="256"/>
      <c r="R512" s="256"/>
      <c r="S512" s="256"/>
      <c r="T512" s="257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58" t="s">
        <v>148</v>
      </c>
      <c r="AU512" s="258" t="s">
        <v>83</v>
      </c>
      <c r="AV512" s="15" t="s">
        <v>139</v>
      </c>
      <c r="AW512" s="15" t="s">
        <v>37</v>
      </c>
      <c r="AX512" s="15" t="s">
        <v>81</v>
      </c>
      <c r="AY512" s="258" t="s">
        <v>133</v>
      </c>
    </row>
    <row r="513" s="2" customFormat="1" ht="24.15" customHeight="1">
      <c r="A513" s="39"/>
      <c r="B513" s="40"/>
      <c r="C513" s="198" t="s">
        <v>687</v>
      </c>
      <c r="D513" s="198" t="s">
        <v>135</v>
      </c>
      <c r="E513" s="199" t="s">
        <v>688</v>
      </c>
      <c r="F513" s="200" t="s">
        <v>689</v>
      </c>
      <c r="G513" s="201" t="s">
        <v>143</v>
      </c>
      <c r="H513" s="202">
        <v>1.48</v>
      </c>
      <c r="I513" s="203"/>
      <c r="J513" s="204">
        <f>ROUND(I513*H513,2)</f>
        <v>0</v>
      </c>
      <c r="K513" s="200" t="s">
        <v>144</v>
      </c>
      <c r="L513" s="45"/>
      <c r="M513" s="205" t="s">
        <v>19</v>
      </c>
      <c r="N513" s="206" t="s">
        <v>47</v>
      </c>
      <c r="O513" s="85"/>
      <c r="P513" s="207">
        <f>O513*H513</f>
        <v>0</v>
      </c>
      <c r="Q513" s="207">
        <v>0</v>
      </c>
      <c r="R513" s="207">
        <f>Q513*H513</f>
        <v>0</v>
      </c>
      <c r="S513" s="207">
        <v>0.075999999999999998</v>
      </c>
      <c r="T513" s="208">
        <f>S513*H513</f>
        <v>0.11248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09" t="s">
        <v>139</v>
      </c>
      <c r="AT513" s="209" t="s">
        <v>135</v>
      </c>
      <c r="AU513" s="209" t="s">
        <v>83</v>
      </c>
      <c r="AY513" s="18" t="s">
        <v>133</v>
      </c>
      <c r="BE513" s="210">
        <f>IF(N513="základní",J513,0)</f>
        <v>0</v>
      </c>
      <c r="BF513" s="210">
        <f>IF(N513="snížená",J513,0)</f>
        <v>0</v>
      </c>
      <c r="BG513" s="210">
        <f>IF(N513="zákl. přenesená",J513,0)</f>
        <v>0</v>
      </c>
      <c r="BH513" s="210">
        <f>IF(N513="sníž. přenesená",J513,0)</f>
        <v>0</v>
      </c>
      <c r="BI513" s="210">
        <f>IF(N513="nulová",J513,0)</f>
        <v>0</v>
      </c>
      <c r="BJ513" s="18" t="s">
        <v>81</v>
      </c>
      <c r="BK513" s="210">
        <f>ROUND(I513*H513,2)</f>
        <v>0</v>
      </c>
      <c r="BL513" s="18" t="s">
        <v>139</v>
      </c>
      <c r="BM513" s="209" t="s">
        <v>690</v>
      </c>
    </row>
    <row r="514" s="2" customFormat="1">
      <c r="A514" s="39"/>
      <c r="B514" s="40"/>
      <c r="C514" s="41"/>
      <c r="D514" s="211" t="s">
        <v>146</v>
      </c>
      <c r="E514" s="41"/>
      <c r="F514" s="212" t="s">
        <v>691</v>
      </c>
      <c r="G514" s="41"/>
      <c r="H514" s="41"/>
      <c r="I514" s="213"/>
      <c r="J514" s="41"/>
      <c r="K514" s="41"/>
      <c r="L514" s="45"/>
      <c r="M514" s="214"/>
      <c r="N514" s="215"/>
      <c r="O514" s="85"/>
      <c r="P514" s="85"/>
      <c r="Q514" s="85"/>
      <c r="R514" s="85"/>
      <c r="S514" s="85"/>
      <c r="T514" s="86"/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T514" s="18" t="s">
        <v>146</v>
      </c>
      <c r="AU514" s="18" t="s">
        <v>83</v>
      </c>
    </row>
    <row r="515" s="13" customFormat="1">
      <c r="A515" s="13"/>
      <c r="B515" s="216"/>
      <c r="C515" s="217"/>
      <c r="D515" s="218" t="s">
        <v>148</v>
      </c>
      <c r="E515" s="219" t="s">
        <v>19</v>
      </c>
      <c r="F515" s="220" t="s">
        <v>692</v>
      </c>
      <c r="G515" s="217"/>
      <c r="H515" s="219" t="s">
        <v>19</v>
      </c>
      <c r="I515" s="221"/>
      <c r="J515" s="217"/>
      <c r="K515" s="217"/>
      <c r="L515" s="222"/>
      <c r="M515" s="223"/>
      <c r="N515" s="224"/>
      <c r="O515" s="224"/>
      <c r="P515" s="224"/>
      <c r="Q515" s="224"/>
      <c r="R515" s="224"/>
      <c r="S515" s="224"/>
      <c r="T515" s="225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26" t="s">
        <v>148</v>
      </c>
      <c r="AU515" s="226" t="s">
        <v>83</v>
      </c>
      <c r="AV515" s="13" t="s">
        <v>81</v>
      </c>
      <c r="AW515" s="13" t="s">
        <v>37</v>
      </c>
      <c r="AX515" s="13" t="s">
        <v>76</v>
      </c>
      <c r="AY515" s="226" t="s">
        <v>133</v>
      </c>
    </row>
    <row r="516" s="13" customFormat="1">
      <c r="A516" s="13"/>
      <c r="B516" s="216"/>
      <c r="C516" s="217"/>
      <c r="D516" s="218" t="s">
        <v>148</v>
      </c>
      <c r="E516" s="219" t="s">
        <v>19</v>
      </c>
      <c r="F516" s="220" t="s">
        <v>693</v>
      </c>
      <c r="G516" s="217"/>
      <c r="H516" s="219" t="s">
        <v>19</v>
      </c>
      <c r="I516" s="221"/>
      <c r="J516" s="217"/>
      <c r="K516" s="217"/>
      <c r="L516" s="222"/>
      <c r="M516" s="223"/>
      <c r="N516" s="224"/>
      <c r="O516" s="224"/>
      <c r="P516" s="224"/>
      <c r="Q516" s="224"/>
      <c r="R516" s="224"/>
      <c r="S516" s="224"/>
      <c r="T516" s="225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26" t="s">
        <v>148</v>
      </c>
      <c r="AU516" s="226" t="s">
        <v>83</v>
      </c>
      <c r="AV516" s="13" t="s">
        <v>81</v>
      </c>
      <c r="AW516" s="13" t="s">
        <v>37</v>
      </c>
      <c r="AX516" s="13" t="s">
        <v>76</v>
      </c>
      <c r="AY516" s="226" t="s">
        <v>133</v>
      </c>
    </row>
    <row r="517" s="14" customFormat="1">
      <c r="A517" s="14"/>
      <c r="B517" s="227"/>
      <c r="C517" s="228"/>
      <c r="D517" s="218" t="s">
        <v>148</v>
      </c>
      <c r="E517" s="229" t="s">
        <v>19</v>
      </c>
      <c r="F517" s="230" t="s">
        <v>694</v>
      </c>
      <c r="G517" s="228"/>
      <c r="H517" s="231">
        <v>1.48</v>
      </c>
      <c r="I517" s="232"/>
      <c r="J517" s="228"/>
      <c r="K517" s="228"/>
      <c r="L517" s="233"/>
      <c r="M517" s="234"/>
      <c r="N517" s="235"/>
      <c r="O517" s="235"/>
      <c r="P517" s="235"/>
      <c r="Q517" s="235"/>
      <c r="R517" s="235"/>
      <c r="S517" s="235"/>
      <c r="T517" s="236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37" t="s">
        <v>148</v>
      </c>
      <c r="AU517" s="237" t="s">
        <v>83</v>
      </c>
      <c r="AV517" s="14" t="s">
        <v>83</v>
      </c>
      <c r="AW517" s="14" t="s">
        <v>37</v>
      </c>
      <c r="AX517" s="14" t="s">
        <v>81</v>
      </c>
      <c r="AY517" s="237" t="s">
        <v>133</v>
      </c>
    </row>
    <row r="518" s="2" customFormat="1" ht="24.15" customHeight="1">
      <c r="A518" s="39"/>
      <c r="B518" s="40"/>
      <c r="C518" s="198" t="s">
        <v>695</v>
      </c>
      <c r="D518" s="198" t="s">
        <v>135</v>
      </c>
      <c r="E518" s="199" t="s">
        <v>696</v>
      </c>
      <c r="F518" s="200" t="s">
        <v>697</v>
      </c>
      <c r="G518" s="201" t="s">
        <v>143</v>
      </c>
      <c r="H518" s="202">
        <v>9.1379999999999999</v>
      </c>
      <c r="I518" s="203"/>
      <c r="J518" s="204">
        <f>ROUND(I518*H518,2)</f>
        <v>0</v>
      </c>
      <c r="K518" s="200" t="s">
        <v>144</v>
      </c>
      <c r="L518" s="45"/>
      <c r="M518" s="205" t="s">
        <v>19</v>
      </c>
      <c r="N518" s="206" t="s">
        <v>47</v>
      </c>
      <c r="O518" s="85"/>
      <c r="P518" s="207">
        <f>O518*H518</f>
        <v>0</v>
      </c>
      <c r="Q518" s="207">
        <v>0</v>
      </c>
      <c r="R518" s="207">
        <f>Q518*H518</f>
        <v>0</v>
      </c>
      <c r="S518" s="207">
        <v>0.063</v>
      </c>
      <c r="T518" s="208">
        <f>S518*H518</f>
        <v>0.57569400000000004</v>
      </c>
      <c r="U518" s="39"/>
      <c r="V518" s="39"/>
      <c r="W518" s="39"/>
      <c r="X518" s="39"/>
      <c r="Y518" s="39"/>
      <c r="Z518" s="39"/>
      <c r="AA518" s="39"/>
      <c r="AB518" s="39"/>
      <c r="AC518" s="39"/>
      <c r="AD518" s="39"/>
      <c r="AE518" s="39"/>
      <c r="AR518" s="209" t="s">
        <v>139</v>
      </c>
      <c r="AT518" s="209" t="s">
        <v>135</v>
      </c>
      <c r="AU518" s="209" t="s">
        <v>83</v>
      </c>
      <c r="AY518" s="18" t="s">
        <v>133</v>
      </c>
      <c r="BE518" s="210">
        <f>IF(N518="základní",J518,0)</f>
        <v>0</v>
      </c>
      <c r="BF518" s="210">
        <f>IF(N518="snížená",J518,0)</f>
        <v>0</v>
      </c>
      <c r="BG518" s="210">
        <f>IF(N518="zákl. přenesená",J518,0)</f>
        <v>0</v>
      </c>
      <c r="BH518" s="210">
        <f>IF(N518="sníž. přenesená",J518,0)</f>
        <v>0</v>
      </c>
      <c r="BI518" s="210">
        <f>IF(N518="nulová",J518,0)</f>
        <v>0</v>
      </c>
      <c r="BJ518" s="18" t="s">
        <v>81</v>
      </c>
      <c r="BK518" s="210">
        <f>ROUND(I518*H518,2)</f>
        <v>0</v>
      </c>
      <c r="BL518" s="18" t="s">
        <v>139</v>
      </c>
      <c r="BM518" s="209" t="s">
        <v>698</v>
      </c>
    </row>
    <row r="519" s="2" customFormat="1">
      <c r="A519" s="39"/>
      <c r="B519" s="40"/>
      <c r="C519" s="41"/>
      <c r="D519" s="211" t="s">
        <v>146</v>
      </c>
      <c r="E519" s="41"/>
      <c r="F519" s="212" t="s">
        <v>699</v>
      </c>
      <c r="G519" s="41"/>
      <c r="H519" s="41"/>
      <c r="I519" s="213"/>
      <c r="J519" s="41"/>
      <c r="K519" s="41"/>
      <c r="L519" s="45"/>
      <c r="M519" s="214"/>
      <c r="N519" s="215"/>
      <c r="O519" s="85"/>
      <c r="P519" s="85"/>
      <c r="Q519" s="85"/>
      <c r="R519" s="85"/>
      <c r="S519" s="85"/>
      <c r="T519" s="86"/>
      <c r="U519" s="39"/>
      <c r="V519" s="39"/>
      <c r="W519" s="39"/>
      <c r="X519" s="39"/>
      <c r="Y519" s="39"/>
      <c r="Z519" s="39"/>
      <c r="AA519" s="39"/>
      <c r="AB519" s="39"/>
      <c r="AC519" s="39"/>
      <c r="AD519" s="39"/>
      <c r="AE519" s="39"/>
      <c r="AT519" s="18" t="s">
        <v>146</v>
      </c>
      <c r="AU519" s="18" t="s">
        <v>83</v>
      </c>
    </row>
    <row r="520" s="13" customFormat="1">
      <c r="A520" s="13"/>
      <c r="B520" s="216"/>
      <c r="C520" s="217"/>
      <c r="D520" s="218" t="s">
        <v>148</v>
      </c>
      <c r="E520" s="219" t="s">
        <v>19</v>
      </c>
      <c r="F520" s="220" t="s">
        <v>692</v>
      </c>
      <c r="G520" s="217"/>
      <c r="H520" s="219" t="s">
        <v>19</v>
      </c>
      <c r="I520" s="221"/>
      <c r="J520" s="217"/>
      <c r="K520" s="217"/>
      <c r="L520" s="222"/>
      <c r="M520" s="223"/>
      <c r="N520" s="224"/>
      <c r="O520" s="224"/>
      <c r="P520" s="224"/>
      <c r="Q520" s="224"/>
      <c r="R520" s="224"/>
      <c r="S520" s="224"/>
      <c r="T520" s="225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26" t="s">
        <v>148</v>
      </c>
      <c r="AU520" s="226" t="s">
        <v>83</v>
      </c>
      <c r="AV520" s="13" t="s">
        <v>81</v>
      </c>
      <c r="AW520" s="13" t="s">
        <v>37</v>
      </c>
      <c r="AX520" s="13" t="s">
        <v>76</v>
      </c>
      <c r="AY520" s="226" t="s">
        <v>133</v>
      </c>
    </row>
    <row r="521" s="13" customFormat="1">
      <c r="A521" s="13"/>
      <c r="B521" s="216"/>
      <c r="C521" s="217"/>
      <c r="D521" s="218" t="s">
        <v>148</v>
      </c>
      <c r="E521" s="219" t="s">
        <v>19</v>
      </c>
      <c r="F521" s="220" t="s">
        <v>700</v>
      </c>
      <c r="G521" s="217"/>
      <c r="H521" s="219" t="s">
        <v>19</v>
      </c>
      <c r="I521" s="221"/>
      <c r="J521" s="217"/>
      <c r="K521" s="217"/>
      <c r="L521" s="222"/>
      <c r="M521" s="223"/>
      <c r="N521" s="224"/>
      <c r="O521" s="224"/>
      <c r="P521" s="224"/>
      <c r="Q521" s="224"/>
      <c r="R521" s="224"/>
      <c r="S521" s="224"/>
      <c r="T521" s="225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26" t="s">
        <v>148</v>
      </c>
      <c r="AU521" s="226" t="s">
        <v>83</v>
      </c>
      <c r="AV521" s="13" t="s">
        <v>81</v>
      </c>
      <c r="AW521" s="13" t="s">
        <v>37</v>
      </c>
      <c r="AX521" s="13" t="s">
        <v>76</v>
      </c>
      <c r="AY521" s="226" t="s">
        <v>133</v>
      </c>
    </row>
    <row r="522" s="14" customFormat="1">
      <c r="A522" s="14"/>
      <c r="B522" s="227"/>
      <c r="C522" s="228"/>
      <c r="D522" s="218" t="s">
        <v>148</v>
      </c>
      <c r="E522" s="229" t="s">
        <v>19</v>
      </c>
      <c r="F522" s="230" t="s">
        <v>701</v>
      </c>
      <c r="G522" s="228"/>
      <c r="H522" s="231">
        <v>2.46</v>
      </c>
      <c r="I522" s="232"/>
      <c r="J522" s="228"/>
      <c r="K522" s="228"/>
      <c r="L522" s="233"/>
      <c r="M522" s="234"/>
      <c r="N522" s="235"/>
      <c r="O522" s="235"/>
      <c r="P522" s="235"/>
      <c r="Q522" s="235"/>
      <c r="R522" s="235"/>
      <c r="S522" s="235"/>
      <c r="T522" s="236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37" t="s">
        <v>148</v>
      </c>
      <c r="AU522" s="237" t="s">
        <v>83</v>
      </c>
      <c r="AV522" s="14" t="s">
        <v>83</v>
      </c>
      <c r="AW522" s="14" t="s">
        <v>37</v>
      </c>
      <c r="AX522" s="14" t="s">
        <v>76</v>
      </c>
      <c r="AY522" s="237" t="s">
        <v>133</v>
      </c>
    </row>
    <row r="523" s="13" customFormat="1">
      <c r="A523" s="13"/>
      <c r="B523" s="216"/>
      <c r="C523" s="217"/>
      <c r="D523" s="218" t="s">
        <v>148</v>
      </c>
      <c r="E523" s="219" t="s">
        <v>19</v>
      </c>
      <c r="F523" s="220" t="s">
        <v>702</v>
      </c>
      <c r="G523" s="217"/>
      <c r="H523" s="219" t="s">
        <v>19</v>
      </c>
      <c r="I523" s="221"/>
      <c r="J523" s="217"/>
      <c r="K523" s="217"/>
      <c r="L523" s="222"/>
      <c r="M523" s="223"/>
      <c r="N523" s="224"/>
      <c r="O523" s="224"/>
      <c r="P523" s="224"/>
      <c r="Q523" s="224"/>
      <c r="R523" s="224"/>
      <c r="S523" s="224"/>
      <c r="T523" s="225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6" t="s">
        <v>148</v>
      </c>
      <c r="AU523" s="226" t="s">
        <v>83</v>
      </c>
      <c r="AV523" s="13" t="s">
        <v>81</v>
      </c>
      <c r="AW523" s="13" t="s">
        <v>37</v>
      </c>
      <c r="AX523" s="13" t="s">
        <v>76</v>
      </c>
      <c r="AY523" s="226" t="s">
        <v>133</v>
      </c>
    </row>
    <row r="524" s="14" customFormat="1">
      <c r="A524" s="14"/>
      <c r="B524" s="227"/>
      <c r="C524" s="228"/>
      <c r="D524" s="218" t="s">
        <v>148</v>
      </c>
      <c r="E524" s="229" t="s">
        <v>19</v>
      </c>
      <c r="F524" s="230" t="s">
        <v>290</v>
      </c>
      <c r="G524" s="228"/>
      <c r="H524" s="231">
        <v>4.423</v>
      </c>
      <c r="I524" s="232"/>
      <c r="J524" s="228"/>
      <c r="K524" s="228"/>
      <c r="L524" s="233"/>
      <c r="M524" s="234"/>
      <c r="N524" s="235"/>
      <c r="O524" s="235"/>
      <c r="P524" s="235"/>
      <c r="Q524" s="235"/>
      <c r="R524" s="235"/>
      <c r="S524" s="235"/>
      <c r="T524" s="236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37" t="s">
        <v>148</v>
      </c>
      <c r="AU524" s="237" t="s">
        <v>83</v>
      </c>
      <c r="AV524" s="14" t="s">
        <v>83</v>
      </c>
      <c r="AW524" s="14" t="s">
        <v>37</v>
      </c>
      <c r="AX524" s="14" t="s">
        <v>76</v>
      </c>
      <c r="AY524" s="237" t="s">
        <v>133</v>
      </c>
    </row>
    <row r="525" s="13" customFormat="1">
      <c r="A525" s="13"/>
      <c r="B525" s="216"/>
      <c r="C525" s="217"/>
      <c r="D525" s="218" t="s">
        <v>148</v>
      </c>
      <c r="E525" s="219" t="s">
        <v>19</v>
      </c>
      <c r="F525" s="220" t="s">
        <v>703</v>
      </c>
      <c r="G525" s="217"/>
      <c r="H525" s="219" t="s">
        <v>19</v>
      </c>
      <c r="I525" s="221"/>
      <c r="J525" s="217"/>
      <c r="K525" s="217"/>
      <c r="L525" s="222"/>
      <c r="M525" s="223"/>
      <c r="N525" s="224"/>
      <c r="O525" s="224"/>
      <c r="P525" s="224"/>
      <c r="Q525" s="224"/>
      <c r="R525" s="224"/>
      <c r="S525" s="224"/>
      <c r="T525" s="225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26" t="s">
        <v>148</v>
      </c>
      <c r="AU525" s="226" t="s">
        <v>83</v>
      </c>
      <c r="AV525" s="13" t="s">
        <v>81</v>
      </c>
      <c r="AW525" s="13" t="s">
        <v>37</v>
      </c>
      <c r="AX525" s="13" t="s">
        <v>76</v>
      </c>
      <c r="AY525" s="226" t="s">
        <v>133</v>
      </c>
    </row>
    <row r="526" s="14" customFormat="1">
      <c r="A526" s="14"/>
      <c r="B526" s="227"/>
      <c r="C526" s="228"/>
      <c r="D526" s="218" t="s">
        <v>148</v>
      </c>
      <c r="E526" s="229" t="s">
        <v>19</v>
      </c>
      <c r="F526" s="230" t="s">
        <v>704</v>
      </c>
      <c r="G526" s="228"/>
      <c r="H526" s="231">
        <v>2.2549999999999999</v>
      </c>
      <c r="I526" s="232"/>
      <c r="J526" s="228"/>
      <c r="K526" s="228"/>
      <c r="L526" s="233"/>
      <c r="M526" s="234"/>
      <c r="N526" s="235"/>
      <c r="O526" s="235"/>
      <c r="P526" s="235"/>
      <c r="Q526" s="235"/>
      <c r="R526" s="235"/>
      <c r="S526" s="235"/>
      <c r="T526" s="236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37" t="s">
        <v>148</v>
      </c>
      <c r="AU526" s="237" t="s">
        <v>83</v>
      </c>
      <c r="AV526" s="14" t="s">
        <v>83</v>
      </c>
      <c r="AW526" s="14" t="s">
        <v>37</v>
      </c>
      <c r="AX526" s="14" t="s">
        <v>76</v>
      </c>
      <c r="AY526" s="237" t="s">
        <v>133</v>
      </c>
    </row>
    <row r="527" s="15" customFormat="1">
      <c r="A527" s="15"/>
      <c r="B527" s="248"/>
      <c r="C527" s="249"/>
      <c r="D527" s="218" t="s">
        <v>148</v>
      </c>
      <c r="E527" s="250" t="s">
        <v>19</v>
      </c>
      <c r="F527" s="251" t="s">
        <v>305</v>
      </c>
      <c r="G527" s="249"/>
      <c r="H527" s="252">
        <v>9.1379999999999999</v>
      </c>
      <c r="I527" s="253"/>
      <c r="J527" s="249"/>
      <c r="K527" s="249"/>
      <c r="L527" s="254"/>
      <c r="M527" s="255"/>
      <c r="N527" s="256"/>
      <c r="O527" s="256"/>
      <c r="P527" s="256"/>
      <c r="Q527" s="256"/>
      <c r="R527" s="256"/>
      <c r="S527" s="256"/>
      <c r="T527" s="257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58" t="s">
        <v>148</v>
      </c>
      <c r="AU527" s="258" t="s">
        <v>83</v>
      </c>
      <c r="AV527" s="15" t="s">
        <v>139</v>
      </c>
      <c r="AW527" s="15" t="s">
        <v>37</v>
      </c>
      <c r="AX527" s="15" t="s">
        <v>81</v>
      </c>
      <c r="AY527" s="258" t="s">
        <v>133</v>
      </c>
    </row>
    <row r="528" s="12" customFormat="1" ht="22.8" customHeight="1">
      <c r="A528" s="12"/>
      <c r="B528" s="182"/>
      <c r="C528" s="183"/>
      <c r="D528" s="184" t="s">
        <v>75</v>
      </c>
      <c r="E528" s="196" t="s">
        <v>705</v>
      </c>
      <c r="F528" s="196" t="s">
        <v>706</v>
      </c>
      <c r="G528" s="183"/>
      <c r="H528" s="183"/>
      <c r="I528" s="186"/>
      <c r="J528" s="197">
        <f>BK528</f>
        <v>0</v>
      </c>
      <c r="K528" s="183"/>
      <c r="L528" s="188"/>
      <c r="M528" s="189"/>
      <c r="N528" s="190"/>
      <c r="O528" s="190"/>
      <c r="P528" s="191">
        <f>SUM(P529:P546)</f>
        <v>0</v>
      </c>
      <c r="Q528" s="190"/>
      <c r="R528" s="191">
        <f>SUM(R529:R546)</f>
        <v>0</v>
      </c>
      <c r="S528" s="190"/>
      <c r="T528" s="192">
        <f>SUM(T529:T546)</f>
        <v>0</v>
      </c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R528" s="193" t="s">
        <v>81</v>
      </c>
      <c r="AT528" s="194" t="s">
        <v>75</v>
      </c>
      <c r="AU528" s="194" t="s">
        <v>81</v>
      </c>
      <c r="AY528" s="193" t="s">
        <v>133</v>
      </c>
      <c r="BK528" s="195">
        <f>SUM(BK529:BK546)</f>
        <v>0</v>
      </c>
    </row>
    <row r="529" s="2" customFormat="1" ht="24.15" customHeight="1">
      <c r="A529" s="39"/>
      <c r="B529" s="40"/>
      <c r="C529" s="198" t="s">
        <v>707</v>
      </c>
      <c r="D529" s="198" t="s">
        <v>135</v>
      </c>
      <c r="E529" s="199" t="s">
        <v>708</v>
      </c>
      <c r="F529" s="200" t="s">
        <v>709</v>
      </c>
      <c r="G529" s="201" t="s">
        <v>182</v>
      </c>
      <c r="H529" s="202">
        <v>25.402000000000001</v>
      </c>
      <c r="I529" s="203"/>
      <c r="J529" s="204">
        <f>ROUND(I529*H529,2)</f>
        <v>0</v>
      </c>
      <c r="K529" s="200" t="s">
        <v>144</v>
      </c>
      <c r="L529" s="45"/>
      <c r="M529" s="205" t="s">
        <v>19</v>
      </c>
      <c r="N529" s="206" t="s">
        <v>47</v>
      </c>
      <c r="O529" s="85"/>
      <c r="P529" s="207">
        <f>O529*H529</f>
        <v>0</v>
      </c>
      <c r="Q529" s="207">
        <v>0</v>
      </c>
      <c r="R529" s="207">
        <f>Q529*H529</f>
        <v>0</v>
      </c>
      <c r="S529" s="207">
        <v>0</v>
      </c>
      <c r="T529" s="208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09" t="s">
        <v>139</v>
      </c>
      <c r="AT529" s="209" t="s">
        <v>135</v>
      </c>
      <c r="AU529" s="209" t="s">
        <v>83</v>
      </c>
      <c r="AY529" s="18" t="s">
        <v>133</v>
      </c>
      <c r="BE529" s="210">
        <f>IF(N529="základní",J529,0)</f>
        <v>0</v>
      </c>
      <c r="BF529" s="210">
        <f>IF(N529="snížená",J529,0)</f>
        <v>0</v>
      </c>
      <c r="BG529" s="210">
        <f>IF(N529="zákl. přenesená",J529,0)</f>
        <v>0</v>
      </c>
      <c r="BH529" s="210">
        <f>IF(N529="sníž. přenesená",J529,0)</f>
        <v>0</v>
      </c>
      <c r="BI529" s="210">
        <f>IF(N529="nulová",J529,0)</f>
        <v>0</v>
      </c>
      <c r="BJ529" s="18" t="s">
        <v>81</v>
      </c>
      <c r="BK529" s="210">
        <f>ROUND(I529*H529,2)</f>
        <v>0</v>
      </c>
      <c r="BL529" s="18" t="s">
        <v>139</v>
      </c>
      <c r="BM529" s="209" t="s">
        <v>710</v>
      </c>
    </row>
    <row r="530" s="2" customFormat="1">
      <c r="A530" s="39"/>
      <c r="B530" s="40"/>
      <c r="C530" s="41"/>
      <c r="D530" s="211" t="s">
        <v>146</v>
      </c>
      <c r="E530" s="41"/>
      <c r="F530" s="212" t="s">
        <v>711</v>
      </c>
      <c r="G530" s="41"/>
      <c r="H530" s="41"/>
      <c r="I530" s="213"/>
      <c r="J530" s="41"/>
      <c r="K530" s="41"/>
      <c r="L530" s="45"/>
      <c r="M530" s="214"/>
      <c r="N530" s="215"/>
      <c r="O530" s="85"/>
      <c r="P530" s="85"/>
      <c r="Q530" s="85"/>
      <c r="R530" s="85"/>
      <c r="S530" s="85"/>
      <c r="T530" s="86"/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T530" s="18" t="s">
        <v>146</v>
      </c>
      <c r="AU530" s="18" t="s">
        <v>83</v>
      </c>
    </row>
    <row r="531" s="2" customFormat="1" ht="21.75" customHeight="1">
      <c r="A531" s="39"/>
      <c r="B531" s="40"/>
      <c r="C531" s="198" t="s">
        <v>712</v>
      </c>
      <c r="D531" s="198" t="s">
        <v>135</v>
      </c>
      <c r="E531" s="199" t="s">
        <v>713</v>
      </c>
      <c r="F531" s="200" t="s">
        <v>714</v>
      </c>
      <c r="G531" s="201" t="s">
        <v>182</v>
      </c>
      <c r="H531" s="202">
        <v>25.402000000000001</v>
      </c>
      <c r="I531" s="203"/>
      <c r="J531" s="204">
        <f>ROUND(I531*H531,2)</f>
        <v>0</v>
      </c>
      <c r="K531" s="200" t="s">
        <v>144</v>
      </c>
      <c r="L531" s="45"/>
      <c r="M531" s="205" t="s">
        <v>19</v>
      </c>
      <c r="N531" s="206" t="s">
        <v>47</v>
      </c>
      <c r="O531" s="85"/>
      <c r="P531" s="207">
        <f>O531*H531</f>
        <v>0</v>
      </c>
      <c r="Q531" s="207">
        <v>0</v>
      </c>
      <c r="R531" s="207">
        <f>Q531*H531</f>
        <v>0</v>
      </c>
      <c r="S531" s="207">
        <v>0</v>
      </c>
      <c r="T531" s="208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09" t="s">
        <v>139</v>
      </c>
      <c r="AT531" s="209" t="s">
        <v>135</v>
      </c>
      <c r="AU531" s="209" t="s">
        <v>83</v>
      </c>
      <c r="AY531" s="18" t="s">
        <v>133</v>
      </c>
      <c r="BE531" s="210">
        <f>IF(N531="základní",J531,0)</f>
        <v>0</v>
      </c>
      <c r="BF531" s="210">
        <f>IF(N531="snížená",J531,0)</f>
        <v>0</v>
      </c>
      <c r="BG531" s="210">
        <f>IF(N531="zákl. přenesená",J531,0)</f>
        <v>0</v>
      </c>
      <c r="BH531" s="210">
        <f>IF(N531="sníž. přenesená",J531,0)</f>
        <v>0</v>
      </c>
      <c r="BI531" s="210">
        <f>IF(N531="nulová",J531,0)</f>
        <v>0</v>
      </c>
      <c r="BJ531" s="18" t="s">
        <v>81</v>
      </c>
      <c r="BK531" s="210">
        <f>ROUND(I531*H531,2)</f>
        <v>0</v>
      </c>
      <c r="BL531" s="18" t="s">
        <v>139</v>
      </c>
      <c r="BM531" s="209" t="s">
        <v>715</v>
      </c>
    </row>
    <row r="532" s="2" customFormat="1">
      <c r="A532" s="39"/>
      <c r="B532" s="40"/>
      <c r="C532" s="41"/>
      <c r="D532" s="211" t="s">
        <v>146</v>
      </c>
      <c r="E532" s="41"/>
      <c r="F532" s="212" t="s">
        <v>716</v>
      </c>
      <c r="G532" s="41"/>
      <c r="H532" s="41"/>
      <c r="I532" s="213"/>
      <c r="J532" s="41"/>
      <c r="K532" s="41"/>
      <c r="L532" s="45"/>
      <c r="M532" s="214"/>
      <c r="N532" s="215"/>
      <c r="O532" s="85"/>
      <c r="P532" s="85"/>
      <c r="Q532" s="85"/>
      <c r="R532" s="85"/>
      <c r="S532" s="85"/>
      <c r="T532" s="86"/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T532" s="18" t="s">
        <v>146</v>
      </c>
      <c r="AU532" s="18" t="s">
        <v>83</v>
      </c>
    </row>
    <row r="533" s="2" customFormat="1" ht="24.15" customHeight="1">
      <c r="A533" s="39"/>
      <c r="B533" s="40"/>
      <c r="C533" s="198" t="s">
        <v>717</v>
      </c>
      <c r="D533" s="198" t="s">
        <v>135</v>
      </c>
      <c r="E533" s="199" t="s">
        <v>718</v>
      </c>
      <c r="F533" s="200" t="s">
        <v>719</v>
      </c>
      <c r="G533" s="201" t="s">
        <v>182</v>
      </c>
      <c r="H533" s="202">
        <v>355.62799999999999</v>
      </c>
      <c r="I533" s="203"/>
      <c r="J533" s="204">
        <f>ROUND(I533*H533,2)</f>
        <v>0</v>
      </c>
      <c r="K533" s="200" t="s">
        <v>144</v>
      </c>
      <c r="L533" s="45"/>
      <c r="M533" s="205" t="s">
        <v>19</v>
      </c>
      <c r="N533" s="206" t="s">
        <v>47</v>
      </c>
      <c r="O533" s="85"/>
      <c r="P533" s="207">
        <f>O533*H533</f>
        <v>0</v>
      </c>
      <c r="Q533" s="207">
        <v>0</v>
      </c>
      <c r="R533" s="207">
        <f>Q533*H533</f>
        <v>0</v>
      </c>
      <c r="S533" s="207">
        <v>0</v>
      </c>
      <c r="T533" s="208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09" t="s">
        <v>139</v>
      </c>
      <c r="AT533" s="209" t="s">
        <v>135</v>
      </c>
      <c r="AU533" s="209" t="s">
        <v>83</v>
      </c>
      <c r="AY533" s="18" t="s">
        <v>133</v>
      </c>
      <c r="BE533" s="210">
        <f>IF(N533="základní",J533,0)</f>
        <v>0</v>
      </c>
      <c r="BF533" s="210">
        <f>IF(N533="snížená",J533,0)</f>
        <v>0</v>
      </c>
      <c r="BG533" s="210">
        <f>IF(N533="zákl. přenesená",J533,0)</f>
        <v>0</v>
      </c>
      <c r="BH533" s="210">
        <f>IF(N533="sníž. přenesená",J533,0)</f>
        <v>0</v>
      </c>
      <c r="BI533" s="210">
        <f>IF(N533="nulová",J533,0)</f>
        <v>0</v>
      </c>
      <c r="BJ533" s="18" t="s">
        <v>81</v>
      </c>
      <c r="BK533" s="210">
        <f>ROUND(I533*H533,2)</f>
        <v>0</v>
      </c>
      <c r="BL533" s="18" t="s">
        <v>139</v>
      </c>
      <c r="BM533" s="209" t="s">
        <v>720</v>
      </c>
    </row>
    <row r="534" s="2" customFormat="1">
      <c r="A534" s="39"/>
      <c r="B534" s="40"/>
      <c r="C534" s="41"/>
      <c r="D534" s="211" t="s">
        <v>146</v>
      </c>
      <c r="E534" s="41"/>
      <c r="F534" s="212" t="s">
        <v>721</v>
      </c>
      <c r="G534" s="41"/>
      <c r="H534" s="41"/>
      <c r="I534" s="213"/>
      <c r="J534" s="41"/>
      <c r="K534" s="41"/>
      <c r="L534" s="45"/>
      <c r="M534" s="214"/>
      <c r="N534" s="215"/>
      <c r="O534" s="85"/>
      <c r="P534" s="85"/>
      <c r="Q534" s="85"/>
      <c r="R534" s="85"/>
      <c r="S534" s="85"/>
      <c r="T534" s="86"/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T534" s="18" t="s">
        <v>146</v>
      </c>
      <c r="AU534" s="18" t="s">
        <v>83</v>
      </c>
    </row>
    <row r="535" s="14" customFormat="1">
      <c r="A535" s="14"/>
      <c r="B535" s="227"/>
      <c r="C535" s="228"/>
      <c r="D535" s="218" t="s">
        <v>148</v>
      </c>
      <c r="E535" s="228"/>
      <c r="F535" s="230" t="s">
        <v>722</v>
      </c>
      <c r="G535" s="228"/>
      <c r="H535" s="231">
        <v>355.62799999999999</v>
      </c>
      <c r="I535" s="232"/>
      <c r="J535" s="228"/>
      <c r="K535" s="228"/>
      <c r="L535" s="233"/>
      <c r="M535" s="234"/>
      <c r="N535" s="235"/>
      <c r="O535" s="235"/>
      <c r="P535" s="235"/>
      <c r="Q535" s="235"/>
      <c r="R535" s="235"/>
      <c r="S535" s="235"/>
      <c r="T535" s="236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37" t="s">
        <v>148</v>
      </c>
      <c r="AU535" s="237" t="s">
        <v>83</v>
      </c>
      <c r="AV535" s="14" t="s">
        <v>83</v>
      </c>
      <c r="AW535" s="14" t="s">
        <v>4</v>
      </c>
      <c r="AX535" s="14" t="s">
        <v>81</v>
      </c>
      <c r="AY535" s="237" t="s">
        <v>133</v>
      </c>
    </row>
    <row r="536" s="2" customFormat="1" ht="24.15" customHeight="1">
      <c r="A536" s="39"/>
      <c r="B536" s="40"/>
      <c r="C536" s="198" t="s">
        <v>723</v>
      </c>
      <c r="D536" s="198" t="s">
        <v>135</v>
      </c>
      <c r="E536" s="199" t="s">
        <v>724</v>
      </c>
      <c r="F536" s="200" t="s">
        <v>725</v>
      </c>
      <c r="G536" s="201" t="s">
        <v>182</v>
      </c>
      <c r="H536" s="202">
        <v>10</v>
      </c>
      <c r="I536" s="203"/>
      <c r="J536" s="204">
        <f>ROUND(I536*H536,2)</f>
        <v>0</v>
      </c>
      <c r="K536" s="200" t="s">
        <v>144</v>
      </c>
      <c r="L536" s="45"/>
      <c r="M536" s="205" t="s">
        <v>19</v>
      </c>
      <c r="N536" s="206" t="s">
        <v>47</v>
      </c>
      <c r="O536" s="85"/>
      <c r="P536" s="207">
        <f>O536*H536</f>
        <v>0</v>
      </c>
      <c r="Q536" s="207">
        <v>0</v>
      </c>
      <c r="R536" s="207">
        <f>Q536*H536</f>
        <v>0</v>
      </c>
      <c r="S536" s="207">
        <v>0</v>
      </c>
      <c r="T536" s="208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09" t="s">
        <v>139</v>
      </c>
      <c r="AT536" s="209" t="s">
        <v>135</v>
      </c>
      <c r="AU536" s="209" t="s">
        <v>83</v>
      </c>
      <c r="AY536" s="18" t="s">
        <v>133</v>
      </c>
      <c r="BE536" s="210">
        <f>IF(N536="základní",J536,0)</f>
        <v>0</v>
      </c>
      <c r="BF536" s="210">
        <f>IF(N536="snížená",J536,0)</f>
        <v>0</v>
      </c>
      <c r="BG536" s="210">
        <f>IF(N536="zákl. přenesená",J536,0)</f>
        <v>0</v>
      </c>
      <c r="BH536" s="210">
        <f>IF(N536="sníž. přenesená",J536,0)</f>
        <v>0</v>
      </c>
      <c r="BI536" s="210">
        <f>IF(N536="nulová",J536,0)</f>
        <v>0</v>
      </c>
      <c r="BJ536" s="18" t="s">
        <v>81</v>
      </c>
      <c r="BK536" s="210">
        <f>ROUND(I536*H536,2)</f>
        <v>0</v>
      </c>
      <c r="BL536" s="18" t="s">
        <v>139</v>
      </c>
      <c r="BM536" s="209" t="s">
        <v>726</v>
      </c>
    </row>
    <row r="537" s="2" customFormat="1">
      <c r="A537" s="39"/>
      <c r="B537" s="40"/>
      <c r="C537" s="41"/>
      <c r="D537" s="211" t="s">
        <v>146</v>
      </c>
      <c r="E537" s="41"/>
      <c r="F537" s="212" t="s">
        <v>727</v>
      </c>
      <c r="G537" s="41"/>
      <c r="H537" s="41"/>
      <c r="I537" s="213"/>
      <c r="J537" s="41"/>
      <c r="K537" s="41"/>
      <c r="L537" s="45"/>
      <c r="M537" s="214"/>
      <c r="N537" s="215"/>
      <c r="O537" s="85"/>
      <c r="P537" s="85"/>
      <c r="Q537" s="85"/>
      <c r="R537" s="85"/>
      <c r="S537" s="85"/>
      <c r="T537" s="86"/>
      <c r="U537" s="39"/>
      <c r="V537" s="39"/>
      <c r="W537" s="39"/>
      <c r="X537" s="39"/>
      <c r="Y537" s="39"/>
      <c r="Z537" s="39"/>
      <c r="AA537" s="39"/>
      <c r="AB537" s="39"/>
      <c r="AC537" s="39"/>
      <c r="AD537" s="39"/>
      <c r="AE537" s="39"/>
      <c r="AT537" s="18" t="s">
        <v>146</v>
      </c>
      <c r="AU537" s="18" t="s">
        <v>83</v>
      </c>
    </row>
    <row r="538" s="2" customFormat="1" ht="24.15" customHeight="1">
      <c r="A538" s="39"/>
      <c r="B538" s="40"/>
      <c r="C538" s="198" t="s">
        <v>728</v>
      </c>
      <c r="D538" s="198" t="s">
        <v>135</v>
      </c>
      <c r="E538" s="199" t="s">
        <v>729</v>
      </c>
      <c r="F538" s="200" t="s">
        <v>730</v>
      </c>
      <c r="G538" s="201" t="s">
        <v>182</v>
      </c>
      <c r="H538" s="202">
        <v>12.952</v>
      </c>
      <c r="I538" s="203"/>
      <c r="J538" s="204">
        <f>ROUND(I538*H538,2)</f>
        <v>0</v>
      </c>
      <c r="K538" s="200" t="s">
        <v>144</v>
      </c>
      <c r="L538" s="45"/>
      <c r="M538" s="205" t="s">
        <v>19</v>
      </c>
      <c r="N538" s="206" t="s">
        <v>47</v>
      </c>
      <c r="O538" s="85"/>
      <c r="P538" s="207">
        <f>O538*H538</f>
        <v>0</v>
      </c>
      <c r="Q538" s="207">
        <v>0</v>
      </c>
      <c r="R538" s="207">
        <f>Q538*H538</f>
        <v>0</v>
      </c>
      <c r="S538" s="207">
        <v>0</v>
      </c>
      <c r="T538" s="208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09" t="s">
        <v>139</v>
      </c>
      <c r="AT538" s="209" t="s">
        <v>135</v>
      </c>
      <c r="AU538" s="209" t="s">
        <v>83</v>
      </c>
      <c r="AY538" s="18" t="s">
        <v>133</v>
      </c>
      <c r="BE538" s="210">
        <f>IF(N538="základní",J538,0)</f>
        <v>0</v>
      </c>
      <c r="BF538" s="210">
        <f>IF(N538="snížená",J538,0)</f>
        <v>0</v>
      </c>
      <c r="BG538" s="210">
        <f>IF(N538="zákl. přenesená",J538,0)</f>
        <v>0</v>
      </c>
      <c r="BH538" s="210">
        <f>IF(N538="sníž. přenesená",J538,0)</f>
        <v>0</v>
      </c>
      <c r="BI538" s="210">
        <f>IF(N538="nulová",J538,0)</f>
        <v>0</v>
      </c>
      <c r="BJ538" s="18" t="s">
        <v>81</v>
      </c>
      <c r="BK538" s="210">
        <f>ROUND(I538*H538,2)</f>
        <v>0</v>
      </c>
      <c r="BL538" s="18" t="s">
        <v>139</v>
      </c>
      <c r="BM538" s="209" t="s">
        <v>731</v>
      </c>
    </row>
    <row r="539" s="2" customFormat="1">
      <c r="A539" s="39"/>
      <c r="B539" s="40"/>
      <c r="C539" s="41"/>
      <c r="D539" s="211" t="s">
        <v>146</v>
      </c>
      <c r="E539" s="41"/>
      <c r="F539" s="212" t="s">
        <v>732</v>
      </c>
      <c r="G539" s="41"/>
      <c r="H539" s="41"/>
      <c r="I539" s="213"/>
      <c r="J539" s="41"/>
      <c r="K539" s="41"/>
      <c r="L539" s="45"/>
      <c r="M539" s="214"/>
      <c r="N539" s="215"/>
      <c r="O539" s="85"/>
      <c r="P539" s="85"/>
      <c r="Q539" s="85"/>
      <c r="R539" s="85"/>
      <c r="S539" s="85"/>
      <c r="T539" s="86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146</v>
      </c>
      <c r="AU539" s="18" t="s">
        <v>83</v>
      </c>
    </row>
    <row r="540" s="14" customFormat="1">
      <c r="A540" s="14"/>
      <c r="B540" s="227"/>
      <c r="C540" s="228"/>
      <c r="D540" s="218" t="s">
        <v>148</v>
      </c>
      <c r="E540" s="229" t="s">
        <v>19</v>
      </c>
      <c r="F540" s="230" t="s">
        <v>733</v>
      </c>
      <c r="G540" s="228"/>
      <c r="H540" s="231">
        <v>12.952</v>
      </c>
      <c r="I540" s="232"/>
      <c r="J540" s="228"/>
      <c r="K540" s="228"/>
      <c r="L540" s="233"/>
      <c r="M540" s="234"/>
      <c r="N540" s="235"/>
      <c r="O540" s="235"/>
      <c r="P540" s="235"/>
      <c r="Q540" s="235"/>
      <c r="R540" s="235"/>
      <c r="S540" s="235"/>
      <c r="T540" s="236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37" t="s">
        <v>148</v>
      </c>
      <c r="AU540" s="237" t="s">
        <v>83</v>
      </c>
      <c r="AV540" s="14" t="s">
        <v>83</v>
      </c>
      <c r="AW540" s="14" t="s">
        <v>37</v>
      </c>
      <c r="AX540" s="14" t="s">
        <v>81</v>
      </c>
      <c r="AY540" s="237" t="s">
        <v>133</v>
      </c>
    </row>
    <row r="541" s="2" customFormat="1" ht="24.15" customHeight="1">
      <c r="A541" s="39"/>
      <c r="B541" s="40"/>
      <c r="C541" s="198" t="s">
        <v>734</v>
      </c>
      <c r="D541" s="198" t="s">
        <v>135</v>
      </c>
      <c r="E541" s="199" t="s">
        <v>735</v>
      </c>
      <c r="F541" s="200" t="s">
        <v>736</v>
      </c>
      <c r="G541" s="201" t="s">
        <v>182</v>
      </c>
      <c r="H541" s="202">
        <v>1.8</v>
      </c>
      <c r="I541" s="203"/>
      <c r="J541" s="204">
        <f>ROUND(I541*H541,2)</f>
        <v>0</v>
      </c>
      <c r="K541" s="200" t="s">
        <v>144</v>
      </c>
      <c r="L541" s="45"/>
      <c r="M541" s="205" t="s">
        <v>19</v>
      </c>
      <c r="N541" s="206" t="s">
        <v>47</v>
      </c>
      <c r="O541" s="85"/>
      <c r="P541" s="207">
        <f>O541*H541</f>
        <v>0</v>
      </c>
      <c r="Q541" s="207">
        <v>0</v>
      </c>
      <c r="R541" s="207">
        <f>Q541*H541</f>
        <v>0</v>
      </c>
      <c r="S541" s="207">
        <v>0</v>
      </c>
      <c r="T541" s="208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09" t="s">
        <v>139</v>
      </c>
      <c r="AT541" s="209" t="s">
        <v>135</v>
      </c>
      <c r="AU541" s="209" t="s">
        <v>83</v>
      </c>
      <c r="AY541" s="18" t="s">
        <v>133</v>
      </c>
      <c r="BE541" s="210">
        <f>IF(N541="základní",J541,0)</f>
        <v>0</v>
      </c>
      <c r="BF541" s="210">
        <f>IF(N541="snížená",J541,0)</f>
        <v>0</v>
      </c>
      <c r="BG541" s="210">
        <f>IF(N541="zákl. přenesená",J541,0)</f>
        <v>0</v>
      </c>
      <c r="BH541" s="210">
        <f>IF(N541="sníž. přenesená",J541,0)</f>
        <v>0</v>
      </c>
      <c r="BI541" s="210">
        <f>IF(N541="nulová",J541,0)</f>
        <v>0</v>
      </c>
      <c r="BJ541" s="18" t="s">
        <v>81</v>
      </c>
      <c r="BK541" s="210">
        <f>ROUND(I541*H541,2)</f>
        <v>0</v>
      </c>
      <c r="BL541" s="18" t="s">
        <v>139</v>
      </c>
      <c r="BM541" s="209" t="s">
        <v>737</v>
      </c>
    </row>
    <row r="542" s="2" customFormat="1">
      <c r="A542" s="39"/>
      <c r="B542" s="40"/>
      <c r="C542" s="41"/>
      <c r="D542" s="211" t="s">
        <v>146</v>
      </c>
      <c r="E542" s="41"/>
      <c r="F542" s="212" t="s">
        <v>738</v>
      </c>
      <c r="G542" s="41"/>
      <c r="H542" s="41"/>
      <c r="I542" s="213"/>
      <c r="J542" s="41"/>
      <c r="K542" s="41"/>
      <c r="L542" s="45"/>
      <c r="M542" s="214"/>
      <c r="N542" s="215"/>
      <c r="O542" s="85"/>
      <c r="P542" s="85"/>
      <c r="Q542" s="85"/>
      <c r="R542" s="85"/>
      <c r="S542" s="85"/>
      <c r="T542" s="86"/>
      <c r="U542" s="39"/>
      <c r="V542" s="39"/>
      <c r="W542" s="39"/>
      <c r="X542" s="39"/>
      <c r="Y542" s="39"/>
      <c r="Z542" s="39"/>
      <c r="AA542" s="39"/>
      <c r="AB542" s="39"/>
      <c r="AC542" s="39"/>
      <c r="AD542" s="39"/>
      <c r="AE542" s="39"/>
      <c r="AT542" s="18" t="s">
        <v>146</v>
      </c>
      <c r="AU542" s="18" t="s">
        <v>83</v>
      </c>
    </row>
    <row r="543" s="2" customFormat="1" ht="24.15" customHeight="1">
      <c r="A543" s="39"/>
      <c r="B543" s="40"/>
      <c r="C543" s="198" t="s">
        <v>739</v>
      </c>
      <c r="D543" s="198" t="s">
        <v>135</v>
      </c>
      <c r="E543" s="199" t="s">
        <v>740</v>
      </c>
      <c r="F543" s="200" t="s">
        <v>741</v>
      </c>
      <c r="G543" s="201" t="s">
        <v>182</v>
      </c>
      <c r="H543" s="202">
        <v>0.14999999999999999</v>
      </c>
      <c r="I543" s="203"/>
      <c r="J543" s="204">
        <f>ROUND(I543*H543,2)</f>
        <v>0</v>
      </c>
      <c r="K543" s="200" t="s">
        <v>144</v>
      </c>
      <c r="L543" s="45"/>
      <c r="M543" s="205" t="s">
        <v>19</v>
      </c>
      <c r="N543" s="206" t="s">
        <v>47</v>
      </c>
      <c r="O543" s="85"/>
      <c r="P543" s="207">
        <f>O543*H543</f>
        <v>0</v>
      </c>
      <c r="Q543" s="207">
        <v>0</v>
      </c>
      <c r="R543" s="207">
        <f>Q543*H543</f>
        <v>0</v>
      </c>
      <c r="S543" s="207">
        <v>0</v>
      </c>
      <c r="T543" s="208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09" t="s">
        <v>139</v>
      </c>
      <c r="AT543" s="209" t="s">
        <v>135</v>
      </c>
      <c r="AU543" s="209" t="s">
        <v>83</v>
      </c>
      <c r="AY543" s="18" t="s">
        <v>133</v>
      </c>
      <c r="BE543" s="210">
        <f>IF(N543="základní",J543,0)</f>
        <v>0</v>
      </c>
      <c r="BF543" s="210">
        <f>IF(N543="snížená",J543,0)</f>
        <v>0</v>
      </c>
      <c r="BG543" s="210">
        <f>IF(N543="zákl. přenesená",J543,0)</f>
        <v>0</v>
      </c>
      <c r="BH543" s="210">
        <f>IF(N543="sníž. přenesená",J543,0)</f>
        <v>0</v>
      </c>
      <c r="BI543" s="210">
        <f>IF(N543="nulová",J543,0)</f>
        <v>0</v>
      </c>
      <c r="BJ543" s="18" t="s">
        <v>81</v>
      </c>
      <c r="BK543" s="210">
        <f>ROUND(I543*H543,2)</f>
        <v>0</v>
      </c>
      <c r="BL543" s="18" t="s">
        <v>139</v>
      </c>
      <c r="BM543" s="209" t="s">
        <v>742</v>
      </c>
    </row>
    <row r="544" s="2" customFormat="1">
      <c r="A544" s="39"/>
      <c r="B544" s="40"/>
      <c r="C544" s="41"/>
      <c r="D544" s="211" t="s">
        <v>146</v>
      </c>
      <c r="E544" s="41"/>
      <c r="F544" s="212" t="s">
        <v>743</v>
      </c>
      <c r="G544" s="41"/>
      <c r="H544" s="41"/>
      <c r="I544" s="213"/>
      <c r="J544" s="41"/>
      <c r="K544" s="41"/>
      <c r="L544" s="45"/>
      <c r="M544" s="214"/>
      <c r="N544" s="215"/>
      <c r="O544" s="85"/>
      <c r="P544" s="85"/>
      <c r="Q544" s="85"/>
      <c r="R544" s="85"/>
      <c r="S544" s="85"/>
      <c r="T544" s="86"/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T544" s="18" t="s">
        <v>146</v>
      </c>
      <c r="AU544" s="18" t="s">
        <v>83</v>
      </c>
    </row>
    <row r="545" s="2" customFormat="1" ht="24.15" customHeight="1">
      <c r="A545" s="39"/>
      <c r="B545" s="40"/>
      <c r="C545" s="198" t="s">
        <v>744</v>
      </c>
      <c r="D545" s="198" t="s">
        <v>135</v>
      </c>
      <c r="E545" s="199" t="s">
        <v>745</v>
      </c>
      <c r="F545" s="200" t="s">
        <v>746</v>
      </c>
      <c r="G545" s="201" t="s">
        <v>182</v>
      </c>
      <c r="H545" s="202">
        <v>0.5</v>
      </c>
      <c r="I545" s="203"/>
      <c r="J545" s="204">
        <f>ROUND(I545*H545,2)</f>
        <v>0</v>
      </c>
      <c r="K545" s="200" t="s">
        <v>144</v>
      </c>
      <c r="L545" s="45"/>
      <c r="M545" s="205" t="s">
        <v>19</v>
      </c>
      <c r="N545" s="206" t="s">
        <v>47</v>
      </c>
      <c r="O545" s="85"/>
      <c r="P545" s="207">
        <f>O545*H545</f>
        <v>0</v>
      </c>
      <c r="Q545" s="207">
        <v>0</v>
      </c>
      <c r="R545" s="207">
        <f>Q545*H545</f>
        <v>0</v>
      </c>
      <c r="S545" s="207">
        <v>0</v>
      </c>
      <c r="T545" s="208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09" t="s">
        <v>139</v>
      </c>
      <c r="AT545" s="209" t="s">
        <v>135</v>
      </c>
      <c r="AU545" s="209" t="s">
        <v>83</v>
      </c>
      <c r="AY545" s="18" t="s">
        <v>133</v>
      </c>
      <c r="BE545" s="210">
        <f>IF(N545="základní",J545,0)</f>
        <v>0</v>
      </c>
      <c r="BF545" s="210">
        <f>IF(N545="snížená",J545,0)</f>
        <v>0</v>
      </c>
      <c r="BG545" s="210">
        <f>IF(N545="zákl. přenesená",J545,0)</f>
        <v>0</v>
      </c>
      <c r="BH545" s="210">
        <f>IF(N545="sníž. přenesená",J545,0)</f>
        <v>0</v>
      </c>
      <c r="BI545" s="210">
        <f>IF(N545="nulová",J545,0)</f>
        <v>0</v>
      </c>
      <c r="BJ545" s="18" t="s">
        <v>81</v>
      </c>
      <c r="BK545" s="210">
        <f>ROUND(I545*H545,2)</f>
        <v>0</v>
      </c>
      <c r="BL545" s="18" t="s">
        <v>139</v>
      </c>
      <c r="BM545" s="209" t="s">
        <v>747</v>
      </c>
    </row>
    <row r="546" s="2" customFormat="1">
      <c r="A546" s="39"/>
      <c r="B546" s="40"/>
      <c r="C546" s="41"/>
      <c r="D546" s="211" t="s">
        <v>146</v>
      </c>
      <c r="E546" s="41"/>
      <c r="F546" s="212" t="s">
        <v>748</v>
      </c>
      <c r="G546" s="41"/>
      <c r="H546" s="41"/>
      <c r="I546" s="213"/>
      <c r="J546" s="41"/>
      <c r="K546" s="41"/>
      <c r="L546" s="45"/>
      <c r="M546" s="214"/>
      <c r="N546" s="215"/>
      <c r="O546" s="85"/>
      <c r="P546" s="85"/>
      <c r="Q546" s="85"/>
      <c r="R546" s="85"/>
      <c r="S546" s="85"/>
      <c r="T546" s="86"/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T546" s="18" t="s">
        <v>146</v>
      </c>
      <c r="AU546" s="18" t="s">
        <v>83</v>
      </c>
    </row>
    <row r="547" s="12" customFormat="1" ht="22.8" customHeight="1">
      <c r="A547" s="12"/>
      <c r="B547" s="182"/>
      <c r="C547" s="183"/>
      <c r="D547" s="184" t="s">
        <v>75</v>
      </c>
      <c r="E547" s="196" t="s">
        <v>749</v>
      </c>
      <c r="F547" s="196" t="s">
        <v>750</v>
      </c>
      <c r="G547" s="183"/>
      <c r="H547" s="183"/>
      <c r="I547" s="186"/>
      <c r="J547" s="197">
        <f>BK547</f>
        <v>0</v>
      </c>
      <c r="K547" s="183"/>
      <c r="L547" s="188"/>
      <c r="M547" s="189"/>
      <c r="N547" s="190"/>
      <c r="O547" s="190"/>
      <c r="P547" s="191">
        <f>SUM(P548:P549)</f>
        <v>0</v>
      </c>
      <c r="Q547" s="190"/>
      <c r="R547" s="191">
        <f>SUM(R548:R549)</f>
        <v>0</v>
      </c>
      <c r="S547" s="190"/>
      <c r="T547" s="192">
        <f>SUM(T548:T549)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193" t="s">
        <v>81</v>
      </c>
      <c r="AT547" s="194" t="s">
        <v>75</v>
      </c>
      <c r="AU547" s="194" t="s">
        <v>81</v>
      </c>
      <c r="AY547" s="193" t="s">
        <v>133</v>
      </c>
      <c r="BK547" s="195">
        <f>SUM(BK548:BK549)</f>
        <v>0</v>
      </c>
    </row>
    <row r="548" s="2" customFormat="1" ht="33" customHeight="1">
      <c r="A548" s="39"/>
      <c r="B548" s="40"/>
      <c r="C548" s="198" t="s">
        <v>751</v>
      </c>
      <c r="D548" s="198" t="s">
        <v>135</v>
      </c>
      <c r="E548" s="199" t="s">
        <v>752</v>
      </c>
      <c r="F548" s="200" t="s">
        <v>753</v>
      </c>
      <c r="G548" s="201" t="s">
        <v>182</v>
      </c>
      <c r="H548" s="202">
        <v>109.276</v>
      </c>
      <c r="I548" s="203"/>
      <c r="J548" s="204">
        <f>ROUND(I548*H548,2)</f>
        <v>0</v>
      </c>
      <c r="K548" s="200" t="s">
        <v>144</v>
      </c>
      <c r="L548" s="45"/>
      <c r="M548" s="205" t="s">
        <v>19</v>
      </c>
      <c r="N548" s="206" t="s">
        <v>47</v>
      </c>
      <c r="O548" s="85"/>
      <c r="P548" s="207">
        <f>O548*H548</f>
        <v>0</v>
      </c>
      <c r="Q548" s="207">
        <v>0</v>
      </c>
      <c r="R548" s="207">
        <f>Q548*H548</f>
        <v>0</v>
      </c>
      <c r="S548" s="207">
        <v>0</v>
      </c>
      <c r="T548" s="208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09" t="s">
        <v>139</v>
      </c>
      <c r="AT548" s="209" t="s">
        <v>135</v>
      </c>
      <c r="AU548" s="209" t="s">
        <v>83</v>
      </c>
      <c r="AY548" s="18" t="s">
        <v>133</v>
      </c>
      <c r="BE548" s="210">
        <f>IF(N548="základní",J548,0)</f>
        <v>0</v>
      </c>
      <c r="BF548" s="210">
        <f>IF(N548="snížená",J548,0)</f>
        <v>0</v>
      </c>
      <c r="BG548" s="210">
        <f>IF(N548="zákl. přenesená",J548,0)</f>
        <v>0</v>
      </c>
      <c r="BH548" s="210">
        <f>IF(N548="sníž. přenesená",J548,0)</f>
        <v>0</v>
      </c>
      <c r="BI548" s="210">
        <f>IF(N548="nulová",J548,0)</f>
        <v>0</v>
      </c>
      <c r="BJ548" s="18" t="s">
        <v>81</v>
      </c>
      <c r="BK548" s="210">
        <f>ROUND(I548*H548,2)</f>
        <v>0</v>
      </c>
      <c r="BL548" s="18" t="s">
        <v>139</v>
      </c>
      <c r="BM548" s="209" t="s">
        <v>754</v>
      </c>
    </row>
    <row r="549" s="2" customFormat="1">
      <c r="A549" s="39"/>
      <c r="B549" s="40"/>
      <c r="C549" s="41"/>
      <c r="D549" s="211" t="s">
        <v>146</v>
      </c>
      <c r="E549" s="41"/>
      <c r="F549" s="212" t="s">
        <v>755</v>
      </c>
      <c r="G549" s="41"/>
      <c r="H549" s="41"/>
      <c r="I549" s="213"/>
      <c r="J549" s="41"/>
      <c r="K549" s="41"/>
      <c r="L549" s="45"/>
      <c r="M549" s="214"/>
      <c r="N549" s="215"/>
      <c r="O549" s="85"/>
      <c r="P549" s="85"/>
      <c r="Q549" s="85"/>
      <c r="R549" s="85"/>
      <c r="S549" s="85"/>
      <c r="T549" s="86"/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T549" s="18" t="s">
        <v>146</v>
      </c>
      <c r="AU549" s="18" t="s">
        <v>83</v>
      </c>
    </row>
    <row r="550" s="12" customFormat="1" ht="25.92" customHeight="1">
      <c r="A550" s="12"/>
      <c r="B550" s="182"/>
      <c r="C550" s="183"/>
      <c r="D550" s="184" t="s">
        <v>75</v>
      </c>
      <c r="E550" s="185" t="s">
        <v>756</v>
      </c>
      <c r="F550" s="185" t="s">
        <v>757</v>
      </c>
      <c r="G550" s="183"/>
      <c r="H550" s="183"/>
      <c r="I550" s="186"/>
      <c r="J550" s="187">
        <f>BK550</f>
        <v>0</v>
      </c>
      <c r="K550" s="183"/>
      <c r="L550" s="188"/>
      <c r="M550" s="189"/>
      <c r="N550" s="190"/>
      <c r="O550" s="190"/>
      <c r="P550" s="191">
        <f>P551+P570+P587+P606+P622+P624+P655+P846+P926+P1031+P1068</f>
        <v>0</v>
      </c>
      <c r="Q550" s="190"/>
      <c r="R550" s="191">
        <f>R551+R570+R587+R606+R622+R624+R655+R846+R926+R1031+R1068</f>
        <v>4.630752010000001</v>
      </c>
      <c r="S550" s="190"/>
      <c r="T550" s="192">
        <f>T551+T570+T587+T606+T622+T624+T655+T846+T926+T1031+T1068</f>
        <v>3.2526341199999997</v>
      </c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R550" s="193" t="s">
        <v>83</v>
      </c>
      <c r="AT550" s="194" t="s">
        <v>75</v>
      </c>
      <c r="AU550" s="194" t="s">
        <v>76</v>
      </c>
      <c r="AY550" s="193" t="s">
        <v>133</v>
      </c>
      <c r="BK550" s="195">
        <f>BK551+BK570+BK587+BK606+BK622+BK624+BK655+BK846+BK926+BK1031+BK1068</f>
        <v>0</v>
      </c>
    </row>
    <row r="551" s="12" customFormat="1" ht="22.8" customHeight="1">
      <c r="A551" s="12"/>
      <c r="B551" s="182"/>
      <c r="C551" s="183"/>
      <c r="D551" s="184" t="s">
        <v>75</v>
      </c>
      <c r="E551" s="196" t="s">
        <v>758</v>
      </c>
      <c r="F551" s="196" t="s">
        <v>759</v>
      </c>
      <c r="G551" s="183"/>
      <c r="H551" s="183"/>
      <c r="I551" s="186"/>
      <c r="J551" s="197">
        <f>BK551</f>
        <v>0</v>
      </c>
      <c r="K551" s="183"/>
      <c r="L551" s="188"/>
      <c r="M551" s="189"/>
      <c r="N551" s="190"/>
      <c r="O551" s="190"/>
      <c r="P551" s="191">
        <f>SUM(P552:P569)</f>
        <v>0</v>
      </c>
      <c r="Q551" s="190"/>
      <c r="R551" s="191">
        <f>SUM(R552:R569)</f>
        <v>0.0078760000000000011</v>
      </c>
      <c r="S551" s="190"/>
      <c r="T551" s="192">
        <f>SUM(T552:T569)</f>
        <v>0</v>
      </c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R551" s="193" t="s">
        <v>83</v>
      </c>
      <c r="AT551" s="194" t="s">
        <v>75</v>
      </c>
      <c r="AU551" s="194" t="s">
        <v>81</v>
      </c>
      <c r="AY551" s="193" t="s">
        <v>133</v>
      </c>
      <c r="BK551" s="195">
        <f>SUM(BK552:BK569)</f>
        <v>0</v>
      </c>
    </row>
    <row r="552" s="2" customFormat="1" ht="24.15" customHeight="1">
      <c r="A552" s="39"/>
      <c r="B552" s="40"/>
      <c r="C552" s="198" t="s">
        <v>760</v>
      </c>
      <c r="D552" s="198" t="s">
        <v>135</v>
      </c>
      <c r="E552" s="199" t="s">
        <v>761</v>
      </c>
      <c r="F552" s="200" t="s">
        <v>762</v>
      </c>
      <c r="G552" s="201" t="s">
        <v>143</v>
      </c>
      <c r="H552" s="202">
        <v>6.7000000000000002</v>
      </c>
      <c r="I552" s="203"/>
      <c r="J552" s="204">
        <f>ROUND(I552*H552,2)</f>
        <v>0</v>
      </c>
      <c r="K552" s="200" t="s">
        <v>144</v>
      </c>
      <c r="L552" s="45"/>
      <c r="M552" s="205" t="s">
        <v>19</v>
      </c>
      <c r="N552" s="206" t="s">
        <v>47</v>
      </c>
      <c r="O552" s="85"/>
      <c r="P552" s="207">
        <f>O552*H552</f>
        <v>0</v>
      </c>
      <c r="Q552" s="207">
        <v>0</v>
      </c>
      <c r="R552" s="207">
        <f>Q552*H552</f>
        <v>0</v>
      </c>
      <c r="S552" s="207">
        <v>0</v>
      </c>
      <c r="T552" s="208">
        <f>S552*H552</f>
        <v>0</v>
      </c>
      <c r="U552" s="39"/>
      <c r="V552" s="39"/>
      <c r="W552" s="39"/>
      <c r="X552" s="39"/>
      <c r="Y552" s="39"/>
      <c r="Z552" s="39"/>
      <c r="AA552" s="39"/>
      <c r="AB552" s="39"/>
      <c r="AC552" s="39"/>
      <c r="AD552" s="39"/>
      <c r="AE552" s="39"/>
      <c r="AR552" s="209" t="s">
        <v>241</v>
      </c>
      <c r="AT552" s="209" t="s">
        <v>135</v>
      </c>
      <c r="AU552" s="209" t="s">
        <v>83</v>
      </c>
      <c r="AY552" s="18" t="s">
        <v>133</v>
      </c>
      <c r="BE552" s="210">
        <f>IF(N552="základní",J552,0)</f>
        <v>0</v>
      </c>
      <c r="BF552" s="210">
        <f>IF(N552="snížená",J552,0)</f>
        <v>0</v>
      </c>
      <c r="BG552" s="210">
        <f>IF(N552="zákl. přenesená",J552,0)</f>
        <v>0</v>
      </c>
      <c r="BH552" s="210">
        <f>IF(N552="sníž. přenesená",J552,0)</f>
        <v>0</v>
      </c>
      <c r="BI552" s="210">
        <f>IF(N552="nulová",J552,0)</f>
        <v>0</v>
      </c>
      <c r="BJ552" s="18" t="s">
        <v>81</v>
      </c>
      <c r="BK552" s="210">
        <f>ROUND(I552*H552,2)</f>
        <v>0</v>
      </c>
      <c r="BL552" s="18" t="s">
        <v>241</v>
      </c>
      <c r="BM552" s="209" t="s">
        <v>763</v>
      </c>
    </row>
    <row r="553" s="2" customFormat="1">
      <c r="A553" s="39"/>
      <c r="B553" s="40"/>
      <c r="C553" s="41"/>
      <c r="D553" s="211" t="s">
        <v>146</v>
      </c>
      <c r="E553" s="41"/>
      <c r="F553" s="212" t="s">
        <v>764</v>
      </c>
      <c r="G553" s="41"/>
      <c r="H553" s="41"/>
      <c r="I553" s="213"/>
      <c r="J553" s="41"/>
      <c r="K553" s="41"/>
      <c r="L553" s="45"/>
      <c r="M553" s="214"/>
      <c r="N553" s="215"/>
      <c r="O553" s="85"/>
      <c r="P553" s="85"/>
      <c r="Q553" s="85"/>
      <c r="R553" s="85"/>
      <c r="S553" s="85"/>
      <c r="T553" s="86"/>
      <c r="U553" s="39"/>
      <c r="V553" s="39"/>
      <c r="W553" s="39"/>
      <c r="X553" s="39"/>
      <c r="Y553" s="39"/>
      <c r="Z553" s="39"/>
      <c r="AA553" s="39"/>
      <c r="AB553" s="39"/>
      <c r="AC553" s="39"/>
      <c r="AD553" s="39"/>
      <c r="AE553" s="39"/>
      <c r="AT553" s="18" t="s">
        <v>146</v>
      </c>
      <c r="AU553" s="18" t="s">
        <v>83</v>
      </c>
    </row>
    <row r="554" s="13" customFormat="1">
      <c r="A554" s="13"/>
      <c r="B554" s="216"/>
      <c r="C554" s="217"/>
      <c r="D554" s="218" t="s">
        <v>148</v>
      </c>
      <c r="E554" s="219" t="s">
        <v>19</v>
      </c>
      <c r="F554" s="220" t="s">
        <v>765</v>
      </c>
      <c r="G554" s="217"/>
      <c r="H554" s="219" t="s">
        <v>19</v>
      </c>
      <c r="I554" s="221"/>
      <c r="J554" s="217"/>
      <c r="K554" s="217"/>
      <c r="L554" s="222"/>
      <c r="M554" s="223"/>
      <c r="N554" s="224"/>
      <c r="O554" s="224"/>
      <c r="P554" s="224"/>
      <c r="Q554" s="224"/>
      <c r="R554" s="224"/>
      <c r="S554" s="224"/>
      <c r="T554" s="225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26" t="s">
        <v>148</v>
      </c>
      <c r="AU554" s="226" t="s">
        <v>83</v>
      </c>
      <c r="AV554" s="13" t="s">
        <v>81</v>
      </c>
      <c r="AW554" s="13" t="s">
        <v>37</v>
      </c>
      <c r="AX554" s="13" t="s">
        <v>76</v>
      </c>
      <c r="AY554" s="226" t="s">
        <v>133</v>
      </c>
    </row>
    <row r="555" s="14" customFormat="1">
      <c r="A555" s="14"/>
      <c r="B555" s="227"/>
      <c r="C555" s="228"/>
      <c r="D555" s="218" t="s">
        <v>148</v>
      </c>
      <c r="E555" s="229" t="s">
        <v>19</v>
      </c>
      <c r="F555" s="230" t="s">
        <v>766</v>
      </c>
      <c r="G555" s="228"/>
      <c r="H555" s="231">
        <v>6.7000000000000002</v>
      </c>
      <c r="I555" s="232"/>
      <c r="J555" s="228"/>
      <c r="K555" s="228"/>
      <c r="L555" s="233"/>
      <c r="M555" s="234"/>
      <c r="N555" s="235"/>
      <c r="O555" s="235"/>
      <c r="P555" s="235"/>
      <c r="Q555" s="235"/>
      <c r="R555" s="235"/>
      <c r="S555" s="235"/>
      <c r="T555" s="236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37" t="s">
        <v>148</v>
      </c>
      <c r="AU555" s="237" t="s">
        <v>83</v>
      </c>
      <c r="AV555" s="14" t="s">
        <v>83</v>
      </c>
      <c r="AW555" s="14" t="s">
        <v>37</v>
      </c>
      <c r="AX555" s="14" t="s">
        <v>81</v>
      </c>
      <c r="AY555" s="237" t="s">
        <v>133</v>
      </c>
    </row>
    <row r="556" s="2" customFormat="1" ht="16.5" customHeight="1">
      <c r="A556" s="39"/>
      <c r="B556" s="40"/>
      <c r="C556" s="238" t="s">
        <v>767</v>
      </c>
      <c r="D556" s="238" t="s">
        <v>200</v>
      </c>
      <c r="E556" s="239" t="s">
        <v>768</v>
      </c>
      <c r="F556" s="240" t="s">
        <v>769</v>
      </c>
      <c r="G556" s="241" t="s">
        <v>182</v>
      </c>
      <c r="H556" s="242">
        <v>0.0030000000000000001</v>
      </c>
      <c r="I556" s="243"/>
      <c r="J556" s="244">
        <f>ROUND(I556*H556,2)</f>
        <v>0</v>
      </c>
      <c r="K556" s="240" t="s">
        <v>144</v>
      </c>
      <c r="L556" s="245"/>
      <c r="M556" s="246" t="s">
        <v>19</v>
      </c>
      <c r="N556" s="247" t="s">
        <v>47</v>
      </c>
      <c r="O556" s="85"/>
      <c r="P556" s="207">
        <f>O556*H556</f>
        <v>0</v>
      </c>
      <c r="Q556" s="207">
        <v>1</v>
      </c>
      <c r="R556" s="207">
        <f>Q556*H556</f>
        <v>0.0030000000000000001</v>
      </c>
      <c r="S556" s="207">
        <v>0</v>
      </c>
      <c r="T556" s="208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09" t="s">
        <v>368</v>
      </c>
      <c r="AT556" s="209" t="s">
        <v>200</v>
      </c>
      <c r="AU556" s="209" t="s">
        <v>83</v>
      </c>
      <c r="AY556" s="18" t="s">
        <v>133</v>
      </c>
      <c r="BE556" s="210">
        <f>IF(N556="základní",J556,0)</f>
        <v>0</v>
      </c>
      <c r="BF556" s="210">
        <f>IF(N556="snížená",J556,0)</f>
        <v>0</v>
      </c>
      <c r="BG556" s="210">
        <f>IF(N556="zákl. přenesená",J556,0)</f>
        <v>0</v>
      </c>
      <c r="BH556" s="210">
        <f>IF(N556="sníž. přenesená",J556,0)</f>
        <v>0</v>
      </c>
      <c r="BI556" s="210">
        <f>IF(N556="nulová",J556,0)</f>
        <v>0</v>
      </c>
      <c r="BJ556" s="18" t="s">
        <v>81</v>
      </c>
      <c r="BK556" s="210">
        <f>ROUND(I556*H556,2)</f>
        <v>0</v>
      </c>
      <c r="BL556" s="18" t="s">
        <v>241</v>
      </c>
      <c r="BM556" s="209" t="s">
        <v>770</v>
      </c>
    </row>
    <row r="557" s="2" customFormat="1">
      <c r="A557" s="39"/>
      <c r="B557" s="40"/>
      <c r="C557" s="41"/>
      <c r="D557" s="211" t="s">
        <v>146</v>
      </c>
      <c r="E557" s="41"/>
      <c r="F557" s="212" t="s">
        <v>771</v>
      </c>
      <c r="G557" s="41"/>
      <c r="H557" s="41"/>
      <c r="I557" s="213"/>
      <c r="J557" s="41"/>
      <c r="K557" s="41"/>
      <c r="L557" s="45"/>
      <c r="M557" s="214"/>
      <c r="N557" s="215"/>
      <c r="O557" s="85"/>
      <c r="P557" s="85"/>
      <c r="Q557" s="85"/>
      <c r="R557" s="85"/>
      <c r="S557" s="85"/>
      <c r="T557" s="86"/>
      <c r="U557" s="39"/>
      <c r="V557" s="39"/>
      <c r="W557" s="39"/>
      <c r="X557" s="39"/>
      <c r="Y557" s="39"/>
      <c r="Z557" s="39"/>
      <c r="AA557" s="39"/>
      <c r="AB557" s="39"/>
      <c r="AC557" s="39"/>
      <c r="AD557" s="39"/>
      <c r="AE557" s="39"/>
      <c r="AT557" s="18" t="s">
        <v>146</v>
      </c>
      <c r="AU557" s="18" t="s">
        <v>83</v>
      </c>
    </row>
    <row r="558" s="14" customFormat="1">
      <c r="A558" s="14"/>
      <c r="B558" s="227"/>
      <c r="C558" s="228"/>
      <c r="D558" s="218" t="s">
        <v>148</v>
      </c>
      <c r="E558" s="228"/>
      <c r="F558" s="230" t="s">
        <v>772</v>
      </c>
      <c r="G558" s="228"/>
      <c r="H558" s="231">
        <v>0.0030000000000000001</v>
      </c>
      <c r="I558" s="232"/>
      <c r="J558" s="228"/>
      <c r="K558" s="228"/>
      <c r="L558" s="233"/>
      <c r="M558" s="234"/>
      <c r="N558" s="235"/>
      <c r="O558" s="235"/>
      <c r="P558" s="235"/>
      <c r="Q558" s="235"/>
      <c r="R558" s="235"/>
      <c r="S558" s="235"/>
      <c r="T558" s="236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37" t="s">
        <v>148</v>
      </c>
      <c r="AU558" s="237" t="s">
        <v>83</v>
      </c>
      <c r="AV558" s="14" t="s">
        <v>83</v>
      </c>
      <c r="AW558" s="14" t="s">
        <v>4</v>
      </c>
      <c r="AX558" s="14" t="s">
        <v>81</v>
      </c>
      <c r="AY558" s="237" t="s">
        <v>133</v>
      </c>
    </row>
    <row r="559" s="2" customFormat="1" ht="21.75" customHeight="1">
      <c r="A559" s="39"/>
      <c r="B559" s="40"/>
      <c r="C559" s="198" t="s">
        <v>773</v>
      </c>
      <c r="D559" s="198" t="s">
        <v>135</v>
      </c>
      <c r="E559" s="199" t="s">
        <v>774</v>
      </c>
      <c r="F559" s="200" t="s">
        <v>775</v>
      </c>
      <c r="G559" s="201" t="s">
        <v>143</v>
      </c>
      <c r="H559" s="202">
        <v>6.7000000000000002</v>
      </c>
      <c r="I559" s="203"/>
      <c r="J559" s="204">
        <f>ROUND(I559*H559,2)</f>
        <v>0</v>
      </c>
      <c r="K559" s="200" t="s">
        <v>144</v>
      </c>
      <c r="L559" s="45"/>
      <c r="M559" s="205" t="s">
        <v>19</v>
      </c>
      <c r="N559" s="206" t="s">
        <v>47</v>
      </c>
      <c r="O559" s="85"/>
      <c r="P559" s="207">
        <f>O559*H559</f>
        <v>0</v>
      </c>
      <c r="Q559" s="207">
        <v>0</v>
      </c>
      <c r="R559" s="207">
        <f>Q559*H559</f>
        <v>0</v>
      </c>
      <c r="S559" s="207">
        <v>0</v>
      </c>
      <c r="T559" s="208">
        <f>S559*H559</f>
        <v>0</v>
      </c>
      <c r="U559" s="39"/>
      <c r="V559" s="39"/>
      <c r="W559" s="39"/>
      <c r="X559" s="39"/>
      <c r="Y559" s="39"/>
      <c r="Z559" s="39"/>
      <c r="AA559" s="39"/>
      <c r="AB559" s="39"/>
      <c r="AC559" s="39"/>
      <c r="AD559" s="39"/>
      <c r="AE559" s="39"/>
      <c r="AR559" s="209" t="s">
        <v>241</v>
      </c>
      <c r="AT559" s="209" t="s">
        <v>135</v>
      </c>
      <c r="AU559" s="209" t="s">
        <v>83</v>
      </c>
      <c r="AY559" s="18" t="s">
        <v>133</v>
      </c>
      <c r="BE559" s="210">
        <f>IF(N559="základní",J559,0)</f>
        <v>0</v>
      </c>
      <c r="BF559" s="210">
        <f>IF(N559="snížená",J559,0)</f>
        <v>0</v>
      </c>
      <c r="BG559" s="210">
        <f>IF(N559="zákl. přenesená",J559,0)</f>
        <v>0</v>
      </c>
      <c r="BH559" s="210">
        <f>IF(N559="sníž. přenesená",J559,0)</f>
        <v>0</v>
      </c>
      <c r="BI559" s="210">
        <f>IF(N559="nulová",J559,0)</f>
        <v>0</v>
      </c>
      <c r="BJ559" s="18" t="s">
        <v>81</v>
      </c>
      <c r="BK559" s="210">
        <f>ROUND(I559*H559,2)</f>
        <v>0</v>
      </c>
      <c r="BL559" s="18" t="s">
        <v>241</v>
      </c>
      <c r="BM559" s="209" t="s">
        <v>776</v>
      </c>
    </row>
    <row r="560" s="2" customFormat="1">
      <c r="A560" s="39"/>
      <c r="B560" s="40"/>
      <c r="C560" s="41"/>
      <c r="D560" s="211" t="s">
        <v>146</v>
      </c>
      <c r="E560" s="41"/>
      <c r="F560" s="212" t="s">
        <v>777</v>
      </c>
      <c r="G560" s="41"/>
      <c r="H560" s="41"/>
      <c r="I560" s="213"/>
      <c r="J560" s="41"/>
      <c r="K560" s="41"/>
      <c r="L560" s="45"/>
      <c r="M560" s="214"/>
      <c r="N560" s="215"/>
      <c r="O560" s="85"/>
      <c r="P560" s="85"/>
      <c r="Q560" s="85"/>
      <c r="R560" s="85"/>
      <c r="S560" s="85"/>
      <c r="T560" s="86"/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T560" s="18" t="s">
        <v>146</v>
      </c>
      <c r="AU560" s="18" t="s">
        <v>83</v>
      </c>
    </row>
    <row r="561" s="2" customFormat="1" ht="16.5" customHeight="1">
      <c r="A561" s="39"/>
      <c r="B561" s="40"/>
      <c r="C561" s="238" t="s">
        <v>778</v>
      </c>
      <c r="D561" s="238" t="s">
        <v>200</v>
      </c>
      <c r="E561" s="239" t="s">
        <v>768</v>
      </c>
      <c r="F561" s="240" t="s">
        <v>769</v>
      </c>
      <c r="G561" s="241" t="s">
        <v>182</v>
      </c>
      <c r="H561" s="242">
        <v>0.0030000000000000001</v>
      </c>
      <c r="I561" s="243"/>
      <c r="J561" s="244">
        <f>ROUND(I561*H561,2)</f>
        <v>0</v>
      </c>
      <c r="K561" s="240" t="s">
        <v>144</v>
      </c>
      <c r="L561" s="245"/>
      <c r="M561" s="246" t="s">
        <v>19</v>
      </c>
      <c r="N561" s="247" t="s">
        <v>47</v>
      </c>
      <c r="O561" s="85"/>
      <c r="P561" s="207">
        <f>O561*H561</f>
        <v>0</v>
      </c>
      <c r="Q561" s="207">
        <v>1</v>
      </c>
      <c r="R561" s="207">
        <f>Q561*H561</f>
        <v>0.0030000000000000001</v>
      </c>
      <c r="S561" s="207">
        <v>0</v>
      </c>
      <c r="T561" s="208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09" t="s">
        <v>368</v>
      </c>
      <c r="AT561" s="209" t="s">
        <v>200</v>
      </c>
      <c r="AU561" s="209" t="s">
        <v>83</v>
      </c>
      <c r="AY561" s="18" t="s">
        <v>133</v>
      </c>
      <c r="BE561" s="210">
        <f>IF(N561="základní",J561,0)</f>
        <v>0</v>
      </c>
      <c r="BF561" s="210">
        <f>IF(N561="snížená",J561,0)</f>
        <v>0</v>
      </c>
      <c r="BG561" s="210">
        <f>IF(N561="zákl. přenesená",J561,0)</f>
        <v>0</v>
      </c>
      <c r="BH561" s="210">
        <f>IF(N561="sníž. přenesená",J561,0)</f>
        <v>0</v>
      </c>
      <c r="BI561" s="210">
        <f>IF(N561="nulová",J561,0)</f>
        <v>0</v>
      </c>
      <c r="BJ561" s="18" t="s">
        <v>81</v>
      </c>
      <c r="BK561" s="210">
        <f>ROUND(I561*H561,2)</f>
        <v>0</v>
      </c>
      <c r="BL561" s="18" t="s">
        <v>241</v>
      </c>
      <c r="BM561" s="209" t="s">
        <v>779</v>
      </c>
    </row>
    <row r="562" s="2" customFormat="1">
      <c r="A562" s="39"/>
      <c r="B562" s="40"/>
      <c r="C562" s="41"/>
      <c r="D562" s="211" t="s">
        <v>146</v>
      </c>
      <c r="E562" s="41"/>
      <c r="F562" s="212" t="s">
        <v>771</v>
      </c>
      <c r="G562" s="41"/>
      <c r="H562" s="41"/>
      <c r="I562" s="213"/>
      <c r="J562" s="41"/>
      <c r="K562" s="41"/>
      <c r="L562" s="45"/>
      <c r="M562" s="214"/>
      <c r="N562" s="215"/>
      <c r="O562" s="85"/>
      <c r="P562" s="85"/>
      <c r="Q562" s="85"/>
      <c r="R562" s="85"/>
      <c r="S562" s="85"/>
      <c r="T562" s="86"/>
      <c r="U562" s="39"/>
      <c r="V562" s="39"/>
      <c r="W562" s="39"/>
      <c r="X562" s="39"/>
      <c r="Y562" s="39"/>
      <c r="Z562" s="39"/>
      <c r="AA562" s="39"/>
      <c r="AB562" s="39"/>
      <c r="AC562" s="39"/>
      <c r="AD562" s="39"/>
      <c r="AE562" s="39"/>
      <c r="AT562" s="18" t="s">
        <v>146</v>
      </c>
      <c r="AU562" s="18" t="s">
        <v>83</v>
      </c>
    </row>
    <row r="563" s="14" customFormat="1">
      <c r="A563" s="14"/>
      <c r="B563" s="227"/>
      <c r="C563" s="228"/>
      <c r="D563" s="218" t="s">
        <v>148</v>
      </c>
      <c r="E563" s="228"/>
      <c r="F563" s="230" t="s">
        <v>780</v>
      </c>
      <c r="G563" s="228"/>
      <c r="H563" s="231">
        <v>0.0030000000000000001</v>
      </c>
      <c r="I563" s="232"/>
      <c r="J563" s="228"/>
      <c r="K563" s="228"/>
      <c r="L563" s="233"/>
      <c r="M563" s="234"/>
      <c r="N563" s="235"/>
      <c r="O563" s="235"/>
      <c r="P563" s="235"/>
      <c r="Q563" s="235"/>
      <c r="R563" s="235"/>
      <c r="S563" s="235"/>
      <c r="T563" s="236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37" t="s">
        <v>148</v>
      </c>
      <c r="AU563" s="237" t="s">
        <v>83</v>
      </c>
      <c r="AV563" s="14" t="s">
        <v>83</v>
      </c>
      <c r="AW563" s="14" t="s">
        <v>4</v>
      </c>
      <c r="AX563" s="14" t="s">
        <v>81</v>
      </c>
      <c r="AY563" s="237" t="s">
        <v>133</v>
      </c>
    </row>
    <row r="564" s="2" customFormat="1" ht="16.5" customHeight="1">
      <c r="A564" s="39"/>
      <c r="B564" s="40"/>
      <c r="C564" s="198" t="s">
        <v>781</v>
      </c>
      <c r="D564" s="198" t="s">
        <v>135</v>
      </c>
      <c r="E564" s="199" t="s">
        <v>782</v>
      </c>
      <c r="F564" s="200" t="s">
        <v>783</v>
      </c>
      <c r="G564" s="201" t="s">
        <v>143</v>
      </c>
      <c r="H564" s="202">
        <v>4.6900000000000004</v>
      </c>
      <c r="I564" s="203"/>
      <c r="J564" s="204">
        <f>ROUND(I564*H564,2)</f>
        <v>0</v>
      </c>
      <c r="K564" s="200" t="s">
        <v>144</v>
      </c>
      <c r="L564" s="45"/>
      <c r="M564" s="205" t="s">
        <v>19</v>
      </c>
      <c r="N564" s="206" t="s">
        <v>47</v>
      </c>
      <c r="O564" s="85"/>
      <c r="P564" s="207">
        <f>O564*H564</f>
        <v>0</v>
      </c>
      <c r="Q564" s="207">
        <v>0.00040000000000000002</v>
      </c>
      <c r="R564" s="207">
        <f>Q564*H564</f>
        <v>0.0018760000000000003</v>
      </c>
      <c r="S564" s="207">
        <v>0</v>
      </c>
      <c r="T564" s="208">
        <f>S564*H564</f>
        <v>0</v>
      </c>
      <c r="U564" s="39"/>
      <c r="V564" s="39"/>
      <c r="W564" s="39"/>
      <c r="X564" s="39"/>
      <c r="Y564" s="39"/>
      <c r="Z564" s="39"/>
      <c r="AA564" s="39"/>
      <c r="AB564" s="39"/>
      <c r="AC564" s="39"/>
      <c r="AD564" s="39"/>
      <c r="AE564" s="39"/>
      <c r="AR564" s="209" t="s">
        <v>241</v>
      </c>
      <c r="AT564" s="209" t="s">
        <v>135</v>
      </c>
      <c r="AU564" s="209" t="s">
        <v>83</v>
      </c>
      <c r="AY564" s="18" t="s">
        <v>133</v>
      </c>
      <c r="BE564" s="210">
        <f>IF(N564="základní",J564,0)</f>
        <v>0</v>
      </c>
      <c r="BF564" s="210">
        <f>IF(N564="snížená",J564,0)</f>
        <v>0</v>
      </c>
      <c r="BG564" s="210">
        <f>IF(N564="zákl. přenesená",J564,0)</f>
        <v>0</v>
      </c>
      <c r="BH564" s="210">
        <f>IF(N564="sníž. přenesená",J564,0)</f>
        <v>0</v>
      </c>
      <c r="BI564" s="210">
        <f>IF(N564="nulová",J564,0)</f>
        <v>0</v>
      </c>
      <c r="BJ564" s="18" t="s">
        <v>81</v>
      </c>
      <c r="BK564" s="210">
        <f>ROUND(I564*H564,2)</f>
        <v>0</v>
      </c>
      <c r="BL564" s="18" t="s">
        <v>241</v>
      </c>
      <c r="BM564" s="209" t="s">
        <v>784</v>
      </c>
    </row>
    <row r="565" s="2" customFormat="1">
      <c r="A565" s="39"/>
      <c r="B565" s="40"/>
      <c r="C565" s="41"/>
      <c r="D565" s="211" t="s">
        <v>146</v>
      </c>
      <c r="E565" s="41"/>
      <c r="F565" s="212" t="s">
        <v>785</v>
      </c>
      <c r="G565" s="41"/>
      <c r="H565" s="41"/>
      <c r="I565" s="213"/>
      <c r="J565" s="41"/>
      <c r="K565" s="41"/>
      <c r="L565" s="45"/>
      <c r="M565" s="214"/>
      <c r="N565" s="215"/>
      <c r="O565" s="85"/>
      <c r="P565" s="85"/>
      <c r="Q565" s="85"/>
      <c r="R565" s="85"/>
      <c r="S565" s="85"/>
      <c r="T565" s="86"/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T565" s="18" t="s">
        <v>146</v>
      </c>
      <c r="AU565" s="18" t="s">
        <v>83</v>
      </c>
    </row>
    <row r="566" s="13" customFormat="1">
      <c r="A566" s="13"/>
      <c r="B566" s="216"/>
      <c r="C566" s="217"/>
      <c r="D566" s="218" t="s">
        <v>148</v>
      </c>
      <c r="E566" s="219" t="s">
        <v>19</v>
      </c>
      <c r="F566" s="220" t="s">
        <v>786</v>
      </c>
      <c r="G566" s="217"/>
      <c r="H566" s="219" t="s">
        <v>19</v>
      </c>
      <c r="I566" s="221"/>
      <c r="J566" s="217"/>
      <c r="K566" s="217"/>
      <c r="L566" s="222"/>
      <c r="M566" s="223"/>
      <c r="N566" s="224"/>
      <c r="O566" s="224"/>
      <c r="P566" s="224"/>
      <c r="Q566" s="224"/>
      <c r="R566" s="224"/>
      <c r="S566" s="224"/>
      <c r="T566" s="225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26" t="s">
        <v>148</v>
      </c>
      <c r="AU566" s="226" t="s">
        <v>83</v>
      </c>
      <c r="AV566" s="13" t="s">
        <v>81</v>
      </c>
      <c r="AW566" s="13" t="s">
        <v>37</v>
      </c>
      <c r="AX566" s="13" t="s">
        <v>76</v>
      </c>
      <c r="AY566" s="226" t="s">
        <v>133</v>
      </c>
    </row>
    <row r="567" s="14" customFormat="1">
      <c r="A567" s="14"/>
      <c r="B567" s="227"/>
      <c r="C567" s="228"/>
      <c r="D567" s="218" t="s">
        <v>148</v>
      </c>
      <c r="E567" s="229" t="s">
        <v>19</v>
      </c>
      <c r="F567" s="230" t="s">
        <v>787</v>
      </c>
      <c r="G567" s="228"/>
      <c r="H567" s="231">
        <v>4.6900000000000004</v>
      </c>
      <c r="I567" s="232"/>
      <c r="J567" s="228"/>
      <c r="K567" s="228"/>
      <c r="L567" s="233"/>
      <c r="M567" s="234"/>
      <c r="N567" s="235"/>
      <c r="O567" s="235"/>
      <c r="P567" s="235"/>
      <c r="Q567" s="235"/>
      <c r="R567" s="235"/>
      <c r="S567" s="235"/>
      <c r="T567" s="236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37" t="s">
        <v>148</v>
      </c>
      <c r="AU567" s="237" t="s">
        <v>83</v>
      </c>
      <c r="AV567" s="14" t="s">
        <v>83</v>
      </c>
      <c r="AW567" s="14" t="s">
        <v>37</v>
      </c>
      <c r="AX567" s="14" t="s">
        <v>81</v>
      </c>
      <c r="AY567" s="237" t="s">
        <v>133</v>
      </c>
    </row>
    <row r="568" s="2" customFormat="1" ht="24.15" customHeight="1">
      <c r="A568" s="39"/>
      <c r="B568" s="40"/>
      <c r="C568" s="198" t="s">
        <v>788</v>
      </c>
      <c r="D568" s="198" t="s">
        <v>135</v>
      </c>
      <c r="E568" s="199" t="s">
        <v>789</v>
      </c>
      <c r="F568" s="200" t="s">
        <v>790</v>
      </c>
      <c r="G568" s="201" t="s">
        <v>182</v>
      </c>
      <c r="H568" s="202">
        <v>0.0080000000000000002</v>
      </c>
      <c r="I568" s="203"/>
      <c r="J568" s="204">
        <f>ROUND(I568*H568,2)</f>
        <v>0</v>
      </c>
      <c r="K568" s="200" t="s">
        <v>144</v>
      </c>
      <c r="L568" s="45"/>
      <c r="M568" s="205" t="s">
        <v>19</v>
      </c>
      <c r="N568" s="206" t="s">
        <v>47</v>
      </c>
      <c r="O568" s="85"/>
      <c r="P568" s="207">
        <f>O568*H568</f>
        <v>0</v>
      </c>
      <c r="Q568" s="207">
        <v>0</v>
      </c>
      <c r="R568" s="207">
        <f>Q568*H568</f>
        <v>0</v>
      </c>
      <c r="S568" s="207">
        <v>0</v>
      </c>
      <c r="T568" s="208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09" t="s">
        <v>241</v>
      </c>
      <c r="AT568" s="209" t="s">
        <v>135</v>
      </c>
      <c r="AU568" s="209" t="s">
        <v>83</v>
      </c>
      <c r="AY568" s="18" t="s">
        <v>133</v>
      </c>
      <c r="BE568" s="210">
        <f>IF(N568="základní",J568,0)</f>
        <v>0</v>
      </c>
      <c r="BF568" s="210">
        <f>IF(N568="snížená",J568,0)</f>
        <v>0</v>
      </c>
      <c r="BG568" s="210">
        <f>IF(N568="zákl. přenesená",J568,0)</f>
        <v>0</v>
      </c>
      <c r="BH568" s="210">
        <f>IF(N568="sníž. přenesená",J568,0)</f>
        <v>0</v>
      </c>
      <c r="BI568" s="210">
        <f>IF(N568="nulová",J568,0)</f>
        <v>0</v>
      </c>
      <c r="BJ568" s="18" t="s">
        <v>81</v>
      </c>
      <c r="BK568" s="210">
        <f>ROUND(I568*H568,2)</f>
        <v>0</v>
      </c>
      <c r="BL568" s="18" t="s">
        <v>241</v>
      </c>
      <c r="BM568" s="209" t="s">
        <v>791</v>
      </c>
    </row>
    <row r="569" s="2" customFormat="1">
      <c r="A569" s="39"/>
      <c r="B569" s="40"/>
      <c r="C569" s="41"/>
      <c r="D569" s="211" t="s">
        <v>146</v>
      </c>
      <c r="E569" s="41"/>
      <c r="F569" s="212" t="s">
        <v>792</v>
      </c>
      <c r="G569" s="41"/>
      <c r="H569" s="41"/>
      <c r="I569" s="213"/>
      <c r="J569" s="41"/>
      <c r="K569" s="41"/>
      <c r="L569" s="45"/>
      <c r="M569" s="214"/>
      <c r="N569" s="215"/>
      <c r="O569" s="85"/>
      <c r="P569" s="85"/>
      <c r="Q569" s="85"/>
      <c r="R569" s="85"/>
      <c r="S569" s="85"/>
      <c r="T569" s="86"/>
      <c r="U569" s="39"/>
      <c r="V569" s="39"/>
      <c r="W569" s="39"/>
      <c r="X569" s="39"/>
      <c r="Y569" s="39"/>
      <c r="Z569" s="39"/>
      <c r="AA569" s="39"/>
      <c r="AB569" s="39"/>
      <c r="AC569" s="39"/>
      <c r="AD569" s="39"/>
      <c r="AE569" s="39"/>
      <c r="AT569" s="18" t="s">
        <v>146</v>
      </c>
      <c r="AU569" s="18" t="s">
        <v>83</v>
      </c>
    </row>
    <row r="570" s="12" customFormat="1" ht="22.8" customHeight="1">
      <c r="A570" s="12"/>
      <c r="B570" s="182"/>
      <c r="C570" s="183"/>
      <c r="D570" s="184" t="s">
        <v>75</v>
      </c>
      <c r="E570" s="196" t="s">
        <v>793</v>
      </c>
      <c r="F570" s="196" t="s">
        <v>794</v>
      </c>
      <c r="G570" s="183"/>
      <c r="H570" s="183"/>
      <c r="I570" s="186"/>
      <c r="J570" s="197">
        <f>BK570</f>
        <v>0</v>
      </c>
      <c r="K570" s="183"/>
      <c r="L570" s="188"/>
      <c r="M570" s="189"/>
      <c r="N570" s="190"/>
      <c r="O570" s="190"/>
      <c r="P570" s="191">
        <f>SUM(P571:P586)</f>
        <v>0</v>
      </c>
      <c r="Q570" s="190"/>
      <c r="R570" s="191">
        <f>SUM(R571:R586)</f>
        <v>0.050064600000000001</v>
      </c>
      <c r="S570" s="190"/>
      <c r="T570" s="192">
        <f>SUM(T571:T586)</f>
        <v>0</v>
      </c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R570" s="193" t="s">
        <v>83</v>
      </c>
      <c r="AT570" s="194" t="s">
        <v>75</v>
      </c>
      <c r="AU570" s="194" t="s">
        <v>81</v>
      </c>
      <c r="AY570" s="193" t="s">
        <v>133</v>
      </c>
      <c r="BK570" s="195">
        <f>SUM(BK571:BK586)</f>
        <v>0</v>
      </c>
    </row>
    <row r="571" s="2" customFormat="1" ht="24.15" customHeight="1">
      <c r="A571" s="39"/>
      <c r="B571" s="40"/>
      <c r="C571" s="198" t="s">
        <v>795</v>
      </c>
      <c r="D571" s="198" t="s">
        <v>135</v>
      </c>
      <c r="E571" s="199" t="s">
        <v>796</v>
      </c>
      <c r="F571" s="200" t="s">
        <v>797</v>
      </c>
      <c r="G571" s="201" t="s">
        <v>143</v>
      </c>
      <c r="H571" s="202">
        <v>6.7000000000000002</v>
      </c>
      <c r="I571" s="203"/>
      <c r="J571" s="204">
        <f>ROUND(I571*H571,2)</f>
        <v>0</v>
      </c>
      <c r="K571" s="200" t="s">
        <v>144</v>
      </c>
      <c r="L571" s="45"/>
      <c r="M571" s="205" t="s">
        <v>19</v>
      </c>
      <c r="N571" s="206" t="s">
        <v>47</v>
      </c>
      <c r="O571" s="85"/>
      <c r="P571" s="207">
        <f>O571*H571</f>
        <v>0</v>
      </c>
      <c r="Q571" s="207">
        <v>0</v>
      </c>
      <c r="R571" s="207">
        <f>Q571*H571</f>
        <v>0</v>
      </c>
      <c r="S571" s="207">
        <v>0</v>
      </c>
      <c r="T571" s="208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09" t="s">
        <v>241</v>
      </c>
      <c r="AT571" s="209" t="s">
        <v>135</v>
      </c>
      <c r="AU571" s="209" t="s">
        <v>83</v>
      </c>
      <c r="AY571" s="18" t="s">
        <v>133</v>
      </c>
      <c r="BE571" s="210">
        <f>IF(N571="základní",J571,0)</f>
        <v>0</v>
      </c>
      <c r="BF571" s="210">
        <f>IF(N571="snížená",J571,0)</f>
        <v>0</v>
      </c>
      <c r="BG571" s="210">
        <f>IF(N571="zákl. přenesená",J571,0)</f>
        <v>0</v>
      </c>
      <c r="BH571" s="210">
        <f>IF(N571="sníž. přenesená",J571,0)</f>
        <v>0</v>
      </c>
      <c r="BI571" s="210">
        <f>IF(N571="nulová",J571,0)</f>
        <v>0</v>
      </c>
      <c r="BJ571" s="18" t="s">
        <v>81</v>
      </c>
      <c r="BK571" s="210">
        <f>ROUND(I571*H571,2)</f>
        <v>0</v>
      </c>
      <c r="BL571" s="18" t="s">
        <v>241</v>
      </c>
      <c r="BM571" s="209" t="s">
        <v>798</v>
      </c>
    </row>
    <row r="572" s="2" customFormat="1">
      <c r="A572" s="39"/>
      <c r="B572" s="40"/>
      <c r="C572" s="41"/>
      <c r="D572" s="211" t="s">
        <v>146</v>
      </c>
      <c r="E572" s="41"/>
      <c r="F572" s="212" t="s">
        <v>799</v>
      </c>
      <c r="G572" s="41"/>
      <c r="H572" s="41"/>
      <c r="I572" s="213"/>
      <c r="J572" s="41"/>
      <c r="K572" s="41"/>
      <c r="L572" s="45"/>
      <c r="M572" s="214"/>
      <c r="N572" s="215"/>
      <c r="O572" s="85"/>
      <c r="P572" s="85"/>
      <c r="Q572" s="85"/>
      <c r="R572" s="85"/>
      <c r="S572" s="85"/>
      <c r="T572" s="86"/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T572" s="18" t="s">
        <v>146</v>
      </c>
      <c r="AU572" s="18" t="s">
        <v>83</v>
      </c>
    </row>
    <row r="573" s="13" customFormat="1">
      <c r="A573" s="13"/>
      <c r="B573" s="216"/>
      <c r="C573" s="217"/>
      <c r="D573" s="218" t="s">
        <v>148</v>
      </c>
      <c r="E573" s="219" t="s">
        <v>19</v>
      </c>
      <c r="F573" s="220" t="s">
        <v>765</v>
      </c>
      <c r="G573" s="217"/>
      <c r="H573" s="219" t="s">
        <v>19</v>
      </c>
      <c r="I573" s="221"/>
      <c r="J573" s="217"/>
      <c r="K573" s="217"/>
      <c r="L573" s="222"/>
      <c r="M573" s="223"/>
      <c r="N573" s="224"/>
      <c r="O573" s="224"/>
      <c r="P573" s="224"/>
      <c r="Q573" s="224"/>
      <c r="R573" s="224"/>
      <c r="S573" s="224"/>
      <c r="T573" s="225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26" t="s">
        <v>148</v>
      </c>
      <c r="AU573" s="226" t="s">
        <v>83</v>
      </c>
      <c r="AV573" s="13" t="s">
        <v>81</v>
      </c>
      <c r="AW573" s="13" t="s">
        <v>37</v>
      </c>
      <c r="AX573" s="13" t="s">
        <v>76</v>
      </c>
      <c r="AY573" s="226" t="s">
        <v>133</v>
      </c>
    </row>
    <row r="574" s="14" customFormat="1">
      <c r="A574" s="14"/>
      <c r="B574" s="227"/>
      <c r="C574" s="228"/>
      <c r="D574" s="218" t="s">
        <v>148</v>
      </c>
      <c r="E574" s="229" t="s">
        <v>19</v>
      </c>
      <c r="F574" s="230" t="s">
        <v>766</v>
      </c>
      <c r="G574" s="228"/>
      <c r="H574" s="231">
        <v>6.7000000000000002</v>
      </c>
      <c r="I574" s="232"/>
      <c r="J574" s="228"/>
      <c r="K574" s="228"/>
      <c r="L574" s="233"/>
      <c r="M574" s="234"/>
      <c r="N574" s="235"/>
      <c r="O574" s="235"/>
      <c r="P574" s="235"/>
      <c r="Q574" s="235"/>
      <c r="R574" s="235"/>
      <c r="S574" s="235"/>
      <c r="T574" s="236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237" t="s">
        <v>148</v>
      </c>
      <c r="AU574" s="237" t="s">
        <v>83</v>
      </c>
      <c r="AV574" s="14" t="s">
        <v>83</v>
      </c>
      <c r="AW574" s="14" t="s">
        <v>37</v>
      </c>
      <c r="AX574" s="14" t="s">
        <v>81</v>
      </c>
      <c r="AY574" s="237" t="s">
        <v>133</v>
      </c>
    </row>
    <row r="575" s="2" customFormat="1" ht="16.5" customHeight="1">
      <c r="A575" s="39"/>
      <c r="B575" s="40"/>
      <c r="C575" s="238" t="s">
        <v>800</v>
      </c>
      <c r="D575" s="238" t="s">
        <v>200</v>
      </c>
      <c r="E575" s="239" t="s">
        <v>801</v>
      </c>
      <c r="F575" s="240" t="s">
        <v>802</v>
      </c>
      <c r="G575" s="241" t="s">
        <v>182</v>
      </c>
      <c r="H575" s="242">
        <v>0.002</v>
      </c>
      <c r="I575" s="243"/>
      <c r="J575" s="244">
        <f>ROUND(I575*H575,2)</f>
        <v>0</v>
      </c>
      <c r="K575" s="240" t="s">
        <v>144</v>
      </c>
      <c r="L575" s="245"/>
      <c r="M575" s="246" t="s">
        <v>19</v>
      </c>
      <c r="N575" s="247" t="s">
        <v>47</v>
      </c>
      <c r="O575" s="85"/>
      <c r="P575" s="207">
        <f>O575*H575</f>
        <v>0</v>
      </c>
      <c r="Q575" s="207">
        <v>1</v>
      </c>
      <c r="R575" s="207">
        <f>Q575*H575</f>
        <v>0.002</v>
      </c>
      <c r="S575" s="207">
        <v>0</v>
      </c>
      <c r="T575" s="208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09" t="s">
        <v>368</v>
      </c>
      <c r="AT575" s="209" t="s">
        <v>200</v>
      </c>
      <c r="AU575" s="209" t="s">
        <v>83</v>
      </c>
      <c r="AY575" s="18" t="s">
        <v>133</v>
      </c>
      <c r="BE575" s="210">
        <f>IF(N575="základní",J575,0)</f>
        <v>0</v>
      </c>
      <c r="BF575" s="210">
        <f>IF(N575="snížená",J575,0)</f>
        <v>0</v>
      </c>
      <c r="BG575" s="210">
        <f>IF(N575="zákl. přenesená",J575,0)</f>
        <v>0</v>
      </c>
      <c r="BH575" s="210">
        <f>IF(N575="sníž. přenesená",J575,0)</f>
        <v>0</v>
      </c>
      <c r="BI575" s="210">
        <f>IF(N575="nulová",J575,0)</f>
        <v>0</v>
      </c>
      <c r="BJ575" s="18" t="s">
        <v>81</v>
      </c>
      <c r="BK575" s="210">
        <f>ROUND(I575*H575,2)</f>
        <v>0</v>
      </c>
      <c r="BL575" s="18" t="s">
        <v>241</v>
      </c>
      <c r="BM575" s="209" t="s">
        <v>803</v>
      </c>
    </row>
    <row r="576" s="2" customFormat="1">
      <c r="A576" s="39"/>
      <c r="B576" s="40"/>
      <c r="C576" s="41"/>
      <c r="D576" s="211" t="s">
        <v>146</v>
      </c>
      <c r="E576" s="41"/>
      <c r="F576" s="212" t="s">
        <v>804</v>
      </c>
      <c r="G576" s="41"/>
      <c r="H576" s="41"/>
      <c r="I576" s="213"/>
      <c r="J576" s="41"/>
      <c r="K576" s="41"/>
      <c r="L576" s="45"/>
      <c r="M576" s="214"/>
      <c r="N576" s="215"/>
      <c r="O576" s="85"/>
      <c r="P576" s="85"/>
      <c r="Q576" s="85"/>
      <c r="R576" s="85"/>
      <c r="S576" s="85"/>
      <c r="T576" s="86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T576" s="18" t="s">
        <v>146</v>
      </c>
      <c r="AU576" s="18" t="s">
        <v>83</v>
      </c>
    </row>
    <row r="577" s="14" customFormat="1">
      <c r="A577" s="14"/>
      <c r="B577" s="227"/>
      <c r="C577" s="228"/>
      <c r="D577" s="218" t="s">
        <v>148</v>
      </c>
      <c r="E577" s="228"/>
      <c r="F577" s="230" t="s">
        <v>805</v>
      </c>
      <c r="G577" s="228"/>
      <c r="H577" s="231">
        <v>0.002</v>
      </c>
      <c r="I577" s="232"/>
      <c r="J577" s="228"/>
      <c r="K577" s="228"/>
      <c r="L577" s="233"/>
      <c r="M577" s="234"/>
      <c r="N577" s="235"/>
      <c r="O577" s="235"/>
      <c r="P577" s="235"/>
      <c r="Q577" s="235"/>
      <c r="R577" s="235"/>
      <c r="S577" s="235"/>
      <c r="T577" s="236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37" t="s">
        <v>148</v>
      </c>
      <c r="AU577" s="237" t="s">
        <v>83</v>
      </c>
      <c r="AV577" s="14" t="s">
        <v>83</v>
      </c>
      <c r="AW577" s="14" t="s">
        <v>4</v>
      </c>
      <c r="AX577" s="14" t="s">
        <v>81</v>
      </c>
      <c r="AY577" s="237" t="s">
        <v>133</v>
      </c>
    </row>
    <row r="578" s="2" customFormat="1" ht="16.5" customHeight="1">
      <c r="A578" s="39"/>
      <c r="B578" s="40"/>
      <c r="C578" s="198" t="s">
        <v>806</v>
      </c>
      <c r="D578" s="198" t="s">
        <v>135</v>
      </c>
      <c r="E578" s="199" t="s">
        <v>807</v>
      </c>
      <c r="F578" s="200" t="s">
        <v>808</v>
      </c>
      <c r="G578" s="201" t="s">
        <v>143</v>
      </c>
      <c r="H578" s="202">
        <v>6.7000000000000002</v>
      </c>
      <c r="I578" s="203"/>
      <c r="J578" s="204">
        <f>ROUND(I578*H578,2)</f>
        <v>0</v>
      </c>
      <c r="K578" s="200" t="s">
        <v>144</v>
      </c>
      <c r="L578" s="45"/>
      <c r="M578" s="205" t="s">
        <v>19</v>
      </c>
      <c r="N578" s="206" t="s">
        <v>47</v>
      </c>
      <c r="O578" s="85"/>
      <c r="P578" s="207">
        <f>O578*H578</f>
        <v>0</v>
      </c>
      <c r="Q578" s="207">
        <v>0.00088000000000000003</v>
      </c>
      <c r="R578" s="207">
        <f>Q578*H578</f>
        <v>0.0058960000000000002</v>
      </c>
      <c r="S578" s="207">
        <v>0</v>
      </c>
      <c r="T578" s="208">
        <f>S578*H578</f>
        <v>0</v>
      </c>
      <c r="U578" s="39"/>
      <c r="V578" s="39"/>
      <c r="W578" s="39"/>
      <c r="X578" s="39"/>
      <c r="Y578" s="39"/>
      <c r="Z578" s="39"/>
      <c r="AA578" s="39"/>
      <c r="AB578" s="39"/>
      <c r="AC578" s="39"/>
      <c r="AD578" s="39"/>
      <c r="AE578" s="39"/>
      <c r="AR578" s="209" t="s">
        <v>241</v>
      </c>
      <c r="AT578" s="209" t="s">
        <v>135</v>
      </c>
      <c r="AU578" s="209" t="s">
        <v>83</v>
      </c>
      <c r="AY578" s="18" t="s">
        <v>133</v>
      </c>
      <c r="BE578" s="210">
        <f>IF(N578="základní",J578,0)</f>
        <v>0</v>
      </c>
      <c r="BF578" s="210">
        <f>IF(N578="snížená",J578,0)</f>
        <v>0</v>
      </c>
      <c r="BG578" s="210">
        <f>IF(N578="zákl. přenesená",J578,0)</f>
        <v>0</v>
      </c>
      <c r="BH578" s="210">
        <f>IF(N578="sníž. přenesená",J578,0)</f>
        <v>0</v>
      </c>
      <c r="BI578" s="210">
        <f>IF(N578="nulová",J578,0)</f>
        <v>0</v>
      </c>
      <c r="BJ578" s="18" t="s">
        <v>81</v>
      </c>
      <c r="BK578" s="210">
        <f>ROUND(I578*H578,2)</f>
        <v>0</v>
      </c>
      <c r="BL578" s="18" t="s">
        <v>241</v>
      </c>
      <c r="BM578" s="209" t="s">
        <v>809</v>
      </c>
    </row>
    <row r="579" s="2" customFormat="1">
      <c r="A579" s="39"/>
      <c r="B579" s="40"/>
      <c r="C579" s="41"/>
      <c r="D579" s="211" t="s">
        <v>146</v>
      </c>
      <c r="E579" s="41"/>
      <c r="F579" s="212" t="s">
        <v>810</v>
      </c>
      <c r="G579" s="41"/>
      <c r="H579" s="41"/>
      <c r="I579" s="213"/>
      <c r="J579" s="41"/>
      <c r="K579" s="41"/>
      <c r="L579" s="45"/>
      <c r="M579" s="214"/>
      <c r="N579" s="215"/>
      <c r="O579" s="85"/>
      <c r="P579" s="85"/>
      <c r="Q579" s="85"/>
      <c r="R579" s="85"/>
      <c r="S579" s="85"/>
      <c r="T579" s="86"/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T579" s="18" t="s">
        <v>146</v>
      </c>
      <c r="AU579" s="18" t="s">
        <v>83</v>
      </c>
    </row>
    <row r="580" s="13" customFormat="1">
      <c r="A580" s="13"/>
      <c r="B580" s="216"/>
      <c r="C580" s="217"/>
      <c r="D580" s="218" t="s">
        <v>148</v>
      </c>
      <c r="E580" s="219" t="s">
        <v>19</v>
      </c>
      <c r="F580" s="220" t="s">
        <v>811</v>
      </c>
      <c r="G580" s="217"/>
      <c r="H580" s="219" t="s">
        <v>19</v>
      </c>
      <c r="I580" s="221"/>
      <c r="J580" s="217"/>
      <c r="K580" s="217"/>
      <c r="L580" s="222"/>
      <c r="M580" s="223"/>
      <c r="N580" s="224"/>
      <c r="O580" s="224"/>
      <c r="P580" s="224"/>
      <c r="Q580" s="224"/>
      <c r="R580" s="224"/>
      <c r="S580" s="224"/>
      <c r="T580" s="225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26" t="s">
        <v>148</v>
      </c>
      <c r="AU580" s="226" t="s">
        <v>83</v>
      </c>
      <c r="AV580" s="13" t="s">
        <v>81</v>
      </c>
      <c r="AW580" s="13" t="s">
        <v>37</v>
      </c>
      <c r="AX580" s="13" t="s">
        <v>76</v>
      </c>
      <c r="AY580" s="226" t="s">
        <v>133</v>
      </c>
    </row>
    <row r="581" s="14" customFormat="1">
      <c r="A581" s="14"/>
      <c r="B581" s="227"/>
      <c r="C581" s="228"/>
      <c r="D581" s="218" t="s">
        <v>148</v>
      </c>
      <c r="E581" s="229" t="s">
        <v>19</v>
      </c>
      <c r="F581" s="230" t="s">
        <v>766</v>
      </c>
      <c r="G581" s="228"/>
      <c r="H581" s="231">
        <v>6.7000000000000002</v>
      </c>
      <c r="I581" s="232"/>
      <c r="J581" s="228"/>
      <c r="K581" s="228"/>
      <c r="L581" s="233"/>
      <c r="M581" s="234"/>
      <c r="N581" s="235"/>
      <c r="O581" s="235"/>
      <c r="P581" s="235"/>
      <c r="Q581" s="235"/>
      <c r="R581" s="235"/>
      <c r="S581" s="235"/>
      <c r="T581" s="236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37" t="s">
        <v>148</v>
      </c>
      <c r="AU581" s="237" t="s">
        <v>83</v>
      </c>
      <c r="AV581" s="14" t="s">
        <v>83</v>
      </c>
      <c r="AW581" s="14" t="s">
        <v>37</v>
      </c>
      <c r="AX581" s="14" t="s">
        <v>81</v>
      </c>
      <c r="AY581" s="237" t="s">
        <v>133</v>
      </c>
    </row>
    <row r="582" s="2" customFormat="1" ht="24.15" customHeight="1">
      <c r="A582" s="39"/>
      <c r="B582" s="40"/>
      <c r="C582" s="238" t="s">
        <v>812</v>
      </c>
      <c r="D582" s="238" t="s">
        <v>200</v>
      </c>
      <c r="E582" s="239" t="s">
        <v>813</v>
      </c>
      <c r="F582" s="240" t="s">
        <v>814</v>
      </c>
      <c r="G582" s="241" t="s">
        <v>143</v>
      </c>
      <c r="H582" s="242">
        <v>7.8090000000000002</v>
      </c>
      <c r="I582" s="243"/>
      <c r="J582" s="244">
        <f>ROUND(I582*H582,2)</f>
        <v>0</v>
      </c>
      <c r="K582" s="240" t="s">
        <v>144</v>
      </c>
      <c r="L582" s="245"/>
      <c r="M582" s="246" t="s">
        <v>19</v>
      </c>
      <c r="N582" s="247" t="s">
        <v>47</v>
      </c>
      <c r="O582" s="85"/>
      <c r="P582" s="207">
        <f>O582*H582</f>
        <v>0</v>
      </c>
      <c r="Q582" s="207">
        <v>0.0054000000000000003</v>
      </c>
      <c r="R582" s="207">
        <f>Q582*H582</f>
        <v>0.042168600000000001</v>
      </c>
      <c r="S582" s="207">
        <v>0</v>
      </c>
      <c r="T582" s="208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09" t="s">
        <v>368</v>
      </c>
      <c r="AT582" s="209" t="s">
        <v>200</v>
      </c>
      <c r="AU582" s="209" t="s">
        <v>83</v>
      </c>
      <c r="AY582" s="18" t="s">
        <v>133</v>
      </c>
      <c r="BE582" s="210">
        <f>IF(N582="základní",J582,0)</f>
        <v>0</v>
      </c>
      <c r="BF582" s="210">
        <f>IF(N582="snížená",J582,0)</f>
        <v>0</v>
      </c>
      <c r="BG582" s="210">
        <f>IF(N582="zákl. přenesená",J582,0)</f>
        <v>0</v>
      </c>
      <c r="BH582" s="210">
        <f>IF(N582="sníž. přenesená",J582,0)</f>
        <v>0</v>
      </c>
      <c r="BI582" s="210">
        <f>IF(N582="nulová",J582,0)</f>
        <v>0</v>
      </c>
      <c r="BJ582" s="18" t="s">
        <v>81</v>
      </c>
      <c r="BK582" s="210">
        <f>ROUND(I582*H582,2)</f>
        <v>0</v>
      </c>
      <c r="BL582" s="18" t="s">
        <v>241</v>
      </c>
      <c r="BM582" s="209" t="s">
        <v>815</v>
      </c>
    </row>
    <row r="583" s="2" customFormat="1">
      <c r="A583" s="39"/>
      <c r="B583" s="40"/>
      <c r="C583" s="41"/>
      <c r="D583" s="211" t="s">
        <v>146</v>
      </c>
      <c r="E583" s="41"/>
      <c r="F583" s="212" t="s">
        <v>816</v>
      </c>
      <c r="G583" s="41"/>
      <c r="H583" s="41"/>
      <c r="I583" s="213"/>
      <c r="J583" s="41"/>
      <c r="K583" s="41"/>
      <c r="L583" s="45"/>
      <c r="M583" s="214"/>
      <c r="N583" s="215"/>
      <c r="O583" s="85"/>
      <c r="P583" s="85"/>
      <c r="Q583" s="85"/>
      <c r="R583" s="85"/>
      <c r="S583" s="85"/>
      <c r="T583" s="86"/>
      <c r="U583" s="39"/>
      <c r="V583" s="39"/>
      <c r="W583" s="39"/>
      <c r="X583" s="39"/>
      <c r="Y583" s="39"/>
      <c r="Z583" s="39"/>
      <c r="AA583" s="39"/>
      <c r="AB583" s="39"/>
      <c r="AC583" s="39"/>
      <c r="AD583" s="39"/>
      <c r="AE583" s="39"/>
      <c r="AT583" s="18" t="s">
        <v>146</v>
      </c>
      <c r="AU583" s="18" t="s">
        <v>83</v>
      </c>
    </row>
    <row r="584" s="14" customFormat="1">
      <c r="A584" s="14"/>
      <c r="B584" s="227"/>
      <c r="C584" s="228"/>
      <c r="D584" s="218" t="s">
        <v>148</v>
      </c>
      <c r="E584" s="228"/>
      <c r="F584" s="230" t="s">
        <v>817</v>
      </c>
      <c r="G584" s="228"/>
      <c r="H584" s="231">
        <v>7.8090000000000002</v>
      </c>
      <c r="I584" s="232"/>
      <c r="J584" s="228"/>
      <c r="K584" s="228"/>
      <c r="L584" s="233"/>
      <c r="M584" s="234"/>
      <c r="N584" s="235"/>
      <c r="O584" s="235"/>
      <c r="P584" s="235"/>
      <c r="Q584" s="235"/>
      <c r="R584" s="235"/>
      <c r="S584" s="235"/>
      <c r="T584" s="236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37" t="s">
        <v>148</v>
      </c>
      <c r="AU584" s="237" t="s">
        <v>83</v>
      </c>
      <c r="AV584" s="14" t="s">
        <v>83</v>
      </c>
      <c r="AW584" s="14" t="s">
        <v>4</v>
      </c>
      <c r="AX584" s="14" t="s">
        <v>81</v>
      </c>
      <c r="AY584" s="237" t="s">
        <v>133</v>
      </c>
    </row>
    <row r="585" s="2" customFormat="1" ht="24.15" customHeight="1">
      <c r="A585" s="39"/>
      <c r="B585" s="40"/>
      <c r="C585" s="198" t="s">
        <v>818</v>
      </c>
      <c r="D585" s="198" t="s">
        <v>135</v>
      </c>
      <c r="E585" s="199" t="s">
        <v>819</v>
      </c>
      <c r="F585" s="200" t="s">
        <v>820</v>
      </c>
      <c r="G585" s="201" t="s">
        <v>182</v>
      </c>
      <c r="H585" s="202">
        <v>0.050000000000000003</v>
      </c>
      <c r="I585" s="203"/>
      <c r="J585" s="204">
        <f>ROUND(I585*H585,2)</f>
        <v>0</v>
      </c>
      <c r="K585" s="200" t="s">
        <v>144</v>
      </c>
      <c r="L585" s="45"/>
      <c r="M585" s="205" t="s">
        <v>19</v>
      </c>
      <c r="N585" s="206" t="s">
        <v>47</v>
      </c>
      <c r="O585" s="85"/>
      <c r="P585" s="207">
        <f>O585*H585</f>
        <v>0</v>
      </c>
      <c r="Q585" s="207">
        <v>0</v>
      </c>
      <c r="R585" s="207">
        <f>Q585*H585</f>
        <v>0</v>
      </c>
      <c r="S585" s="207">
        <v>0</v>
      </c>
      <c r="T585" s="208">
        <f>S585*H585</f>
        <v>0</v>
      </c>
      <c r="U585" s="39"/>
      <c r="V585" s="39"/>
      <c r="W585" s="39"/>
      <c r="X585" s="39"/>
      <c r="Y585" s="39"/>
      <c r="Z585" s="39"/>
      <c r="AA585" s="39"/>
      <c r="AB585" s="39"/>
      <c r="AC585" s="39"/>
      <c r="AD585" s="39"/>
      <c r="AE585" s="39"/>
      <c r="AR585" s="209" t="s">
        <v>241</v>
      </c>
      <c r="AT585" s="209" t="s">
        <v>135</v>
      </c>
      <c r="AU585" s="209" t="s">
        <v>83</v>
      </c>
      <c r="AY585" s="18" t="s">
        <v>133</v>
      </c>
      <c r="BE585" s="210">
        <f>IF(N585="základní",J585,0)</f>
        <v>0</v>
      </c>
      <c r="BF585" s="210">
        <f>IF(N585="snížená",J585,0)</f>
        <v>0</v>
      </c>
      <c r="BG585" s="210">
        <f>IF(N585="zákl. přenesená",J585,0)</f>
        <v>0</v>
      </c>
      <c r="BH585" s="210">
        <f>IF(N585="sníž. přenesená",J585,0)</f>
        <v>0</v>
      </c>
      <c r="BI585" s="210">
        <f>IF(N585="nulová",J585,0)</f>
        <v>0</v>
      </c>
      <c r="BJ585" s="18" t="s">
        <v>81</v>
      </c>
      <c r="BK585" s="210">
        <f>ROUND(I585*H585,2)</f>
        <v>0</v>
      </c>
      <c r="BL585" s="18" t="s">
        <v>241</v>
      </c>
      <c r="BM585" s="209" t="s">
        <v>821</v>
      </c>
    </row>
    <row r="586" s="2" customFormat="1">
      <c r="A586" s="39"/>
      <c r="B586" s="40"/>
      <c r="C586" s="41"/>
      <c r="D586" s="211" t="s">
        <v>146</v>
      </c>
      <c r="E586" s="41"/>
      <c r="F586" s="212" t="s">
        <v>822</v>
      </c>
      <c r="G586" s="41"/>
      <c r="H586" s="41"/>
      <c r="I586" s="213"/>
      <c r="J586" s="41"/>
      <c r="K586" s="41"/>
      <c r="L586" s="45"/>
      <c r="M586" s="214"/>
      <c r="N586" s="215"/>
      <c r="O586" s="85"/>
      <c r="P586" s="85"/>
      <c r="Q586" s="85"/>
      <c r="R586" s="85"/>
      <c r="S586" s="85"/>
      <c r="T586" s="86"/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T586" s="18" t="s">
        <v>146</v>
      </c>
      <c r="AU586" s="18" t="s">
        <v>83</v>
      </c>
    </row>
    <row r="587" s="12" customFormat="1" ht="22.8" customHeight="1">
      <c r="A587" s="12"/>
      <c r="B587" s="182"/>
      <c r="C587" s="183"/>
      <c r="D587" s="184" t="s">
        <v>75</v>
      </c>
      <c r="E587" s="196" t="s">
        <v>823</v>
      </c>
      <c r="F587" s="196" t="s">
        <v>824</v>
      </c>
      <c r="G587" s="183"/>
      <c r="H587" s="183"/>
      <c r="I587" s="186"/>
      <c r="J587" s="197">
        <f>BK587</f>
        <v>0</v>
      </c>
      <c r="K587" s="183"/>
      <c r="L587" s="188"/>
      <c r="M587" s="189"/>
      <c r="N587" s="190"/>
      <c r="O587" s="190"/>
      <c r="P587" s="191">
        <f>SUM(P588:P605)</f>
        <v>0</v>
      </c>
      <c r="Q587" s="190"/>
      <c r="R587" s="191">
        <f>SUM(R588:R605)</f>
        <v>0.22855739999999999</v>
      </c>
      <c r="S587" s="190"/>
      <c r="T587" s="192">
        <f>SUM(T588:T605)</f>
        <v>0</v>
      </c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R587" s="193" t="s">
        <v>83</v>
      </c>
      <c r="AT587" s="194" t="s">
        <v>75</v>
      </c>
      <c r="AU587" s="194" t="s">
        <v>81</v>
      </c>
      <c r="AY587" s="193" t="s">
        <v>133</v>
      </c>
      <c r="BK587" s="195">
        <f>SUM(BK588:BK605)</f>
        <v>0</v>
      </c>
    </row>
    <row r="588" s="2" customFormat="1" ht="24.15" customHeight="1">
      <c r="A588" s="39"/>
      <c r="B588" s="40"/>
      <c r="C588" s="198" t="s">
        <v>825</v>
      </c>
      <c r="D588" s="198" t="s">
        <v>135</v>
      </c>
      <c r="E588" s="199" t="s">
        <v>826</v>
      </c>
      <c r="F588" s="200" t="s">
        <v>827</v>
      </c>
      <c r="G588" s="201" t="s">
        <v>143</v>
      </c>
      <c r="H588" s="202">
        <v>31.788</v>
      </c>
      <c r="I588" s="203"/>
      <c r="J588" s="204">
        <f>ROUND(I588*H588,2)</f>
        <v>0</v>
      </c>
      <c r="K588" s="200" t="s">
        <v>144</v>
      </c>
      <c r="L588" s="45"/>
      <c r="M588" s="205" t="s">
        <v>19</v>
      </c>
      <c r="N588" s="206" t="s">
        <v>47</v>
      </c>
      <c r="O588" s="85"/>
      <c r="P588" s="207">
        <f>O588*H588</f>
        <v>0</v>
      </c>
      <c r="Q588" s="207">
        <v>0</v>
      </c>
      <c r="R588" s="207">
        <f>Q588*H588</f>
        <v>0</v>
      </c>
      <c r="S588" s="207">
        <v>0</v>
      </c>
      <c r="T588" s="208">
        <f>S588*H588</f>
        <v>0</v>
      </c>
      <c r="U588" s="39"/>
      <c r="V588" s="39"/>
      <c r="W588" s="39"/>
      <c r="X588" s="39"/>
      <c r="Y588" s="39"/>
      <c r="Z588" s="39"/>
      <c r="AA588" s="39"/>
      <c r="AB588" s="39"/>
      <c r="AC588" s="39"/>
      <c r="AD588" s="39"/>
      <c r="AE588" s="39"/>
      <c r="AR588" s="209" t="s">
        <v>241</v>
      </c>
      <c r="AT588" s="209" t="s">
        <v>135</v>
      </c>
      <c r="AU588" s="209" t="s">
        <v>83</v>
      </c>
      <c r="AY588" s="18" t="s">
        <v>133</v>
      </c>
      <c r="BE588" s="210">
        <f>IF(N588="základní",J588,0)</f>
        <v>0</v>
      </c>
      <c r="BF588" s="210">
        <f>IF(N588="snížená",J588,0)</f>
        <v>0</v>
      </c>
      <c r="BG588" s="210">
        <f>IF(N588="zákl. přenesená",J588,0)</f>
        <v>0</v>
      </c>
      <c r="BH588" s="210">
        <f>IF(N588="sníž. přenesená",J588,0)</f>
        <v>0</v>
      </c>
      <c r="BI588" s="210">
        <f>IF(N588="nulová",J588,0)</f>
        <v>0</v>
      </c>
      <c r="BJ588" s="18" t="s">
        <v>81</v>
      </c>
      <c r="BK588" s="210">
        <f>ROUND(I588*H588,2)</f>
        <v>0</v>
      </c>
      <c r="BL588" s="18" t="s">
        <v>241</v>
      </c>
      <c r="BM588" s="209" t="s">
        <v>828</v>
      </c>
    </row>
    <row r="589" s="2" customFormat="1">
      <c r="A589" s="39"/>
      <c r="B589" s="40"/>
      <c r="C589" s="41"/>
      <c r="D589" s="211" t="s">
        <v>146</v>
      </c>
      <c r="E589" s="41"/>
      <c r="F589" s="212" t="s">
        <v>829</v>
      </c>
      <c r="G589" s="41"/>
      <c r="H589" s="41"/>
      <c r="I589" s="213"/>
      <c r="J589" s="41"/>
      <c r="K589" s="41"/>
      <c r="L589" s="45"/>
      <c r="M589" s="214"/>
      <c r="N589" s="215"/>
      <c r="O589" s="85"/>
      <c r="P589" s="85"/>
      <c r="Q589" s="85"/>
      <c r="R589" s="85"/>
      <c r="S589" s="85"/>
      <c r="T589" s="86"/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T589" s="18" t="s">
        <v>146</v>
      </c>
      <c r="AU589" s="18" t="s">
        <v>83</v>
      </c>
    </row>
    <row r="590" s="13" customFormat="1">
      <c r="A590" s="13"/>
      <c r="B590" s="216"/>
      <c r="C590" s="217"/>
      <c r="D590" s="218" t="s">
        <v>148</v>
      </c>
      <c r="E590" s="219" t="s">
        <v>19</v>
      </c>
      <c r="F590" s="220" t="s">
        <v>830</v>
      </c>
      <c r="G590" s="217"/>
      <c r="H590" s="219" t="s">
        <v>19</v>
      </c>
      <c r="I590" s="221"/>
      <c r="J590" s="217"/>
      <c r="K590" s="217"/>
      <c r="L590" s="222"/>
      <c r="M590" s="223"/>
      <c r="N590" s="224"/>
      <c r="O590" s="224"/>
      <c r="P590" s="224"/>
      <c r="Q590" s="224"/>
      <c r="R590" s="224"/>
      <c r="S590" s="224"/>
      <c r="T590" s="225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26" t="s">
        <v>148</v>
      </c>
      <c r="AU590" s="226" t="s">
        <v>83</v>
      </c>
      <c r="AV590" s="13" t="s">
        <v>81</v>
      </c>
      <c r="AW590" s="13" t="s">
        <v>37</v>
      </c>
      <c r="AX590" s="13" t="s">
        <v>76</v>
      </c>
      <c r="AY590" s="226" t="s">
        <v>133</v>
      </c>
    </row>
    <row r="591" s="13" customFormat="1">
      <c r="A591" s="13"/>
      <c r="B591" s="216"/>
      <c r="C591" s="217"/>
      <c r="D591" s="218" t="s">
        <v>148</v>
      </c>
      <c r="E591" s="219" t="s">
        <v>19</v>
      </c>
      <c r="F591" s="220" t="s">
        <v>831</v>
      </c>
      <c r="G591" s="217"/>
      <c r="H591" s="219" t="s">
        <v>19</v>
      </c>
      <c r="I591" s="221"/>
      <c r="J591" s="217"/>
      <c r="K591" s="217"/>
      <c r="L591" s="222"/>
      <c r="M591" s="223"/>
      <c r="N591" s="224"/>
      <c r="O591" s="224"/>
      <c r="P591" s="224"/>
      <c r="Q591" s="224"/>
      <c r="R591" s="224"/>
      <c r="S591" s="224"/>
      <c r="T591" s="225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26" t="s">
        <v>148</v>
      </c>
      <c r="AU591" s="226" t="s">
        <v>83</v>
      </c>
      <c r="AV591" s="13" t="s">
        <v>81</v>
      </c>
      <c r="AW591" s="13" t="s">
        <v>37</v>
      </c>
      <c r="AX591" s="13" t="s">
        <v>76</v>
      </c>
      <c r="AY591" s="226" t="s">
        <v>133</v>
      </c>
    </row>
    <row r="592" s="14" customFormat="1">
      <c r="A592" s="14"/>
      <c r="B592" s="227"/>
      <c r="C592" s="228"/>
      <c r="D592" s="218" t="s">
        <v>148</v>
      </c>
      <c r="E592" s="229" t="s">
        <v>19</v>
      </c>
      <c r="F592" s="230" t="s">
        <v>832</v>
      </c>
      <c r="G592" s="228"/>
      <c r="H592" s="231">
        <v>15.513</v>
      </c>
      <c r="I592" s="232"/>
      <c r="J592" s="228"/>
      <c r="K592" s="228"/>
      <c r="L592" s="233"/>
      <c r="M592" s="234"/>
      <c r="N592" s="235"/>
      <c r="O592" s="235"/>
      <c r="P592" s="235"/>
      <c r="Q592" s="235"/>
      <c r="R592" s="235"/>
      <c r="S592" s="235"/>
      <c r="T592" s="236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37" t="s">
        <v>148</v>
      </c>
      <c r="AU592" s="237" t="s">
        <v>83</v>
      </c>
      <c r="AV592" s="14" t="s">
        <v>83</v>
      </c>
      <c r="AW592" s="14" t="s">
        <v>37</v>
      </c>
      <c r="AX592" s="14" t="s">
        <v>76</v>
      </c>
      <c r="AY592" s="237" t="s">
        <v>133</v>
      </c>
    </row>
    <row r="593" s="13" customFormat="1">
      <c r="A593" s="13"/>
      <c r="B593" s="216"/>
      <c r="C593" s="217"/>
      <c r="D593" s="218" t="s">
        <v>148</v>
      </c>
      <c r="E593" s="219" t="s">
        <v>19</v>
      </c>
      <c r="F593" s="220" t="s">
        <v>833</v>
      </c>
      <c r="G593" s="217"/>
      <c r="H593" s="219" t="s">
        <v>19</v>
      </c>
      <c r="I593" s="221"/>
      <c r="J593" s="217"/>
      <c r="K593" s="217"/>
      <c r="L593" s="222"/>
      <c r="M593" s="223"/>
      <c r="N593" s="224"/>
      <c r="O593" s="224"/>
      <c r="P593" s="224"/>
      <c r="Q593" s="224"/>
      <c r="R593" s="224"/>
      <c r="S593" s="224"/>
      <c r="T593" s="225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26" t="s">
        <v>148</v>
      </c>
      <c r="AU593" s="226" t="s">
        <v>83</v>
      </c>
      <c r="AV593" s="13" t="s">
        <v>81</v>
      </c>
      <c r="AW593" s="13" t="s">
        <v>37</v>
      </c>
      <c r="AX593" s="13" t="s">
        <v>76</v>
      </c>
      <c r="AY593" s="226" t="s">
        <v>133</v>
      </c>
    </row>
    <row r="594" s="14" customFormat="1">
      <c r="A594" s="14"/>
      <c r="B594" s="227"/>
      <c r="C594" s="228"/>
      <c r="D594" s="218" t="s">
        <v>148</v>
      </c>
      <c r="E594" s="229" t="s">
        <v>19</v>
      </c>
      <c r="F594" s="230" t="s">
        <v>834</v>
      </c>
      <c r="G594" s="228"/>
      <c r="H594" s="231">
        <v>16.274999999999999</v>
      </c>
      <c r="I594" s="232"/>
      <c r="J594" s="228"/>
      <c r="K594" s="228"/>
      <c r="L594" s="233"/>
      <c r="M594" s="234"/>
      <c r="N594" s="235"/>
      <c r="O594" s="235"/>
      <c r="P594" s="235"/>
      <c r="Q594" s="235"/>
      <c r="R594" s="235"/>
      <c r="S594" s="235"/>
      <c r="T594" s="236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37" t="s">
        <v>148</v>
      </c>
      <c r="AU594" s="237" t="s">
        <v>83</v>
      </c>
      <c r="AV594" s="14" t="s">
        <v>83</v>
      </c>
      <c r="AW594" s="14" t="s">
        <v>37</v>
      </c>
      <c r="AX594" s="14" t="s">
        <v>76</v>
      </c>
      <c r="AY594" s="237" t="s">
        <v>133</v>
      </c>
    </row>
    <row r="595" s="15" customFormat="1">
      <c r="A595" s="15"/>
      <c r="B595" s="248"/>
      <c r="C595" s="249"/>
      <c r="D595" s="218" t="s">
        <v>148</v>
      </c>
      <c r="E595" s="250" t="s">
        <v>19</v>
      </c>
      <c r="F595" s="251" t="s">
        <v>305</v>
      </c>
      <c r="G595" s="249"/>
      <c r="H595" s="252">
        <v>31.787999999999997</v>
      </c>
      <c r="I595" s="253"/>
      <c r="J595" s="249"/>
      <c r="K595" s="249"/>
      <c r="L595" s="254"/>
      <c r="M595" s="255"/>
      <c r="N595" s="256"/>
      <c r="O595" s="256"/>
      <c r="P595" s="256"/>
      <c r="Q595" s="256"/>
      <c r="R595" s="256"/>
      <c r="S595" s="256"/>
      <c r="T595" s="257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T595" s="258" t="s">
        <v>148</v>
      </c>
      <c r="AU595" s="258" t="s">
        <v>83</v>
      </c>
      <c r="AV595" s="15" t="s">
        <v>139</v>
      </c>
      <c r="AW595" s="15" t="s">
        <v>37</v>
      </c>
      <c r="AX595" s="15" t="s">
        <v>81</v>
      </c>
      <c r="AY595" s="258" t="s">
        <v>133</v>
      </c>
    </row>
    <row r="596" s="2" customFormat="1" ht="16.5" customHeight="1">
      <c r="A596" s="39"/>
      <c r="B596" s="40"/>
      <c r="C596" s="238" t="s">
        <v>835</v>
      </c>
      <c r="D596" s="238" t="s">
        <v>200</v>
      </c>
      <c r="E596" s="239" t="s">
        <v>836</v>
      </c>
      <c r="F596" s="240" t="s">
        <v>837</v>
      </c>
      <c r="G596" s="241" t="s">
        <v>143</v>
      </c>
      <c r="H596" s="242">
        <v>32.423999999999999</v>
      </c>
      <c r="I596" s="243"/>
      <c r="J596" s="244">
        <f>ROUND(I596*H596,2)</f>
        <v>0</v>
      </c>
      <c r="K596" s="240" t="s">
        <v>144</v>
      </c>
      <c r="L596" s="245"/>
      <c r="M596" s="246" t="s">
        <v>19</v>
      </c>
      <c r="N596" s="247" t="s">
        <v>47</v>
      </c>
      <c r="O596" s="85"/>
      <c r="P596" s="207">
        <f>O596*H596</f>
        <v>0</v>
      </c>
      <c r="Q596" s="207">
        <v>0.0030000000000000001</v>
      </c>
      <c r="R596" s="207">
        <f>Q596*H596</f>
        <v>0.097271999999999997</v>
      </c>
      <c r="S596" s="207">
        <v>0</v>
      </c>
      <c r="T596" s="208">
        <f>S596*H596</f>
        <v>0</v>
      </c>
      <c r="U596" s="39"/>
      <c r="V596" s="39"/>
      <c r="W596" s="39"/>
      <c r="X596" s="39"/>
      <c r="Y596" s="39"/>
      <c r="Z596" s="39"/>
      <c r="AA596" s="39"/>
      <c r="AB596" s="39"/>
      <c r="AC596" s="39"/>
      <c r="AD596" s="39"/>
      <c r="AE596" s="39"/>
      <c r="AR596" s="209" t="s">
        <v>368</v>
      </c>
      <c r="AT596" s="209" t="s">
        <v>200</v>
      </c>
      <c r="AU596" s="209" t="s">
        <v>83</v>
      </c>
      <c r="AY596" s="18" t="s">
        <v>133</v>
      </c>
      <c r="BE596" s="210">
        <f>IF(N596="základní",J596,0)</f>
        <v>0</v>
      </c>
      <c r="BF596" s="210">
        <f>IF(N596="snížená",J596,0)</f>
        <v>0</v>
      </c>
      <c r="BG596" s="210">
        <f>IF(N596="zákl. přenesená",J596,0)</f>
        <v>0</v>
      </c>
      <c r="BH596" s="210">
        <f>IF(N596="sníž. přenesená",J596,0)</f>
        <v>0</v>
      </c>
      <c r="BI596" s="210">
        <f>IF(N596="nulová",J596,0)</f>
        <v>0</v>
      </c>
      <c r="BJ596" s="18" t="s">
        <v>81</v>
      </c>
      <c r="BK596" s="210">
        <f>ROUND(I596*H596,2)</f>
        <v>0</v>
      </c>
      <c r="BL596" s="18" t="s">
        <v>241</v>
      </c>
      <c r="BM596" s="209" t="s">
        <v>838</v>
      </c>
    </row>
    <row r="597" s="2" customFormat="1">
      <c r="A597" s="39"/>
      <c r="B597" s="40"/>
      <c r="C597" s="41"/>
      <c r="D597" s="211" t="s">
        <v>146</v>
      </c>
      <c r="E597" s="41"/>
      <c r="F597" s="212" t="s">
        <v>839</v>
      </c>
      <c r="G597" s="41"/>
      <c r="H597" s="41"/>
      <c r="I597" s="213"/>
      <c r="J597" s="41"/>
      <c r="K597" s="41"/>
      <c r="L597" s="45"/>
      <c r="M597" s="214"/>
      <c r="N597" s="215"/>
      <c r="O597" s="85"/>
      <c r="P597" s="85"/>
      <c r="Q597" s="85"/>
      <c r="R597" s="85"/>
      <c r="S597" s="85"/>
      <c r="T597" s="86"/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T597" s="18" t="s">
        <v>146</v>
      </c>
      <c r="AU597" s="18" t="s">
        <v>83</v>
      </c>
    </row>
    <row r="598" s="14" customFormat="1">
      <c r="A598" s="14"/>
      <c r="B598" s="227"/>
      <c r="C598" s="228"/>
      <c r="D598" s="218" t="s">
        <v>148</v>
      </c>
      <c r="E598" s="228"/>
      <c r="F598" s="230" t="s">
        <v>840</v>
      </c>
      <c r="G598" s="228"/>
      <c r="H598" s="231">
        <v>32.423999999999999</v>
      </c>
      <c r="I598" s="232"/>
      <c r="J598" s="228"/>
      <c r="K598" s="228"/>
      <c r="L598" s="233"/>
      <c r="M598" s="234"/>
      <c r="N598" s="235"/>
      <c r="O598" s="235"/>
      <c r="P598" s="235"/>
      <c r="Q598" s="235"/>
      <c r="R598" s="235"/>
      <c r="S598" s="235"/>
      <c r="T598" s="236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37" t="s">
        <v>148</v>
      </c>
      <c r="AU598" s="237" t="s">
        <v>83</v>
      </c>
      <c r="AV598" s="14" t="s">
        <v>83</v>
      </c>
      <c r="AW598" s="14" t="s">
        <v>4</v>
      </c>
      <c r="AX598" s="14" t="s">
        <v>81</v>
      </c>
      <c r="AY598" s="237" t="s">
        <v>133</v>
      </c>
    </row>
    <row r="599" s="2" customFormat="1" ht="16.5" customHeight="1">
      <c r="A599" s="39"/>
      <c r="B599" s="40"/>
      <c r="C599" s="238" t="s">
        <v>841</v>
      </c>
      <c r="D599" s="238" t="s">
        <v>200</v>
      </c>
      <c r="E599" s="239" t="s">
        <v>842</v>
      </c>
      <c r="F599" s="240" t="s">
        <v>843</v>
      </c>
      <c r="G599" s="241" t="s">
        <v>143</v>
      </c>
      <c r="H599" s="242">
        <v>32.423999999999999</v>
      </c>
      <c r="I599" s="243"/>
      <c r="J599" s="244">
        <f>ROUND(I599*H599,2)</f>
        <v>0</v>
      </c>
      <c r="K599" s="240" t="s">
        <v>144</v>
      </c>
      <c r="L599" s="245"/>
      <c r="M599" s="246" t="s">
        <v>19</v>
      </c>
      <c r="N599" s="247" t="s">
        <v>47</v>
      </c>
      <c r="O599" s="85"/>
      <c r="P599" s="207">
        <f>O599*H599</f>
        <v>0</v>
      </c>
      <c r="Q599" s="207">
        <v>0.0040000000000000001</v>
      </c>
      <c r="R599" s="207">
        <f>Q599*H599</f>
        <v>0.12969600000000001</v>
      </c>
      <c r="S599" s="207">
        <v>0</v>
      </c>
      <c r="T599" s="208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09" t="s">
        <v>368</v>
      </c>
      <c r="AT599" s="209" t="s">
        <v>200</v>
      </c>
      <c r="AU599" s="209" t="s">
        <v>83</v>
      </c>
      <c r="AY599" s="18" t="s">
        <v>133</v>
      </c>
      <c r="BE599" s="210">
        <f>IF(N599="základní",J599,0)</f>
        <v>0</v>
      </c>
      <c r="BF599" s="210">
        <f>IF(N599="snížená",J599,0)</f>
        <v>0</v>
      </c>
      <c r="BG599" s="210">
        <f>IF(N599="zákl. přenesená",J599,0)</f>
        <v>0</v>
      </c>
      <c r="BH599" s="210">
        <f>IF(N599="sníž. přenesená",J599,0)</f>
        <v>0</v>
      </c>
      <c r="BI599" s="210">
        <f>IF(N599="nulová",J599,0)</f>
        <v>0</v>
      </c>
      <c r="BJ599" s="18" t="s">
        <v>81</v>
      </c>
      <c r="BK599" s="210">
        <f>ROUND(I599*H599,2)</f>
        <v>0</v>
      </c>
      <c r="BL599" s="18" t="s">
        <v>241</v>
      </c>
      <c r="BM599" s="209" t="s">
        <v>844</v>
      </c>
    </row>
    <row r="600" s="2" customFormat="1">
      <c r="A600" s="39"/>
      <c r="B600" s="40"/>
      <c r="C600" s="41"/>
      <c r="D600" s="211" t="s">
        <v>146</v>
      </c>
      <c r="E600" s="41"/>
      <c r="F600" s="212" t="s">
        <v>845</v>
      </c>
      <c r="G600" s="41"/>
      <c r="H600" s="41"/>
      <c r="I600" s="213"/>
      <c r="J600" s="41"/>
      <c r="K600" s="41"/>
      <c r="L600" s="45"/>
      <c r="M600" s="214"/>
      <c r="N600" s="215"/>
      <c r="O600" s="85"/>
      <c r="P600" s="85"/>
      <c r="Q600" s="85"/>
      <c r="R600" s="85"/>
      <c r="S600" s="85"/>
      <c r="T600" s="86"/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T600" s="18" t="s">
        <v>146</v>
      </c>
      <c r="AU600" s="18" t="s">
        <v>83</v>
      </c>
    </row>
    <row r="601" s="14" customFormat="1">
      <c r="A601" s="14"/>
      <c r="B601" s="227"/>
      <c r="C601" s="228"/>
      <c r="D601" s="218" t="s">
        <v>148</v>
      </c>
      <c r="E601" s="228"/>
      <c r="F601" s="230" t="s">
        <v>840</v>
      </c>
      <c r="G601" s="228"/>
      <c r="H601" s="231">
        <v>32.423999999999999</v>
      </c>
      <c r="I601" s="232"/>
      <c r="J601" s="228"/>
      <c r="K601" s="228"/>
      <c r="L601" s="233"/>
      <c r="M601" s="234"/>
      <c r="N601" s="235"/>
      <c r="O601" s="235"/>
      <c r="P601" s="235"/>
      <c r="Q601" s="235"/>
      <c r="R601" s="235"/>
      <c r="S601" s="235"/>
      <c r="T601" s="236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37" t="s">
        <v>148</v>
      </c>
      <c r="AU601" s="237" t="s">
        <v>83</v>
      </c>
      <c r="AV601" s="14" t="s">
        <v>83</v>
      </c>
      <c r="AW601" s="14" t="s">
        <v>4</v>
      </c>
      <c r="AX601" s="14" t="s">
        <v>81</v>
      </c>
      <c r="AY601" s="237" t="s">
        <v>133</v>
      </c>
    </row>
    <row r="602" s="2" customFormat="1" ht="24.15" customHeight="1">
      <c r="A602" s="39"/>
      <c r="B602" s="40"/>
      <c r="C602" s="198" t="s">
        <v>846</v>
      </c>
      <c r="D602" s="198" t="s">
        <v>135</v>
      </c>
      <c r="E602" s="199" t="s">
        <v>847</v>
      </c>
      <c r="F602" s="200" t="s">
        <v>848</v>
      </c>
      <c r="G602" s="201" t="s">
        <v>143</v>
      </c>
      <c r="H602" s="202">
        <v>31.788</v>
      </c>
      <c r="I602" s="203"/>
      <c r="J602" s="204">
        <f>ROUND(I602*H602,2)</f>
        <v>0</v>
      </c>
      <c r="K602" s="200" t="s">
        <v>144</v>
      </c>
      <c r="L602" s="45"/>
      <c r="M602" s="205" t="s">
        <v>19</v>
      </c>
      <c r="N602" s="206" t="s">
        <v>47</v>
      </c>
      <c r="O602" s="85"/>
      <c r="P602" s="207">
        <f>O602*H602</f>
        <v>0</v>
      </c>
      <c r="Q602" s="207">
        <v>5.0000000000000002E-05</v>
      </c>
      <c r="R602" s="207">
        <f>Q602*H602</f>
        <v>0.0015894000000000001</v>
      </c>
      <c r="S602" s="207">
        <v>0</v>
      </c>
      <c r="T602" s="208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09" t="s">
        <v>241</v>
      </c>
      <c r="AT602" s="209" t="s">
        <v>135</v>
      </c>
      <c r="AU602" s="209" t="s">
        <v>83</v>
      </c>
      <c r="AY602" s="18" t="s">
        <v>133</v>
      </c>
      <c r="BE602" s="210">
        <f>IF(N602="základní",J602,0)</f>
        <v>0</v>
      </c>
      <c r="BF602" s="210">
        <f>IF(N602="snížená",J602,0)</f>
        <v>0</v>
      </c>
      <c r="BG602" s="210">
        <f>IF(N602="zákl. přenesená",J602,0)</f>
        <v>0</v>
      </c>
      <c r="BH602" s="210">
        <f>IF(N602="sníž. přenesená",J602,0)</f>
        <v>0</v>
      </c>
      <c r="BI602" s="210">
        <f>IF(N602="nulová",J602,0)</f>
        <v>0</v>
      </c>
      <c r="BJ602" s="18" t="s">
        <v>81</v>
      </c>
      <c r="BK602" s="210">
        <f>ROUND(I602*H602,2)</f>
        <v>0</v>
      </c>
      <c r="BL602" s="18" t="s">
        <v>241</v>
      </c>
      <c r="BM602" s="209" t="s">
        <v>849</v>
      </c>
    </row>
    <row r="603" s="2" customFormat="1">
      <c r="A603" s="39"/>
      <c r="B603" s="40"/>
      <c r="C603" s="41"/>
      <c r="D603" s="211" t="s">
        <v>146</v>
      </c>
      <c r="E603" s="41"/>
      <c r="F603" s="212" t="s">
        <v>850</v>
      </c>
      <c r="G603" s="41"/>
      <c r="H603" s="41"/>
      <c r="I603" s="213"/>
      <c r="J603" s="41"/>
      <c r="K603" s="41"/>
      <c r="L603" s="45"/>
      <c r="M603" s="214"/>
      <c r="N603" s="215"/>
      <c r="O603" s="85"/>
      <c r="P603" s="85"/>
      <c r="Q603" s="85"/>
      <c r="R603" s="85"/>
      <c r="S603" s="85"/>
      <c r="T603" s="86"/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T603" s="18" t="s">
        <v>146</v>
      </c>
      <c r="AU603" s="18" t="s">
        <v>83</v>
      </c>
    </row>
    <row r="604" s="2" customFormat="1" ht="24.15" customHeight="1">
      <c r="A604" s="39"/>
      <c r="B604" s="40"/>
      <c r="C604" s="198" t="s">
        <v>851</v>
      </c>
      <c r="D604" s="198" t="s">
        <v>135</v>
      </c>
      <c r="E604" s="199" t="s">
        <v>852</v>
      </c>
      <c r="F604" s="200" t="s">
        <v>853</v>
      </c>
      <c r="G604" s="201" t="s">
        <v>182</v>
      </c>
      <c r="H604" s="202">
        <v>0.22900000000000001</v>
      </c>
      <c r="I604" s="203"/>
      <c r="J604" s="204">
        <f>ROUND(I604*H604,2)</f>
        <v>0</v>
      </c>
      <c r="K604" s="200" t="s">
        <v>144</v>
      </c>
      <c r="L604" s="45"/>
      <c r="M604" s="205" t="s">
        <v>19</v>
      </c>
      <c r="N604" s="206" t="s">
        <v>47</v>
      </c>
      <c r="O604" s="85"/>
      <c r="P604" s="207">
        <f>O604*H604</f>
        <v>0</v>
      </c>
      <c r="Q604" s="207">
        <v>0</v>
      </c>
      <c r="R604" s="207">
        <f>Q604*H604</f>
        <v>0</v>
      </c>
      <c r="S604" s="207">
        <v>0</v>
      </c>
      <c r="T604" s="208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09" t="s">
        <v>241</v>
      </c>
      <c r="AT604" s="209" t="s">
        <v>135</v>
      </c>
      <c r="AU604" s="209" t="s">
        <v>83</v>
      </c>
      <c r="AY604" s="18" t="s">
        <v>133</v>
      </c>
      <c r="BE604" s="210">
        <f>IF(N604="základní",J604,0)</f>
        <v>0</v>
      </c>
      <c r="BF604" s="210">
        <f>IF(N604="snížená",J604,0)</f>
        <v>0</v>
      </c>
      <c r="BG604" s="210">
        <f>IF(N604="zákl. přenesená",J604,0)</f>
        <v>0</v>
      </c>
      <c r="BH604" s="210">
        <f>IF(N604="sníž. přenesená",J604,0)</f>
        <v>0</v>
      </c>
      <c r="BI604" s="210">
        <f>IF(N604="nulová",J604,0)</f>
        <v>0</v>
      </c>
      <c r="BJ604" s="18" t="s">
        <v>81</v>
      </c>
      <c r="BK604" s="210">
        <f>ROUND(I604*H604,2)</f>
        <v>0</v>
      </c>
      <c r="BL604" s="18" t="s">
        <v>241</v>
      </c>
      <c r="BM604" s="209" t="s">
        <v>854</v>
      </c>
    </row>
    <row r="605" s="2" customFormat="1">
      <c r="A605" s="39"/>
      <c r="B605" s="40"/>
      <c r="C605" s="41"/>
      <c r="D605" s="211" t="s">
        <v>146</v>
      </c>
      <c r="E605" s="41"/>
      <c r="F605" s="212" t="s">
        <v>855</v>
      </c>
      <c r="G605" s="41"/>
      <c r="H605" s="41"/>
      <c r="I605" s="213"/>
      <c r="J605" s="41"/>
      <c r="K605" s="41"/>
      <c r="L605" s="45"/>
      <c r="M605" s="214"/>
      <c r="N605" s="215"/>
      <c r="O605" s="85"/>
      <c r="P605" s="85"/>
      <c r="Q605" s="85"/>
      <c r="R605" s="85"/>
      <c r="S605" s="85"/>
      <c r="T605" s="86"/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T605" s="18" t="s">
        <v>146</v>
      </c>
      <c r="AU605" s="18" t="s">
        <v>83</v>
      </c>
    </row>
    <row r="606" s="12" customFormat="1" ht="22.8" customHeight="1">
      <c r="A606" s="12"/>
      <c r="B606" s="182"/>
      <c r="C606" s="183"/>
      <c r="D606" s="184" t="s">
        <v>75</v>
      </c>
      <c r="E606" s="196" t="s">
        <v>856</v>
      </c>
      <c r="F606" s="196" t="s">
        <v>857</v>
      </c>
      <c r="G606" s="183"/>
      <c r="H606" s="183"/>
      <c r="I606" s="186"/>
      <c r="J606" s="197">
        <f>BK606</f>
        <v>0</v>
      </c>
      <c r="K606" s="183"/>
      <c r="L606" s="188"/>
      <c r="M606" s="189"/>
      <c r="N606" s="190"/>
      <c r="O606" s="190"/>
      <c r="P606" s="191">
        <f>SUM(P607:P621)</f>
        <v>0</v>
      </c>
      <c r="Q606" s="190"/>
      <c r="R606" s="191">
        <f>SUM(R607:R621)</f>
        <v>0.092699999999999991</v>
      </c>
      <c r="S606" s="190"/>
      <c r="T606" s="192">
        <f>SUM(T607:T621)</f>
        <v>0.20136000000000001</v>
      </c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R606" s="193" t="s">
        <v>83</v>
      </c>
      <c r="AT606" s="194" t="s">
        <v>75</v>
      </c>
      <c r="AU606" s="194" t="s">
        <v>81</v>
      </c>
      <c r="AY606" s="193" t="s">
        <v>133</v>
      </c>
      <c r="BK606" s="195">
        <f>SUM(BK607:BK621)</f>
        <v>0</v>
      </c>
    </row>
    <row r="607" s="2" customFormat="1" ht="16.5" customHeight="1">
      <c r="A607" s="39"/>
      <c r="B607" s="40"/>
      <c r="C607" s="198" t="s">
        <v>858</v>
      </c>
      <c r="D607" s="198" t="s">
        <v>135</v>
      </c>
      <c r="E607" s="199" t="s">
        <v>859</v>
      </c>
      <c r="F607" s="200" t="s">
        <v>860</v>
      </c>
      <c r="G607" s="201" t="s">
        <v>138</v>
      </c>
      <c r="H607" s="202">
        <v>8</v>
      </c>
      <c r="I607" s="203"/>
      <c r="J607" s="204">
        <f>ROUND(I607*H607,2)</f>
        <v>0</v>
      </c>
      <c r="K607" s="200" t="s">
        <v>144</v>
      </c>
      <c r="L607" s="45"/>
      <c r="M607" s="205" t="s">
        <v>19</v>
      </c>
      <c r="N607" s="206" t="s">
        <v>47</v>
      </c>
      <c r="O607" s="85"/>
      <c r="P607" s="207">
        <f>O607*H607</f>
        <v>0</v>
      </c>
      <c r="Q607" s="207">
        <v>0</v>
      </c>
      <c r="R607" s="207">
        <f>Q607*H607</f>
        <v>0</v>
      </c>
      <c r="S607" s="207">
        <v>0.025170000000000001</v>
      </c>
      <c r="T607" s="208">
        <f>S607*H607</f>
        <v>0.20136000000000001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09" t="s">
        <v>241</v>
      </c>
      <c r="AT607" s="209" t="s">
        <v>135</v>
      </c>
      <c r="AU607" s="209" t="s">
        <v>83</v>
      </c>
      <c r="AY607" s="18" t="s">
        <v>133</v>
      </c>
      <c r="BE607" s="210">
        <f>IF(N607="základní",J607,0)</f>
        <v>0</v>
      </c>
      <c r="BF607" s="210">
        <f>IF(N607="snížená",J607,0)</f>
        <v>0</v>
      </c>
      <c r="BG607" s="210">
        <f>IF(N607="zákl. přenesená",J607,0)</f>
        <v>0</v>
      </c>
      <c r="BH607" s="210">
        <f>IF(N607="sníž. přenesená",J607,0)</f>
        <v>0</v>
      </c>
      <c r="BI607" s="210">
        <f>IF(N607="nulová",J607,0)</f>
        <v>0</v>
      </c>
      <c r="BJ607" s="18" t="s">
        <v>81</v>
      </c>
      <c r="BK607" s="210">
        <f>ROUND(I607*H607,2)</f>
        <v>0</v>
      </c>
      <c r="BL607" s="18" t="s">
        <v>241</v>
      </c>
      <c r="BM607" s="209" t="s">
        <v>861</v>
      </c>
    </row>
    <row r="608" s="2" customFormat="1">
      <c r="A608" s="39"/>
      <c r="B608" s="40"/>
      <c r="C608" s="41"/>
      <c r="D608" s="211" t="s">
        <v>146</v>
      </c>
      <c r="E608" s="41"/>
      <c r="F608" s="212" t="s">
        <v>862</v>
      </c>
      <c r="G608" s="41"/>
      <c r="H608" s="41"/>
      <c r="I608" s="213"/>
      <c r="J608" s="41"/>
      <c r="K608" s="41"/>
      <c r="L608" s="45"/>
      <c r="M608" s="214"/>
      <c r="N608" s="215"/>
      <c r="O608" s="85"/>
      <c r="P608" s="85"/>
      <c r="Q608" s="85"/>
      <c r="R608" s="85"/>
      <c r="S608" s="85"/>
      <c r="T608" s="86"/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T608" s="18" t="s">
        <v>146</v>
      </c>
      <c r="AU608" s="18" t="s">
        <v>83</v>
      </c>
    </row>
    <row r="609" s="13" customFormat="1">
      <c r="A609" s="13"/>
      <c r="B609" s="216"/>
      <c r="C609" s="217"/>
      <c r="D609" s="218" t="s">
        <v>148</v>
      </c>
      <c r="E609" s="219" t="s">
        <v>19</v>
      </c>
      <c r="F609" s="220" t="s">
        <v>609</v>
      </c>
      <c r="G609" s="217"/>
      <c r="H609" s="219" t="s">
        <v>19</v>
      </c>
      <c r="I609" s="221"/>
      <c r="J609" s="217"/>
      <c r="K609" s="217"/>
      <c r="L609" s="222"/>
      <c r="M609" s="223"/>
      <c r="N609" s="224"/>
      <c r="O609" s="224"/>
      <c r="P609" s="224"/>
      <c r="Q609" s="224"/>
      <c r="R609" s="224"/>
      <c r="S609" s="224"/>
      <c r="T609" s="225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26" t="s">
        <v>148</v>
      </c>
      <c r="AU609" s="226" t="s">
        <v>83</v>
      </c>
      <c r="AV609" s="13" t="s">
        <v>81</v>
      </c>
      <c r="AW609" s="13" t="s">
        <v>37</v>
      </c>
      <c r="AX609" s="13" t="s">
        <v>76</v>
      </c>
      <c r="AY609" s="226" t="s">
        <v>133</v>
      </c>
    </row>
    <row r="610" s="14" customFormat="1">
      <c r="A610" s="14"/>
      <c r="B610" s="227"/>
      <c r="C610" s="228"/>
      <c r="D610" s="218" t="s">
        <v>148</v>
      </c>
      <c r="E610" s="229" t="s">
        <v>19</v>
      </c>
      <c r="F610" s="230" t="s">
        <v>83</v>
      </c>
      <c r="G610" s="228"/>
      <c r="H610" s="231">
        <v>2</v>
      </c>
      <c r="I610" s="232"/>
      <c r="J610" s="228"/>
      <c r="K610" s="228"/>
      <c r="L610" s="233"/>
      <c r="M610" s="234"/>
      <c r="N610" s="235"/>
      <c r="O610" s="235"/>
      <c r="P610" s="235"/>
      <c r="Q610" s="235"/>
      <c r="R610" s="235"/>
      <c r="S610" s="235"/>
      <c r="T610" s="236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37" t="s">
        <v>148</v>
      </c>
      <c r="AU610" s="237" t="s">
        <v>83</v>
      </c>
      <c r="AV610" s="14" t="s">
        <v>83</v>
      </c>
      <c r="AW610" s="14" t="s">
        <v>37</v>
      </c>
      <c r="AX610" s="14" t="s">
        <v>76</v>
      </c>
      <c r="AY610" s="237" t="s">
        <v>133</v>
      </c>
    </row>
    <row r="611" s="13" customFormat="1">
      <c r="A611" s="13"/>
      <c r="B611" s="216"/>
      <c r="C611" s="217"/>
      <c r="D611" s="218" t="s">
        <v>148</v>
      </c>
      <c r="E611" s="219" t="s">
        <v>19</v>
      </c>
      <c r="F611" s="220" t="s">
        <v>611</v>
      </c>
      <c r="G611" s="217"/>
      <c r="H611" s="219" t="s">
        <v>19</v>
      </c>
      <c r="I611" s="221"/>
      <c r="J611" s="217"/>
      <c r="K611" s="217"/>
      <c r="L611" s="222"/>
      <c r="M611" s="223"/>
      <c r="N611" s="224"/>
      <c r="O611" s="224"/>
      <c r="P611" s="224"/>
      <c r="Q611" s="224"/>
      <c r="R611" s="224"/>
      <c r="S611" s="224"/>
      <c r="T611" s="225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26" t="s">
        <v>148</v>
      </c>
      <c r="AU611" s="226" t="s">
        <v>83</v>
      </c>
      <c r="AV611" s="13" t="s">
        <v>81</v>
      </c>
      <c r="AW611" s="13" t="s">
        <v>37</v>
      </c>
      <c r="AX611" s="13" t="s">
        <v>76</v>
      </c>
      <c r="AY611" s="226" t="s">
        <v>133</v>
      </c>
    </row>
    <row r="612" s="14" customFormat="1">
      <c r="A612" s="14"/>
      <c r="B612" s="227"/>
      <c r="C612" s="228"/>
      <c r="D612" s="218" t="s">
        <v>148</v>
      </c>
      <c r="E612" s="229" t="s">
        <v>19</v>
      </c>
      <c r="F612" s="230" t="s">
        <v>83</v>
      </c>
      <c r="G612" s="228"/>
      <c r="H612" s="231">
        <v>2</v>
      </c>
      <c r="I612" s="232"/>
      <c r="J612" s="228"/>
      <c r="K612" s="228"/>
      <c r="L612" s="233"/>
      <c r="M612" s="234"/>
      <c r="N612" s="235"/>
      <c r="O612" s="235"/>
      <c r="P612" s="235"/>
      <c r="Q612" s="235"/>
      <c r="R612" s="235"/>
      <c r="S612" s="235"/>
      <c r="T612" s="236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37" t="s">
        <v>148</v>
      </c>
      <c r="AU612" s="237" t="s">
        <v>83</v>
      </c>
      <c r="AV612" s="14" t="s">
        <v>83</v>
      </c>
      <c r="AW612" s="14" t="s">
        <v>37</v>
      </c>
      <c r="AX612" s="14" t="s">
        <v>76</v>
      </c>
      <c r="AY612" s="237" t="s">
        <v>133</v>
      </c>
    </row>
    <row r="613" s="13" customFormat="1">
      <c r="A613" s="13"/>
      <c r="B613" s="216"/>
      <c r="C613" s="217"/>
      <c r="D613" s="218" t="s">
        <v>148</v>
      </c>
      <c r="E613" s="219" t="s">
        <v>19</v>
      </c>
      <c r="F613" s="220" t="s">
        <v>612</v>
      </c>
      <c r="G613" s="217"/>
      <c r="H613" s="219" t="s">
        <v>19</v>
      </c>
      <c r="I613" s="221"/>
      <c r="J613" s="217"/>
      <c r="K613" s="217"/>
      <c r="L613" s="222"/>
      <c r="M613" s="223"/>
      <c r="N613" s="224"/>
      <c r="O613" s="224"/>
      <c r="P613" s="224"/>
      <c r="Q613" s="224"/>
      <c r="R613" s="224"/>
      <c r="S613" s="224"/>
      <c r="T613" s="225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26" t="s">
        <v>148</v>
      </c>
      <c r="AU613" s="226" t="s">
        <v>83</v>
      </c>
      <c r="AV613" s="13" t="s">
        <v>81</v>
      </c>
      <c r="AW613" s="13" t="s">
        <v>37</v>
      </c>
      <c r="AX613" s="13" t="s">
        <v>76</v>
      </c>
      <c r="AY613" s="226" t="s">
        <v>133</v>
      </c>
    </row>
    <row r="614" s="14" customFormat="1">
      <c r="A614" s="14"/>
      <c r="B614" s="227"/>
      <c r="C614" s="228"/>
      <c r="D614" s="218" t="s">
        <v>148</v>
      </c>
      <c r="E614" s="229" t="s">
        <v>19</v>
      </c>
      <c r="F614" s="230" t="s">
        <v>83</v>
      </c>
      <c r="G614" s="228"/>
      <c r="H614" s="231">
        <v>2</v>
      </c>
      <c r="I614" s="232"/>
      <c r="J614" s="228"/>
      <c r="K614" s="228"/>
      <c r="L614" s="233"/>
      <c r="M614" s="234"/>
      <c r="N614" s="235"/>
      <c r="O614" s="235"/>
      <c r="P614" s="235"/>
      <c r="Q614" s="235"/>
      <c r="R614" s="235"/>
      <c r="S614" s="235"/>
      <c r="T614" s="236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37" t="s">
        <v>148</v>
      </c>
      <c r="AU614" s="237" t="s">
        <v>83</v>
      </c>
      <c r="AV614" s="14" t="s">
        <v>83</v>
      </c>
      <c r="AW614" s="14" t="s">
        <v>37</v>
      </c>
      <c r="AX614" s="14" t="s">
        <v>76</v>
      </c>
      <c r="AY614" s="237" t="s">
        <v>133</v>
      </c>
    </row>
    <row r="615" s="13" customFormat="1">
      <c r="A615" s="13"/>
      <c r="B615" s="216"/>
      <c r="C615" s="217"/>
      <c r="D615" s="218" t="s">
        <v>148</v>
      </c>
      <c r="E615" s="219" t="s">
        <v>19</v>
      </c>
      <c r="F615" s="220" t="s">
        <v>614</v>
      </c>
      <c r="G615" s="217"/>
      <c r="H615" s="219" t="s">
        <v>19</v>
      </c>
      <c r="I615" s="221"/>
      <c r="J615" s="217"/>
      <c r="K615" s="217"/>
      <c r="L615" s="222"/>
      <c r="M615" s="223"/>
      <c r="N615" s="224"/>
      <c r="O615" s="224"/>
      <c r="P615" s="224"/>
      <c r="Q615" s="224"/>
      <c r="R615" s="224"/>
      <c r="S615" s="224"/>
      <c r="T615" s="225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26" t="s">
        <v>148</v>
      </c>
      <c r="AU615" s="226" t="s">
        <v>83</v>
      </c>
      <c r="AV615" s="13" t="s">
        <v>81</v>
      </c>
      <c r="AW615" s="13" t="s">
        <v>37</v>
      </c>
      <c r="AX615" s="13" t="s">
        <v>76</v>
      </c>
      <c r="AY615" s="226" t="s">
        <v>133</v>
      </c>
    </row>
    <row r="616" s="14" customFormat="1">
      <c r="A616" s="14"/>
      <c r="B616" s="227"/>
      <c r="C616" s="228"/>
      <c r="D616" s="218" t="s">
        <v>148</v>
      </c>
      <c r="E616" s="229" t="s">
        <v>19</v>
      </c>
      <c r="F616" s="230" t="s">
        <v>83</v>
      </c>
      <c r="G616" s="228"/>
      <c r="H616" s="231">
        <v>2</v>
      </c>
      <c r="I616" s="232"/>
      <c r="J616" s="228"/>
      <c r="K616" s="228"/>
      <c r="L616" s="233"/>
      <c r="M616" s="234"/>
      <c r="N616" s="235"/>
      <c r="O616" s="235"/>
      <c r="P616" s="235"/>
      <c r="Q616" s="235"/>
      <c r="R616" s="235"/>
      <c r="S616" s="235"/>
      <c r="T616" s="236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37" t="s">
        <v>148</v>
      </c>
      <c r="AU616" s="237" t="s">
        <v>83</v>
      </c>
      <c r="AV616" s="14" t="s">
        <v>83</v>
      </c>
      <c r="AW616" s="14" t="s">
        <v>37</v>
      </c>
      <c r="AX616" s="14" t="s">
        <v>76</v>
      </c>
      <c r="AY616" s="237" t="s">
        <v>133</v>
      </c>
    </row>
    <row r="617" s="15" customFormat="1">
      <c r="A617" s="15"/>
      <c r="B617" s="248"/>
      <c r="C617" s="249"/>
      <c r="D617" s="218" t="s">
        <v>148</v>
      </c>
      <c r="E617" s="250" t="s">
        <v>19</v>
      </c>
      <c r="F617" s="251" t="s">
        <v>305</v>
      </c>
      <c r="G617" s="249"/>
      <c r="H617" s="252">
        <v>8</v>
      </c>
      <c r="I617" s="253"/>
      <c r="J617" s="249"/>
      <c r="K617" s="249"/>
      <c r="L617" s="254"/>
      <c r="M617" s="255"/>
      <c r="N617" s="256"/>
      <c r="O617" s="256"/>
      <c r="P617" s="256"/>
      <c r="Q617" s="256"/>
      <c r="R617" s="256"/>
      <c r="S617" s="256"/>
      <c r="T617" s="257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58" t="s">
        <v>148</v>
      </c>
      <c r="AU617" s="258" t="s">
        <v>83</v>
      </c>
      <c r="AV617" s="15" t="s">
        <v>139</v>
      </c>
      <c r="AW617" s="15" t="s">
        <v>37</v>
      </c>
      <c r="AX617" s="15" t="s">
        <v>81</v>
      </c>
      <c r="AY617" s="258" t="s">
        <v>133</v>
      </c>
    </row>
    <row r="618" s="2" customFormat="1" ht="16.5" customHeight="1">
      <c r="A618" s="39"/>
      <c r="B618" s="40"/>
      <c r="C618" s="198" t="s">
        <v>863</v>
      </c>
      <c r="D618" s="198" t="s">
        <v>135</v>
      </c>
      <c r="E618" s="199" t="s">
        <v>864</v>
      </c>
      <c r="F618" s="200" t="s">
        <v>865</v>
      </c>
      <c r="G618" s="201" t="s">
        <v>138</v>
      </c>
      <c r="H618" s="202">
        <v>3</v>
      </c>
      <c r="I618" s="203"/>
      <c r="J618" s="204">
        <f>ROUND(I618*H618,2)</f>
        <v>0</v>
      </c>
      <c r="K618" s="200" t="s">
        <v>144</v>
      </c>
      <c r="L618" s="45"/>
      <c r="M618" s="205" t="s">
        <v>19</v>
      </c>
      <c r="N618" s="206" t="s">
        <v>47</v>
      </c>
      <c r="O618" s="85"/>
      <c r="P618" s="207">
        <f>O618*H618</f>
        <v>0</v>
      </c>
      <c r="Q618" s="207">
        <v>0.0014</v>
      </c>
      <c r="R618" s="207">
        <f>Q618*H618</f>
        <v>0.0041999999999999997</v>
      </c>
      <c r="S618" s="207">
        <v>0</v>
      </c>
      <c r="T618" s="208">
        <f>S618*H618</f>
        <v>0</v>
      </c>
      <c r="U618" s="39"/>
      <c r="V618" s="39"/>
      <c r="W618" s="39"/>
      <c r="X618" s="39"/>
      <c r="Y618" s="39"/>
      <c r="Z618" s="39"/>
      <c r="AA618" s="39"/>
      <c r="AB618" s="39"/>
      <c r="AC618" s="39"/>
      <c r="AD618" s="39"/>
      <c r="AE618" s="39"/>
      <c r="AR618" s="209" t="s">
        <v>241</v>
      </c>
      <c r="AT618" s="209" t="s">
        <v>135</v>
      </c>
      <c r="AU618" s="209" t="s">
        <v>83</v>
      </c>
      <c r="AY618" s="18" t="s">
        <v>133</v>
      </c>
      <c r="BE618" s="210">
        <f>IF(N618="základní",J618,0)</f>
        <v>0</v>
      </c>
      <c r="BF618" s="210">
        <f>IF(N618="snížená",J618,0)</f>
        <v>0</v>
      </c>
      <c r="BG618" s="210">
        <f>IF(N618="zákl. přenesená",J618,0)</f>
        <v>0</v>
      </c>
      <c r="BH618" s="210">
        <f>IF(N618="sníž. přenesená",J618,0)</f>
        <v>0</v>
      </c>
      <c r="BI618" s="210">
        <f>IF(N618="nulová",J618,0)</f>
        <v>0</v>
      </c>
      <c r="BJ618" s="18" t="s">
        <v>81</v>
      </c>
      <c r="BK618" s="210">
        <f>ROUND(I618*H618,2)</f>
        <v>0</v>
      </c>
      <c r="BL618" s="18" t="s">
        <v>241</v>
      </c>
      <c r="BM618" s="209" t="s">
        <v>866</v>
      </c>
    </row>
    <row r="619" s="2" customFormat="1">
      <c r="A619" s="39"/>
      <c r="B619" s="40"/>
      <c r="C619" s="41"/>
      <c r="D619" s="211" t="s">
        <v>146</v>
      </c>
      <c r="E619" s="41"/>
      <c r="F619" s="212" t="s">
        <v>867</v>
      </c>
      <c r="G619" s="41"/>
      <c r="H619" s="41"/>
      <c r="I619" s="213"/>
      <c r="J619" s="41"/>
      <c r="K619" s="41"/>
      <c r="L619" s="45"/>
      <c r="M619" s="214"/>
      <c r="N619" s="215"/>
      <c r="O619" s="85"/>
      <c r="P619" s="85"/>
      <c r="Q619" s="85"/>
      <c r="R619" s="85"/>
      <c r="S619" s="85"/>
      <c r="T619" s="86"/>
      <c r="U619" s="39"/>
      <c r="V619" s="39"/>
      <c r="W619" s="39"/>
      <c r="X619" s="39"/>
      <c r="Y619" s="39"/>
      <c r="Z619" s="39"/>
      <c r="AA619" s="39"/>
      <c r="AB619" s="39"/>
      <c r="AC619" s="39"/>
      <c r="AD619" s="39"/>
      <c r="AE619" s="39"/>
      <c r="AT619" s="18" t="s">
        <v>146</v>
      </c>
      <c r="AU619" s="18" t="s">
        <v>83</v>
      </c>
    </row>
    <row r="620" s="2" customFormat="1" ht="16.5" customHeight="1">
      <c r="A620" s="39"/>
      <c r="B620" s="40"/>
      <c r="C620" s="238" t="s">
        <v>868</v>
      </c>
      <c r="D620" s="238" t="s">
        <v>200</v>
      </c>
      <c r="E620" s="239" t="s">
        <v>869</v>
      </c>
      <c r="F620" s="240" t="s">
        <v>870</v>
      </c>
      <c r="G620" s="241" t="s">
        <v>138</v>
      </c>
      <c r="H620" s="242">
        <v>3</v>
      </c>
      <c r="I620" s="243"/>
      <c r="J620" s="244">
        <f>ROUND(I620*H620,2)</f>
        <v>0</v>
      </c>
      <c r="K620" s="240" t="s">
        <v>144</v>
      </c>
      <c r="L620" s="245"/>
      <c r="M620" s="246" t="s">
        <v>19</v>
      </c>
      <c r="N620" s="247" t="s">
        <v>47</v>
      </c>
      <c r="O620" s="85"/>
      <c r="P620" s="207">
        <f>O620*H620</f>
        <v>0</v>
      </c>
      <c r="Q620" s="207">
        <v>0.029499999999999998</v>
      </c>
      <c r="R620" s="207">
        <f>Q620*H620</f>
        <v>0.088499999999999995</v>
      </c>
      <c r="S620" s="207">
        <v>0</v>
      </c>
      <c r="T620" s="208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09" t="s">
        <v>368</v>
      </c>
      <c r="AT620" s="209" t="s">
        <v>200</v>
      </c>
      <c r="AU620" s="209" t="s">
        <v>83</v>
      </c>
      <c r="AY620" s="18" t="s">
        <v>133</v>
      </c>
      <c r="BE620" s="210">
        <f>IF(N620="základní",J620,0)</f>
        <v>0</v>
      </c>
      <c r="BF620" s="210">
        <f>IF(N620="snížená",J620,0)</f>
        <v>0</v>
      </c>
      <c r="BG620" s="210">
        <f>IF(N620="zákl. přenesená",J620,0)</f>
        <v>0</v>
      </c>
      <c r="BH620" s="210">
        <f>IF(N620="sníž. přenesená",J620,0)</f>
        <v>0</v>
      </c>
      <c r="BI620" s="210">
        <f>IF(N620="nulová",J620,0)</f>
        <v>0</v>
      </c>
      <c r="BJ620" s="18" t="s">
        <v>81</v>
      </c>
      <c r="BK620" s="210">
        <f>ROUND(I620*H620,2)</f>
        <v>0</v>
      </c>
      <c r="BL620" s="18" t="s">
        <v>241</v>
      </c>
      <c r="BM620" s="209" t="s">
        <v>871</v>
      </c>
    </row>
    <row r="621" s="2" customFormat="1">
      <c r="A621" s="39"/>
      <c r="B621" s="40"/>
      <c r="C621" s="41"/>
      <c r="D621" s="211" t="s">
        <v>146</v>
      </c>
      <c r="E621" s="41"/>
      <c r="F621" s="212" t="s">
        <v>872</v>
      </c>
      <c r="G621" s="41"/>
      <c r="H621" s="41"/>
      <c r="I621" s="213"/>
      <c r="J621" s="41"/>
      <c r="K621" s="41"/>
      <c r="L621" s="45"/>
      <c r="M621" s="214"/>
      <c r="N621" s="215"/>
      <c r="O621" s="85"/>
      <c r="P621" s="85"/>
      <c r="Q621" s="85"/>
      <c r="R621" s="85"/>
      <c r="S621" s="85"/>
      <c r="T621" s="86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146</v>
      </c>
      <c r="AU621" s="18" t="s">
        <v>83</v>
      </c>
    </row>
    <row r="622" s="12" customFormat="1" ht="22.8" customHeight="1">
      <c r="A622" s="12"/>
      <c r="B622" s="182"/>
      <c r="C622" s="183"/>
      <c r="D622" s="184" t="s">
        <v>75</v>
      </c>
      <c r="E622" s="196" t="s">
        <v>873</v>
      </c>
      <c r="F622" s="196" t="s">
        <v>874</v>
      </c>
      <c r="G622" s="183"/>
      <c r="H622" s="183"/>
      <c r="I622" s="186"/>
      <c r="J622" s="197">
        <f>BK622</f>
        <v>0</v>
      </c>
      <c r="K622" s="183"/>
      <c r="L622" s="188"/>
      <c r="M622" s="189"/>
      <c r="N622" s="190"/>
      <c r="O622" s="190"/>
      <c r="P622" s="191">
        <f>P623</f>
        <v>0</v>
      </c>
      <c r="Q622" s="190"/>
      <c r="R622" s="191">
        <f>R623</f>
        <v>0</v>
      </c>
      <c r="S622" s="190"/>
      <c r="T622" s="192">
        <f>T623</f>
        <v>0</v>
      </c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R622" s="193" t="s">
        <v>83</v>
      </c>
      <c r="AT622" s="194" t="s">
        <v>75</v>
      </c>
      <c r="AU622" s="194" t="s">
        <v>81</v>
      </c>
      <c r="AY622" s="193" t="s">
        <v>133</v>
      </c>
      <c r="BK622" s="195">
        <f>BK623</f>
        <v>0</v>
      </c>
    </row>
    <row r="623" s="2" customFormat="1" ht="16.5" customHeight="1">
      <c r="A623" s="39"/>
      <c r="B623" s="40"/>
      <c r="C623" s="198" t="s">
        <v>875</v>
      </c>
      <c r="D623" s="198" t="s">
        <v>135</v>
      </c>
      <c r="E623" s="199" t="s">
        <v>876</v>
      </c>
      <c r="F623" s="200" t="s">
        <v>877</v>
      </c>
      <c r="G623" s="201" t="s">
        <v>138</v>
      </c>
      <c r="H623" s="202">
        <v>1</v>
      </c>
      <c r="I623" s="203"/>
      <c r="J623" s="204">
        <f>ROUND(I623*H623,2)</f>
        <v>0</v>
      </c>
      <c r="K623" s="200" t="s">
        <v>19</v>
      </c>
      <c r="L623" s="45"/>
      <c r="M623" s="205" t="s">
        <v>19</v>
      </c>
      <c r="N623" s="206" t="s">
        <v>47</v>
      </c>
      <c r="O623" s="85"/>
      <c r="P623" s="207">
        <f>O623*H623</f>
        <v>0</v>
      </c>
      <c r="Q623" s="207">
        <v>0</v>
      </c>
      <c r="R623" s="207">
        <f>Q623*H623</f>
        <v>0</v>
      </c>
      <c r="S623" s="207">
        <v>0</v>
      </c>
      <c r="T623" s="208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09" t="s">
        <v>241</v>
      </c>
      <c r="AT623" s="209" t="s">
        <v>135</v>
      </c>
      <c r="AU623" s="209" t="s">
        <v>83</v>
      </c>
      <c r="AY623" s="18" t="s">
        <v>133</v>
      </c>
      <c r="BE623" s="210">
        <f>IF(N623="základní",J623,0)</f>
        <v>0</v>
      </c>
      <c r="BF623" s="210">
        <f>IF(N623="snížená",J623,0)</f>
        <v>0</v>
      </c>
      <c r="BG623" s="210">
        <f>IF(N623="zákl. přenesená",J623,0)</f>
        <v>0</v>
      </c>
      <c r="BH623" s="210">
        <f>IF(N623="sníž. přenesená",J623,0)</f>
        <v>0</v>
      </c>
      <c r="BI623" s="210">
        <f>IF(N623="nulová",J623,0)</f>
        <v>0</v>
      </c>
      <c r="BJ623" s="18" t="s">
        <v>81</v>
      </c>
      <c r="BK623" s="210">
        <f>ROUND(I623*H623,2)</f>
        <v>0</v>
      </c>
      <c r="BL623" s="18" t="s">
        <v>241</v>
      </c>
      <c r="BM623" s="209" t="s">
        <v>878</v>
      </c>
    </row>
    <row r="624" s="12" customFormat="1" ht="22.8" customHeight="1">
      <c r="A624" s="12"/>
      <c r="B624" s="182"/>
      <c r="C624" s="183"/>
      <c r="D624" s="184" t="s">
        <v>75</v>
      </c>
      <c r="E624" s="196" t="s">
        <v>879</v>
      </c>
      <c r="F624" s="196" t="s">
        <v>880</v>
      </c>
      <c r="G624" s="183"/>
      <c r="H624" s="183"/>
      <c r="I624" s="186"/>
      <c r="J624" s="197">
        <f>BK624</f>
        <v>0</v>
      </c>
      <c r="K624" s="183"/>
      <c r="L624" s="188"/>
      <c r="M624" s="189"/>
      <c r="N624" s="190"/>
      <c r="O624" s="190"/>
      <c r="P624" s="191">
        <f>SUM(P625:P654)</f>
        <v>0</v>
      </c>
      <c r="Q624" s="190"/>
      <c r="R624" s="191">
        <f>SUM(R625:R654)</f>
        <v>0.70732380999999989</v>
      </c>
      <c r="S624" s="190"/>
      <c r="T624" s="192">
        <f>SUM(T625:T654)</f>
        <v>0.035999999999999997</v>
      </c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R624" s="193" t="s">
        <v>83</v>
      </c>
      <c r="AT624" s="194" t="s">
        <v>75</v>
      </c>
      <c r="AU624" s="194" t="s">
        <v>81</v>
      </c>
      <c r="AY624" s="193" t="s">
        <v>133</v>
      </c>
      <c r="BK624" s="195">
        <f>SUM(BK625:BK654)</f>
        <v>0</v>
      </c>
    </row>
    <row r="625" s="2" customFormat="1" ht="24.15" customHeight="1">
      <c r="A625" s="39"/>
      <c r="B625" s="40"/>
      <c r="C625" s="198" t="s">
        <v>881</v>
      </c>
      <c r="D625" s="198" t="s">
        <v>135</v>
      </c>
      <c r="E625" s="199" t="s">
        <v>882</v>
      </c>
      <c r="F625" s="200" t="s">
        <v>883</v>
      </c>
      <c r="G625" s="201" t="s">
        <v>143</v>
      </c>
      <c r="H625" s="202">
        <v>2.3999999999999999</v>
      </c>
      <c r="I625" s="203"/>
      <c r="J625" s="204">
        <f>ROUND(I625*H625,2)</f>
        <v>0</v>
      </c>
      <c r="K625" s="200" t="s">
        <v>144</v>
      </c>
      <c r="L625" s="45"/>
      <c r="M625" s="205" t="s">
        <v>19</v>
      </c>
      <c r="N625" s="206" t="s">
        <v>47</v>
      </c>
      <c r="O625" s="85"/>
      <c r="P625" s="207">
        <f>O625*H625</f>
        <v>0</v>
      </c>
      <c r="Q625" s="207">
        <v>0.028209999999999999</v>
      </c>
      <c r="R625" s="207">
        <f>Q625*H625</f>
        <v>0.067704</v>
      </c>
      <c r="S625" s="207">
        <v>0</v>
      </c>
      <c r="T625" s="208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09" t="s">
        <v>241</v>
      </c>
      <c r="AT625" s="209" t="s">
        <v>135</v>
      </c>
      <c r="AU625" s="209" t="s">
        <v>83</v>
      </c>
      <c r="AY625" s="18" t="s">
        <v>133</v>
      </c>
      <c r="BE625" s="210">
        <f>IF(N625="základní",J625,0)</f>
        <v>0</v>
      </c>
      <c r="BF625" s="210">
        <f>IF(N625="snížená",J625,0)</f>
        <v>0</v>
      </c>
      <c r="BG625" s="210">
        <f>IF(N625="zákl. přenesená",J625,0)</f>
        <v>0</v>
      </c>
      <c r="BH625" s="210">
        <f>IF(N625="sníž. přenesená",J625,0)</f>
        <v>0</v>
      </c>
      <c r="BI625" s="210">
        <f>IF(N625="nulová",J625,0)</f>
        <v>0</v>
      </c>
      <c r="BJ625" s="18" t="s">
        <v>81</v>
      </c>
      <c r="BK625" s="210">
        <f>ROUND(I625*H625,2)</f>
        <v>0</v>
      </c>
      <c r="BL625" s="18" t="s">
        <v>241</v>
      </c>
      <c r="BM625" s="209" t="s">
        <v>884</v>
      </c>
    </row>
    <row r="626" s="2" customFormat="1">
      <c r="A626" s="39"/>
      <c r="B626" s="40"/>
      <c r="C626" s="41"/>
      <c r="D626" s="211" t="s">
        <v>146</v>
      </c>
      <c r="E626" s="41"/>
      <c r="F626" s="212" t="s">
        <v>885</v>
      </c>
      <c r="G626" s="41"/>
      <c r="H626" s="41"/>
      <c r="I626" s="213"/>
      <c r="J626" s="41"/>
      <c r="K626" s="41"/>
      <c r="L626" s="45"/>
      <c r="M626" s="214"/>
      <c r="N626" s="215"/>
      <c r="O626" s="85"/>
      <c r="P626" s="85"/>
      <c r="Q626" s="85"/>
      <c r="R626" s="85"/>
      <c r="S626" s="85"/>
      <c r="T626" s="86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146</v>
      </c>
      <c r="AU626" s="18" t="s">
        <v>83</v>
      </c>
    </row>
    <row r="627" s="13" customFormat="1">
      <c r="A627" s="13"/>
      <c r="B627" s="216"/>
      <c r="C627" s="217"/>
      <c r="D627" s="218" t="s">
        <v>148</v>
      </c>
      <c r="E627" s="219" t="s">
        <v>19</v>
      </c>
      <c r="F627" s="220" t="s">
        <v>886</v>
      </c>
      <c r="G627" s="217"/>
      <c r="H627" s="219" t="s">
        <v>19</v>
      </c>
      <c r="I627" s="221"/>
      <c r="J627" s="217"/>
      <c r="K627" s="217"/>
      <c r="L627" s="222"/>
      <c r="M627" s="223"/>
      <c r="N627" s="224"/>
      <c r="O627" s="224"/>
      <c r="P627" s="224"/>
      <c r="Q627" s="224"/>
      <c r="R627" s="224"/>
      <c r="S627" s="224"/>
      <c r="T627" s="225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26" t="s">
        <v>148</v>
      </c>
      <c r="AU627" s="226" t="s">
        <v>83</v>
      </c>
      <c r="AV627" s="13" t="s">
        <v>81</v>
      </c>
      <c r="AW627" s="13" t="s">
        <v>37</v>
      </c>
      <c r="AX627" s="13" t="s">
        <v>76</v>
      </c>
      <c r="AY627" s="226" t="s">
        <v>133</v>
      </c>
    </row>
    <row r="628" s="14" customFormat="1">
      <c r="A628" s="14"/>
      <c r="B628" s="227"/>
      <c r="C628" s="228"/>
      <c r="D628" s="218" t="s">
        <v>148</v>
      </c>
      <c r="E628" s="229" t="s">
        <v>19</v>
      </c>
      <c r="F628" s="230" t="s">
        <v>887</v>
      </c>
      <c r="G628" s="228"/>
      <c r="H628" s="231">
        <v>2.3999999999999999</v>
      </c>
      <c r="I628" s="232"/>
      <c r="J628" s="228"/>
      <c r="K628" s="228"/>
      <c r="L628" s="233"/>
      <c r="M628" s="234"/>
      <c r="N628" s="235"/>
      <c r="O628" s="235"/>
      <c r="P628" s="235"/>
      <c r="Q628" s="235"/>
      <c r="R628" s="235"/>
      <c r="S628" s="235"/>
      <c r="T628" s="236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37" t="s">
        <v>148</v>
      </c>
      <c r="AU628" s="237" t="s">
        <v>83</v>
      </c>
      <c r="AV628" s="14" t="s">
        <v>83</v>
      </c>
      <c r="AW628" s="14" t="s">
        <v>37</v>
      </c>
      <c r="AX628" s="14" t="s">
        <v>81</v>
      </c>
      <c r="AY628" s="237" t="s">
        <v>133</v>
      </c>
    </row>
    <row r="629" s="2" customFormat="1" ht="24.15" customHeight="1">
      <c r="A629" s="39"/>
      <c r="B629" s="40"/>
      <c r="C629" s="198" t="s">
        <v>888</v>
      </c>
      <c r="D629" s="198" t="s">
        <v>135</v>
      </c>
      <c r="E629" s="199" t="s">
        <v>889</v>
      </c>
      <c r="F629" s="200" t="s">
        <v>890</v>
      </c>
      <c r="G629" s="201" t="s">
        <v>143</v>
      </c>
      <c r="H629" s="202">
        <v>31.788</v>
      </c>
      <c r="I629" s="203"/>
      <c r="J629" s="204">
        <f>ROUND(I629*H629,2)</f>
        <v>0</v>
      </c>
      <c r="K629" s="200" t="s">
        <v>144</v>
      </c>
      <c r="L629" s="45"/>
      <c r="M629" s="205" t="s">
        <v>19</v>
      </c>
      <c r="N629" s="206" t="s">
        <v>47</v>
      </c>
      <c r="O629" s="85"/>
      <c r="P629" s="207">
        <f>O629*H629</f>
        <v>0</v>
      </c>
      <c r="Q629" s="207">
        <v>0</v>
      </c>
      <c r="R629" s="207">
        <f>Q629*H629</f>
        <v>0</v>
      </c>
      <c r="S629" s="207">
        <v>0</v>
      </c>
      <c r="T629" s="208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09" t="s">
        <v>241</v>
      </c>
      <c r="AT629" s="209" t="s">
        <v>135</v>
      </c>
      <c r="AU629" s="209" t="s">
        <v>83</v>
      </c>
      <c r="AY629" s="18" t="s">
        <v>133</v>
      </c>
      <c r="BE629" s="210">
        <f>IF(N629="základní",J629,0)</f>
        <v>0</v>
      </c>
      <c r="BF629" s="210">
        <f>IF(N629="snížená",J629,0)</f>
        <v>0</v>
      </c>
      <c r="BG629" s="210">
        <f>IF(N629="zákl. přenesená",J629,0)</f>
        <v>0</v>
      </c>
      <c r="BH629" s="210">
        <f>IF(N629="sníž. přenesená",J629,0)</f>
        <v>0</v>
      </c>
      <c r="BI629" s="210">
        <f>IF(N629="nulová",J629,0)</f>
        <v>0</v>
      </c>
      <c r="BJ629" s="18" t="s">
        <v>81</v>
      </c>
      <c r="BK629" s="210">
        <f>ROUND(I629*H629,2)</f>
        <v>0</v>
      </c>
      <c r="BL629" s="18" t="s">
        <v>241</v>
      </c>
      <c r="BM629" s="209" t="s">
        <v>891</v>
      </c>
    </row>
    <row r="630" s="2" customFormat="1">
      <c r="A630" s="39"/>
      <c r="B630" s="40"/>
      <c r="C630" s="41"/>
      <c r="D630" s="211" t="s">
        <v>146</v>
      </c>
      <c r="E630" s="41"/>
      <c r="F630" s="212" t="s">
        <v>892</v>
      </c>
      <c r="G630" s="41"/>
      <c r="H630" s="41"/>
      <c r="I630" s="213"/>
      <c r="J630" s="41"/>
      <c r="K630" s="41"/>
      <c r="L630" s="45"/>
      <c r="M630" s="214"/>
      <c r="N630" s="215"/>
      <c r="O630" s="85"/>
      <c r="P630" s="85"/>
      <c r="Q630" s="85"/>
      <c r="R630" s="85"/>
      <c r="S630" s="85"/>
      <c r="T630" s="86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146</v>
      </c>
      <c r="AU630" s="18" t="s">
        <v>83</v>
      </c>
    </row>
    <row r="631" s="13" customFormat="1">
      <c r="A631" s="13"/>
      <c r="B631" s="216"/>
      <c r="C631" s="217"/>
      <c r="D631" s="218" t="s">
        <v>148</v>
      </c>
      <c r="E631" s="219" t="s">
        <v>19</v>
      </c>
      <c r="F631" s="220" t="s">
        <v>893</v>
      </c>
      <c r="G631" s="217"/>
      <c r="H631" s="219" t="s">
        <v>19</v>
      </c>
      <c r="I631" s="221"/>
      <c r="J631" s="217"/>
      <c r="K631" s="217"/>
      <c r="L631" s="222"/>
      <c r="M631" s="223"/>
      <c r="N631" s="224"/>
      <c r="O631" s="224"/>
      <c r="P631" s="224"/>
      <c r="Q631" s="224"/>
      <c r="R631" s="224"/>
      <c r="S631" s="224"/>
      <c r="T631" s="225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26" t="s">
        <v>148</v>
      </c>
      <c r="AU631" s="226" t="s">
        <v>83</v>
      </c>
      <c r="AV631" s="13" t="s">
        <v>81</v>
      </c>
      <c r="AW631" s="13" t="s">
        <v>37</v>
      </c>
      <c r="AX631" s="13" t="s">
        <v>76</v>
      </c>
      <c r="AY631" s="226" t="s">
        <v>133</v>
      </c>
    </row>
    <row r="632" s="13" customFormat="1">
      <c r="A632" s="13"/>
      <c r="B632" s="216"/>
      <c r="C632" s="217"/>
      <c r="D632" s="218" t="s">
        <v>148</v>
      </c>
      <c r="E632" s="219" t="s">
        <v>19</v>
      </c>
      <c r="F632" s="220" t="s">
        <v>831</v>
      </c>
      <c r="G632" s="217"/>
      <c r="H632" s="219" t="s">
        <v>19</v>
      </c>
      <c r="I632" s="221"/>
      <c r="J632" s="217"/>
      <c r="K632" s="217"/>
      <c r="L632" s="222"/>
      <c r="M632" s="223"/>
      <c r="N632" s="224"/>
      <c r="O632" s="224"/>
      <c r="P632" s="224"/>
      <c r="Q632" s="224"/>
      <c r="R632" s="224"/>
      <c r="S632" s="224"/>
      <c r="T632" s="225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26" t="s">
        <v>148</v>
      </c>
      <c r="AU632" s="226" t="s">
        <v>83</v>
      </c>
      <c r="AV632" s="13" t="s">
        <v>81</v>
      </c>
      <c r="AW632" s="13" t="s">
        <v>37</v>
      </c>
      <c r="AX632" s="13" t="s">
        <v>76</v>
      </c>
      <c r="AY632" s="226" t="s">
        <v>133</v>
      </c>
    </row>
    <row r="633" s="14" customFormat="1">
      <c r="A633" s="14"/>
      <c r="B633" s="227"/>
      <c r="C633" s="228"/>
      <c r="D633" s="218" t="s">
        <v>148</v>
      </c>
      <c r="E633" s="229" t="s">
        <v>19</v>
      </c>
      <c r="F633" s="230" t="s">
        <v>832</v>
      </c>
      <c r="G633" s="228"/>
      <c r="H633" s="231">
        <v>15.513</v>
      </c>
      <c r="I633" s="232"/>
      <c r="J633" s="228"/>
      <c r="K633" s="228"/>
      <c r="L633" s="233"/>
      <c r="M633" s="234"/>
      <c r="N633" s="235"/>
      <c r="O633" s="235"/>
      <c r="P633" s="235"/>
      <c r="Q633" s="235"/>
      <c r="R633" s="235"/>
      <c r="S633" s="235"/>
      <c r="T633" s="236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37" t="s">
        <v>148</v>
      </c>
      <c r="AU633" s="237" t="s">
        <v>83</v>
      </c>
      <c r="AV633" s="14" t="s">
        <v>83</v>
      </c>
      <c r="AW633" s="14" t="s">
        <v>37</v>
      </c>
      <c r="AX633" s="14" t="s">
        <v>76</v>
      </c>
      <c r="AY633" s="237" t="s">
        <v>133</v>
      </c>
    </row>
    <row r="634" s="13" customFormat="1">
      <c r="A634" s="13"/>
      <c r="B634" s="216"/>
      <c r="C634" s="217"/>
      <c r="D634" s="218" t="s">
        <v>148</v>
      </c>
      <c r="E634" s="219" t="s">
        <v>19</v>
      </c>
      <c r="F634" s="220" t="s">
        <v>833</v>
      </c>
      <c r="G634" s="217"/>
      <c r="H634" s="219" t="s">
        <v>19</v>
      </c>
      <c r="I634" s="221"/>
      <c r="J634" s="217"/>
      <c r="K634" s="217"/>
      <c r="L634" s="222"/>
      <c r="M634" s="223"/>
      <c r="N634" s="224"/>
      <c r="O634" s="224"/>
      <c r="P634" s="224"/>
      <c r="Q634" s="224"/>
      <c r="R634" s="224"/>
      <c r="S634" s="224"/>
      <c r="T634" s="225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26" t="s">
        <v>148</v>
      </c>
      <c r="AU634" s="226" t="s">
        <v>83</v>
      </c>
      <c r="AV634" s="13" t="s">
        <v>81</v>
      </c>
      <c r="AW634" s="13" t="s">
        <v>37</v>
      </c>
      <c r="AX634" s="13" t="s">
        <v>76</v>
      </c>
      <c r="AY634" s="226" t="s">
        <v>133</v>
      </c>
    </row>
    <row r="635" s="14" customFormat="1">
      <c r="A635" s="14"/>
      <c r="B635" s="227"/>
      <c r="C635" s="228"/>
      <c r="D635" s="218" t="s">
        <v>148</v>
      </c>
      <c r="E635" s="229" t="s">
        <v>19</v>
      </c>
      <c r="F635" s="230" t="s">
        <v>834</v>
      </c>
      <c r="G635" s="228"/>
      <c r="H635" s="231">
        <v>16.274999999999999</v>
      </c>
      <c r="I635" s="232"/>
      <c r="J635" s="228"/>
      <c r="K635" s="228"/>
      <c r="L635" s="233"/>
      <c r="M635" s="234"/>
      <c r="N635" s="235"/>
      <c r="O635" s="235"/>
      <c r="P635" s="235"/>
      <c r="Q635" s="235"/>
      <c r="R635" s="235"/>
      <c r="S635" s="235"/>
      <c r="T635" s="236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37" t="s">
        <v>148</v>
      </c>
      <c r="AU635" s="237" t="s">
        <v>83</v>
      </c>
      <c r="AV635" s="14" t="s">
        <v>83</v>
      </c>
      <c r="AW635" s="14" t="s">
        <v>37</v>
      </c>
      <c r="AX635" s="14" t="s">
        <v>76</v>
      </c>
      <c r="AY635" s="237" t="s">
        <v>133</v>
      </c>
    </row>
    <row r="636" s="15" customFormat="1">
      <c r="A636" s="15"/>
      <c r="B636" s="248"/>
      <c r="C636" s="249"/>
      <c r="D636" s="218" t="s">
        <v>148</v>
      </c>
      <c r="E636" s="250" t="s">
        <v>19</v>
      </c>
      <c r="F636" s="251" t="s">
        <v>305</v>
      </c>
      <c r="G636" s="249"/>
      <c r="H636" s="252">
        <v>31.787999999999997</v>
      </c>
      <c r="I636" s="253"/>
      <c r="J636" s="249"/>
      <c r="K636" s="249"/>
      <c r="L636" s="254"/>
      <c r="M636" s="255"/>
      <c r="N636" s="256"/>
      <c r="O636" s="256"/>
      <c r="P636" s="256"/>
      <c r="Q636" s="256"/>
      <c r="R636" s="256"/>
      <c r="S636" s="256"/>
      <c r="T636" s="257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58" t="s">
        <v>148</v>
      </c>
      <c r="AU636" s="258" t="s">
        <v>83</v>
      </c>
      <c r="AV636" s="15" t="s">
        <v>139</v>
      </c>
      <c r="AW636" s="15" t="s">
        <v>37</v>
      </c>
      <c r="AX636" s="15" t="s">
        <v>81</v>
      </c>
      <c r="AY636" s="258" t="s">
        <v>133</v>
      </c>
    </row>
    <row r="637" s="2" customFormat="1" ht="16.5" customHeight="1">
      <c r="A637" s="39"/>
      <c r="B637" s="40"/>
      <c r="C637" s="238" t="s">
        <v>894</v>
      </c>
      <c r="D637" s="238" t="s">
        <v>200</v>
      </c>
      <c r="E637" s="239" t="s">
        <v>895</v>
      </c>
      <c r="F637" s="240" t="s">
        <v>896</v>
      </c>
      <c r="G637" s="241" t="s">
        <v>143</v>
      </c>
      <c r="H637" s="242">
        <v>34.966999999999999</v>
      </c>
      <c r="I637" s="243"/>
      <c r="J637" s="244">
        <f>ROUND(I637*H637,2)</f>
        <v>0</v>
      </c>
      <c r="K637" s="240" t="s">
        <v>144</v>
      </c>
      <c r="L637" s="245"/>
      <c r="M637" s="246" t="s">
        <v>19</v>
      </c>
      <c r="N637" s="247" t="s">
        <v>47</v>
      </c>
      <c r="O637" s="85"/>
      <c r="P637" s="207">
        <f>O637*H637</f>
        <v>0</v>
      </c>
      <c r="Q637" s="207">
        <v>0.01064</v>
      </c>
      <c r="R637" s="207">
        <f>Q637*H637</f>
        <v>0.37204887999999997</v>
      </c>
      <c r="S637" s="207">
        <v>0</v>
      </c>
      <c r="T637" s="208">
        <f>S637*H637</f>
        <v>0</v>
      </c>
      <c r="U637" s="39"/>
      <c r="V637" s="39"/>
      <c r="W637" s="39"/>
      <c r="X637" s="39"/>
      <c r="Y637" s="39"/>
      <c r="Z637" s="39"/>
      <c r="AA637" s="39"/>
      <c r="AB637" s="39"/>
      <c r="AC637" s="39"/>
      <c r="AD637" s="39"/>
      <c r="AE637" s="39"/>
      <c r="AR637" s="209" t="s">
        <v>368</v>
      </c>
      <c r="AT637" s="209" t="s">
        <v>200</v>
      </c>
      <c r="AU637" s="209" t="s">
        <v>83</v>
      </c>
      <c r="AY637" s="18" t="s">
        <v>133</v>
      </c>
      <c r="BE637" s="210">
        <f>IF(N637="základní",J637,0)</f>
        <v>0</v>
      </c>
      <c r="BF637" s="210">
        <f>IF(N637="snížená",J637,0)</f>
        <v>0</v>
      </c>
      <c r="BG637" s="210">
        <f>IF(N637="zákl. přenesená",J637,0)</f>
        <v>0</v>
      </c>
      <c r="BH637" s="210">
        <f>IF(N637="sníž. přenesená",J637,0)</f>
        <v>0</v>
      </c>
      <c r="BI637" s="210">
        <f>IF(N637="nulová",J637,0)</f>
        <v>0</v>
      </c>
      <c r="BJ637" s="18" t="s">
        <v>81</v>
      </c>
      <c r="BK637" s="210">
        <f>ROUND(I637*H637,2)</f>
        <v>0</v>
      </c>
      <c r="BL637" s="18" t="s">
        <v>241</v>
      </c>
      <c r="BM637" s="209" t="s">
        <v>897</v>
      </c>
    </row>
    <row r="638" s="2" customFormat="1">
      <c r="A638" s="39"/>
      <c r="B638" s="40"/>
      <c r="C638" s="41"/>
      <c r="D638" s="211" t="s">
        <v>146</v>
      </c>
      <c r="E638" s="41"/>
      <c r="F638" s="212" t="s">
        <v>898</v>
      </c>
      <c r="G638" s="41"/>
      <c r="H638" s="41"/>
      <c r="I638" s="213"/>
      <c r="J638" s="41"/>
      <c r="K638" s="41"/>
      <c r="L638" s="45"/>
      <c r="M638" s="214"/>
      <c r="N638" s="215"/>
      <c r="O638" s="85"/>
      <c r="P638" s="85"/>
      <c r="Q638" s="85"/>
      <c r="R638" s="85"/>
      <c r="S638" s="85"/>
      <c r="T638" s="86"/>
      <c r="U638" s="39"/>
      <c r="V638" s="39"/>
      <c r="W638" s="39"/>
      <c r="X638" s="39"/>
      <c r="Y638" s="39"/>
      <c r="Z638" s="39"/>
      <c r="AA638" s="39"/>
      <c r="AB638" s="39"/>
      <c r="AC638" s="39"/>
      <c r="AD638" s="39"/>
      <c r="AE638" s="39"/>
      <c r="AT638" s="18" t="s">
        <v>146</v>
      </c>
      <c r="AU638" s="18" t="s">
        <v>83</v>
      </c>
    </row>
    <row r="639" s="14" customFormat="1">
      <c r="A639" s="14"/>
      <c r="B639" s="227"/>
      <c r="C639" s="228"/>
      <c r="D639" s="218" t="s">
        <v>148</v>
      </c>
      <c r="E639" s="228"/>
      <c r="F639" s="230" t="s">
        <v>899</v>
      </c>
      <c r="G639" s="228"/>
      <c r="H639" s="231">
        <v>34.966999999999999</v>
      </c>
      <c r="I639" s="232"/>
      <c r="J639" s="228"/>
      <c r="K639" s="228"/>
      <c r="L639" s="233"/>
      <c r="M639" s="234"/>
      <c r="N639" s="235"/>
      <c r="O639" s="235"/>
      <c r="P639" s="235"/>
      <c r="Q639" s="235"/>
      <c r="R639" s="235"/>
      <c r="S639" s="235"/>
      <c r="T639" s="236"/>
      <c r="U639" s="14"/>
      <c r="V639" s="14"/>
      <c r="W639" s="14"/>
      <c r="X639" s="14"/>
      <c r="Y639" s="14"/>
      <c r="Z639" s="14"/>
      <c r="AA639" s="14"/>
      <c r="AB639" s="14"/>
      <c r="AC639" s="14"/>
      <c r="AD639" s="14"/>
      <c r="AE639" s="14"/>
      <c r="AT639" s="237" t="s">
        <v>148</v>
      </c>
      <c r="AU639" s="237" t="s">
        <v>83</v>
      </c>
      <c r="AV639" s="14" t="s">
        <v>83</v>
      </c>
      <c r="AW639" s="14" t="s">
        <v>4</v>
      </c>
      <c r="AX639" s="14" t="s">
        <v>81</v>
      </c>
      <c r="AY639" s="237" t="s">
        <v>133</v>
      </c>
    </row>
    <row r="640" s="2" customFormat="1" ht="33" customHeight="1">
      <c r="A640" s="39"/>
      <c r="B640" s="40"/>
      <c r="C640" s="198" t="s">
        <v>900</v>
      </c>
      <c r="D640" s="198" t="s">
        <v>135</v>
      </c>
      <c r="E640" s="199" t="s">
        <v>901</v>
      </c>
      <c r="F640" s="200" t="s">
        <v>902</v>
      </c>
      <c r="G640" s="201" t="s">
        <v>143</v>
      </c>
      <c r="H640" s="202">
        <v>2.3999999999999999</v>
      </c>
      <c r="I640" s="203"/>
      <c r="J640" s="204">
        <f>ROUND(I640*H640,2)</f>
        <v>0</v>
      </c>
      <c r="K640" s="200" t="s">
        <v>144</v>
      </c>
      <c r="L640" s="45"/>
      <c r="M640" s="205" t="s">
        <v>19</v>
      </c>
      <c r="N640" s="206" t="s">
        <v>47</v>
      </c>
      <c r="O640" s="85"/>
      <c r="P640" s="207">
        <f>O640*H640</f>
        <v>0</v>
      </c>
      <c r="Q640" s="207">
        <v>0</v>
      </c>
      <c r="R640" s="207">
        <f>Q640*H640</f>
        <v>0</v>
      </c>
      <c r="S640" s="207">
        <v>0.014999999999999999</v>
      </c>
      <c r="T640" s="208">
        <f>S640*H640</f>
        <v>0.035999999999999997</v>
      </c>
      <c r="U640" s="39"/>
      <c r="V640" s="39"/>
      <c r="W640" s="39"/>
      <c r="X640" s="39"/>
      <c r="Y640" s="39"/>
      <c r="Z640" s="39"/>
      <c r="AA640" s="39"/>
      <c r="AB640" s="39"/>
      <c r="AC640" s="39"/>
      <c r="AD640" s="39"/>
      <c r="AE640" s="39"/>
      <c r="AR640" s="209" t="s">
        <v>241</v>
      </c>
      <c r="AT640" s="209" t="s">
        <v>135</v>
      </c>
      <c r="AU640" s="209" t="s">
        <v>83</v>
      </c>
      <c r="AY640" s="18" t="s">
        <v>133</v>
      </c>
      <c r="BE640" s="210">
        <f>IF(N640="základní",J640,0)</f>
        <v>0</v>
      </c>
      <c r="BF640" s="210">
        <f>IF(N640="snížená",J640,0)</f>
        <v>0</v>
      </c>
      <c r="BG640" s="210">
        <f>IF(N640="zákl. přenesená",J640,0)</f>
        <v>0</v>
      </c>
      <c r="BH640" s="210">
        <f>IF(N640="sníž. přenesená",J640,0)</f>
        <v>0</v>
      </c>
      <c r="BI640" s="210">
        <f>IF(N640="nulová",J640,0)</f>
        <v>0</v>
      </c>
      <c r="BJ640" s="18" t="s">
        <v>81</v>
      </c>
      <c r="BK640" s="210">
        <f>ROUND(I640*H640,2)</f>
        <v>0</v>
      </c>
      <c r="BL640" s="18" t="s">
        <v>241</v>
      </c>
      <c r="BM640" s="209" t="s">
        <v>903</v>
      </c>
    </row>
    <row r="641" s="2" customFormat="1">
      <c r="A641" s="39"/>
      <c r="B641" s="40"/>
      <c r="C641" s="41"/>
      <c r="D641" s="211" t="s">
        <v>146</v>
      </c>
      <c r="E641" s="41"/>
      <c r="F641" s="212" t="s">
        <v>904</v>
      </c>
      <c r="G641" s="41"/>
      <c r="H641" s="41"/>
      <c r="I641" s="213"/>
      <c r="J641" s="41"/>
      <c r="K641" s="41"/>
      <c r="L641" s="45"/>
      <c r="M641" s="214"/>
      <c r="N641" s="215"/>
      <c r="O641" s="85"/>
      <c r="P641" s="85"/>
      <c r="Q641" s="85"/>
      <c r="R641" s="85"/>
      <c r="S641" s="85"/>
      <c r="T641" s="86"/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T641" s="18" t="s">
        <v>146</v>
      </c>
      <c r="AU641" s="18" t="s">
        <v>83</v>
      </c>
    </row>
    <row r="642" s="13" customFormat="1">
      <c r="A642" s="13"/>
      <c r="B642" s="216"/>
      <c r="C642" s="217"/>
      <c r="D642" s="218" t="s">
        <v>148</v>
      </c>
      <c r="E642" s="219" t="s">
        <v>19</v>
      </c>
      <c r="F642" s="220" t="s">
        <v>905</v>
      </c>
      <c r="G642" s="217"/>
      <c r="H642" s="219" t="s">
        <v>19</v>
      </c>
      <c r="I642" s="221"/>
      <c r="J642" s="217"/>
      <c r="K642" s="217"/>
      <c r="L642" s="222"/>
      <c r="M642" s="223"/>
      <c r="N642" s="224"/>
      <c r="O642" s="224"/>
      <c r="P642" s="224"/>
      <c r="Q642" s="224"/>
      <c r="R642" s="224"/>
      <c r="S642" s="224"/>
      <c r="T642" s="225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26" t="s">
        <v>148</v>
      </c>
      <c r="AU642" s="226" t="s">
        <v>83</v>
      </c>
      <c r="AV642" s="13" t="s">
        <v>81</v>
      </c>
      <c r="AW642" s="13" t="s">
        <v>37</v>
      </c>
      <c r="AX642" s="13" t="s">
        <v>76</v>
      </c>
      <c r="AY642" s="226" t="s">
        <v>133</v>
      </c>
    </row>
    <row r="643" s="14" customFormat="1">
      <c r="A643" s="14"/>
      <c r="B643" s="227"/>
      <c r="C643" s="228"/>
      <c r="D643" s="218" t="s">
        <v>148</v>
      </c>
      <c r="E643" s="229" t="s">
        <v>19</v>
      </c>
      <c r="F643" s="230" t="s">
        <v>887</v>
      </c>
      <c r="G643" s="228"/>
      <c r="H643" s="231">
        <v>2.3999999999999999</v>
      </c>
      <c r="I643" s="232"/>
      <c r="J643" s="228"/>
      <c r="K643" s="228"/>
      <c r="L643" s="233"/>
      <c r="M643" s="234"/>
      <c r="N643" s="235"/>
      <c r="O643" s="235"/>
      <c r="P643" s="235"/>
      <c r="Q643" s="235"/>
      <c r="R643" s="235"/>
      <c r="S643" s="235"/>
      <c r="T643" s="236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37" t="s">
        <v>148</v>
      </c>
      <c r="AU643" s="237" t="s">
        <v>83</v>
      </c>
      <c r="AV643" s="14" t="s">
        <v>83</v>
      </c>
      <c r="AW643" s="14" t="s">
        <v>37</v>
      </c>
      <c r="AX643" s="14" t="s">
        <v>81</v>
      </c>
      <c r="AY643" s="237" t="s">
        <v>133</v>
      </c>
    </row>
    <row r="644" s="2" customFormat="1" ht="21.75" customHeight="1">
      <c r="A644" s="39"/>
      <c r="B644" s="40"/>
      <c r="C644" s="198" t="s">
        <v>906</v>
      </c>
      <c r="D644" s="198" t="s">
        <v>135</v>
      </c>
      <c r="E644" s="199" t="s">
        <v>907</v>
      </c>
      <c r="F644" s="200" t="s">
        <v>908</v>
      </c>
      <c r="G644" s="201" t="s">
        <v>160</v>
      </c>
      <c r="H644" s="202">
        <v>0.50900000000000001</v>
      </c>
      <c r="I644" s="203"/>
      <c r="J644" s="204">
        <f>ROUND(I644*H644,2)</f>
        <v>0</v>
      </c>
      <c r="K644" s="200" t="s">
        <v>144</v>
      </c>
      <c r="L644" s="45"/>
      <c r="M644" s="205" t="s">
        <v>19</v>
      </c>
      <c r="N644" s="206" t="s">
        <v>47</v>
      </c>
      <c r="O644" s="85"/>
      <c r="P644" s="207">
        <f>O644*H644</f>
        <v>0</v>
      </c>
      <c r="Q644" s="207">
        <v>0.023369999999999998</v>
      </c>
      <c r="R644" s="207">
        <f>Q644*H644</f>
        <v>0.011895329999999999</v>
      </c>
      <c r="S644" s="207">
        <v>0</v>
      </c>
      <c r="T644" s="208">
        <f>S644*H644</f>
        <v>0</v>
      </c>
      <c r="U644" s="39"/>
      <c r="V644" s="39"/>
      <c r="W644" s="39"/>
      <c r="X644" s="39"/>
      <c r="Y644" s="39"/>
      <c r="Z644" s="39"/>
      <c r="AA644" s="39"/>
      <c r="AB644" s="39"/>
      <c r="AC644" s="39"/>
      <c r="AD644" s="39"/>
      <c r="AE644" s="39"/>
      <c r="AR644" s="209" t="s">
        <v>241</v>
      </c>
      <c r="AT644" s="209" t="s">
        <v>135</v>
      </c>
      <c r="AU644" s="209" t="s">
        <v>83</v>
      </c>
      <c r="AY644" s="18" t="s">
        <v>133</v>
      </c>
      <c r="BE644" s="210">
        <f>IF(N644="základní",J644,0)</f>
        <v>0</v>
      </c>
      <c r="BF644" s="210">
        <f>IF(N644="snížená",J644,0)</f>
        <v>0</v>
      </c>
      <c r="BG644" s="210">
        <f>IF(N644="zákl. přenesená",J644,0)</f>
        <v>0</v>
      </c>
      <c r="BH644" s="210">
        <f>IF(N644="sníž. přenesená",J644,0)</f>
        <v>0</v>
      </c>
      <c r="BI644" s="210">
        <f>IF(N644="nulová",J644,0)</f>
        <v>0</v>
      </c>
      <c r="BJ644" s="18" t="s">
        <v>81</v>
      </c>
      <c r="BK644" s="210">
        <f>ROUND(I644*H644,2)</f>
        <v>0</v>
      </c>
      <c r="BL644" s="18" t="s">
        <v>241</v>
      </c>
      <c r="BM644" s="209" t="s">
        <v>909</v>
      </c>
    </row>
    <row r="645" s="2" customFormat="1">
      <c r="A645" s="39"/>
      <c r="B645" s="40"/>
      <c r="C645" s="41"/>
      <c r="D645" s="211" t="s">
        <v>146</v>
      </c>
      <c r="E645" s="41"/>
      <c r="F645" s="212" t="s">
        <v>910</v>
      </c>
      <c r="G645" s="41"/>
      <c r="H645" s="41"/>
      <c r="I645" s="213"/>
      <c r="J645" s="41"/>
      <c r="K645" s="41"/>
      <c r="L645" s="45"/>
      <c r="M645" s="214"/>
      <c r="N645" s="215"/>
      <c r="O645" s="85"/>
      <c r="P645" s="85"/>
      <c r="Q645" s="85"/>
      <c r="R645" s="85"/>
      <c r="S645" s="85"/>
      <c r="T645" s="86"/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T645" s="18" t="s">
        <v>146</v>
      </c>
      <c r="AU645" s="18" t="s">
        <v>83</v>
      </c>
    </row>
    <row r="646" s="14" customFormat="1">
      <c r="A646" s="14"/>
      <c r="B646" s="227"/>
      <c r="C646" s="228"/>
      <c r="D646" s="218" t="s">
        <v>148</v>
      </c>
      <c r="E646" s="229" t="s">
        <v>19</v>
      </c>
      <c r="F646" s="230" t="s">
        <v>911</v>
      </c>
      <c r="G646" s="228"/>
      <c r="H646" s="231">
        <v>0.50900000000000001</v>
      </c>
      <c r="I646" s="232"/>
      <c r="J646" s="228"/>
      <c r="K646" s="228"/>
      <c r="L646" s="233"/>
      <c r="M646" s="234"/>
      <c r="N646" s="235"/>
      <c r="O646" s="235"/>
      <c r="P646" s="235"/>
      <c r="Q646" s="235"/>
      <c r="R646" s="235"/>
      <c r="S646" s="235"/>
      <c r="T646" s="236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37" t="s">
        <v>148</v>
      </c>
      <c r="AU646" s="237" t="s">
        <v>83</v>
      </c>
      <c r="AV646" s="14" t="s">
        <v>83</v>
      </c>
      <c r="AW646" s="14" t="s">
        <v>37</v>
      </c>
      <c r="AX646" s="14" t="s">
        <v>81</v>
      </c>
      <c r="AY646" s="237" t="s">
        <v>133</v>
      </c>
    </row>
    <row r="647" s="2" customFormat="1" ht="21.75" customHeight="1">
      <c r="A647" s="39"/>
      <c r="B647" s="40"/>
      <c r="C647" s="198" t="s">
        <v>912</v>
      </c>
      <c r="D647" s="198" t="s">
        <v>135</v>
      </c>
      <c r="E647" s="199" t="s">
        <v>913</v>
      </c>
      <c r="F647" s="200" t="s">
        <v>914</v>
      </c>
      <c r="G647" s="201" t="s">
        <v>143</v>
      </c>
      <c r="H647" s="202">
        <v>26.969999999999999</v>
      </c>
      <c r="I647" s="203"/>
      <c r="J647" s="204">
        <f>ROUND(I647*H647,2)</f>
        <v>0</v>
      </c>
      <c r="K647" s="200" t="s">
        <v>144</v>
      </c>
      <c r="L647" s="45"/>
      <c r="M647" s="205" t="s">
        <v>19</v>
      </c>
      <c r="N647" s="206" t="s">
        <v>47</v>
      </c>
      <c r="O647" s="85"/>
      <c r="P647" s="207">
        <f>O647*H647</f>
        <v>0</v>
      </c>
      <c r="Q647" s="207">
        <v>0.0094800000000000006</v>
      </c>
      <c r="R647" s="207">
        <f>Q647*H647</f>
        <v>0.2556756</v>
      </c>
      <c r="S647" s="207">
        <v>0</v>
      </c>
      <c r="T647" s="208">
        <f>S647*H647</f>
        <v>0</v>
      </c>
      <c r="U647" s="39"/>
      <c r="V647" s="39"/>
      <c r="W647" s="39"/>
      <c r="X647" s="39"/>
      <c r="Y647" s="39"/>
      <c r="Z647" s="39"/>
      <c r="AA647" s="39"/>
      <c r="AB647" s="39"/>
      <c r="AC647" s="39"/>
      <c r="AD647" s="39"/>
      <c r="AE647" s="39"/>
      <c r="AR647" s="209" t="s">
        <v>241</v>
      </c>
      <c r="AT647" s="209" t="s">
        <v>135</v>
      </c>
      <c r="AU647" s="209" t="s">
        <v>83</v>
      </c>
      <c r="AY647" s="18" t="s">
        <v>133</v>
      </c>
      <c r="BE647" s="210">
        <f>IF(N647="základní",J647,0)</f>
        <v>0</v>
      </c>
      <c r="BF647" s="210">
        <f>IF(N647="snížená",J647,0)</f>
        <v>0</v>
      </c>
      <c r="BG647" s="210">
        <f>IF(N647="zákl. přenesená",J647,0)</f>
        <v>0</v>
      </c>
      <c r="BH647" s="210">
        <f>IF(N647="sníž. přenesená",J647,0)</f>
        <v>0</v>
      </c>
      <c r="BI647" s="210">
        <f>IF(N647="nulová",J647,0)</f>
        <v>0</v>
      </c>
      <c r="BJ647" s="18" t="s">
        <v>81</v>
      </c>
      <c r="BK647" s="210">
        <f>ROUND(I647*H647,2)</f>
        <v>0</v>
      </c>
      <c r="BL647" s="18" t="s">
        <v>241</v>
      </c>
      <c r="BM647" s="209" t="s">
        <v>915</v>
      </c>
    </row>
    <row r="648" s="2" customFormat="1">
      <c r="A648" s="39"/>
      <c r="B648" s="40"/>
      <c r="C648" s="41"/>
      <c r="D648" s="211" t="s">
        <v>146</v>
      </c>
      <c r="E648" s="41"/>
      <c r="F648" s="212" t="s">
        <v>916</v>
      </c>
      <c r="G648" s="41"/>
      <c r="H648" s="41"/>
      <c r="I648" s="213"/>
      <c r="J648" s="41"/>
      <c r="K648" s="41"/>
      <c r="L648" s="45"/>
      <c r="M648" s="214"/>
      <c r="N648" s="215"/>
      <c r="O648" s="85"/>
      <c r="P648" s="85"/>
      <c r="Q648" s="85"/>
      <c r="R648" s="85"/>
      <c r="S648" s="85"/>
      <c r="T648" s="86"/>
      <c r="U648" s="39"/>
      <c r="V648" s="39"/>
      <c r="W648" s="39"/>
      <c r="X648" s="39"/>
      <c r="Y648" s="39"/>
      <c r="Z648" s="39"/>
      <c r="AA648" s="39"/>
      <c r="AB648" s="39"/>
      <c r="AC648" s="39"/>
      <c r="AD648" s="39"/>
      <c r="AE648" s="39"/>
      <c r="AT648" s="18" t="s">
        <v>146</v>
      </c>
      <c r="AU648" s="18" t="s">
        <v>83</v>
      </c>
    </row>
    <row r="649" s="13" customFormat="1">
      <c r="A649" s="13"/>
      <c r="B649" s="216"/>
      <c r="C649" s="217"/>
      <c r="D649" s="218" t="s">
        <v>148</v>
      </c>
      <c r="E649" s="219" t="s">
        <v>19</v>
      </c>
      <c r="F649" s="220" t="s">
        <v>917</v>
      </c>
      <c r="G649" s="217"/>
      <c r="H649" s="219" t="s">
        <v>19</v>
      </c>
      <c r="I649" s="221"/>
      <c r="J649" s="217"/>
      <c r="K649" s="217"/>
      <c r="L649" s="222"/>
      <c r="M649" s="223"/>
      <c r="N649" s="224"/>
      <c r="O649" s="224"/>
      <c r="P649" s="224"/>
      <c r="Q649" s="224"/>
      <c r="R649" s="224"/>
      <c r="S649" s="224"/>
      <c r="T649" s="225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26" t="s">
        <v>148</v>
      </c>
      <c r="AU649" s="226" t="s">
        <v>83</v>
      </c>
      <c r="AV649" s="13" t="s">
        <v>81</v>
      </c>
      <c r="AW649" s="13" t="s">
        <v>37</v>
      </c>
      <c r="AX649" s="13" t="s">
        <v>76</v>
      </c>
      <c r="AY649" s="226" t="s">
        <v>133</v>
      </c>
    </row>
    <row r="650" s="14" customFormat="1">
      <c r="A650" s="14"/>
      <c r="B650" s="227"/>
      <c r="C650" s="228"/>
      <c r="D650" s="218" t="s">
        <v>148</v>
      </c>
      <c r="E650" s="229" t="s">
        <v>19</v>
      </c>
      <c r="F650" s="230" t="s">
        <v>918</v>
      </c>
      <c r="G650" s="228"/>
      <c r="H650" s="231">
        <v>28.050000000000001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37" t="s">
        <v>148</v>
      </c>
      <c r="AU650" s="237" t="s">
        <v>83</v>
      </c>
      <c r="AV650" s="14" t="s">
        <v>83</v>
      </c>
      <c r="AW650" s="14" t="s">
        <v>37</v>
      </c>
      <c r="AX650" s="14" t="s">
        <v>76</v>
      </c>
      <c r="AY650" s="237" t="s">
        <v>133</v>
      </c>
    </row>
    <row r="651" s="14" customFormat="1">
      <c r="A651" s="14"/>
      <c r="B651" s="227"/>
      <c r="C651" s="228"/>
      <c r="D651" s="218" t="s">
        <v>148</v>
      </c>
      <c r="E651" s="229" t="s">
        <v>19</v>
      </c>
      <c r="F651" s="230" t="s">
        <v>919</v>
      </c>
      <c r="G651" s="228"/>
      <c r="H651" s="231">
        <v>-1.0800000000000001</v>
      </c>
      <c r="I651" s="232"/>
      <c r="J651" s="228"/>
      <c r="K651" s="228"/>
      <c r="L651" s="233"/>
      <c r="M651" s="234"/>
      <c r="N651" s="235"/>
      <c r="O651" s="235"/>
      <c r="P651" s="235"/>
      <c r="Q651" s="235"/>
      <c r="R651" s="235"/>
      <c r="S651" s="235"/>
      <c r="T651" s="236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37" t="s">
        <v>148</v>
      </c>
      <c r="AU651" s="237" t="s">
        <v>83</v>
      </c>
      <c r="AV651" s="14" t="s">
        <v>83</v>
      </c>
      <c r="AW651" s="14" t="s">
        <v>37</v>
      </c>
      <c r="AX651" s="14" t="s">
        <v>76</v>
      </c>
      <c r="AY651" s="237" t="s">
        <v>133</v>
      </c>
    </row>
    <row r="652" s="15" customFormat="1">
      <c r="A652" s="15"/>
      <c r="B652" s="248"/>
      <c r="C652" s="249"/>
      <c r="D652" s="218" t="s">
        <v>148</v>
      </c>
      <c r="E652" s="250" t="s">
        <v>19</v>
      </c>
      <c r="F652" s="251" t="s">
        <v>305</v>
      </c>
      <c r="G652" s="249"/>
      <c r="H652" s="252">
        <v>26.969999999999999</v>
      </c>
      <c r="I652" s="253"/>
      <c r="J652" s="249"/>
      <c r="K652" s="249"/>
      <c r="L652" s="254"/>
      <c r="M652" s="255"/>
      <c r="N652" s="256"/>
      <c r="O652" s="256"/>
      <c r="P652" s="256"/>
      <c r="Q652" s="256"/>
      <c r="R652" s="256"/>
      <c r="S652" s="256"/>
      <c r="T652" s="257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T652" s="258" t="s">
        <v>148</v>
      </c>
      <c r="AU652" s="258" t="s">
        <v>83</v>
      </c>
      <c r="AV652" s="15" t="s">
        <v>139</v>
      </c>
      <c r="AW652" s="15" t="s">
        <v>37</v>
      </c>
      <c r="AX652" s="15" t="s">
        <v>81</v>
      </c>
      <c r="AY652" s="258" t="s">
        <v>133</v>
      </c>
    </row>
    <row r="653" s="2" customFormat="1" ht="24.15" customHeight="1">
      <c r="A653" s="39"/>
      <c r="B653" s="40"/>
      <c r="C653" s="198" t="s">
        <v>920</v>
      </c>
      <c r="D653" s="198" t="s">
        <v>135</v>
      </c>
      <c r="E653" s="199" t="s">
        <v>921</v>
      </c>
      <c r="F653" s="200" t="s">
        <v>922</v>
      </c>
      <c r="G653" s="201" t="s">
        <v>182</v>
      </c>
      <c r="H653" s="202">
        <v>0.70699999999999996</v>
      </c>
      <c r="I653" s="203"/>
      <c r="J653" s="204">
        <f>ROUND(I653*H653,2)</f>
        <v>0</v>
      </c>
      <c r="K653" s="200" t="s">
        <v>144</v>
      </c>
      <c r="L653" s="45"/>
      <c r="M653" s="205" t="s">
        <v>19</v>
      </c>
      <c r="N653" s="206" t="s">
        <v>47</v>
      </c>
      <c r="O653" s="85"/>
      <c r="P653" s="207">
        <f>O653*H653</f>
        <v>0</v>
      </c>
      <c r="Q653" s="207">
        <v>0</v>
      </c>
      <c r="R653" s="207">
        <f>Q653*H653</f>
        <v>0</v>
      </c>
      <c r="S653" s="207">
        <v>0</v>
      </c>
      <c r="T653" s="208">
        <f>S653*H653</f>
        <v>0</v>
      </c>
      <c r="U653" s="39"/>
      <c r="V653" s="39"/>
      <c r="W653" s="39"/>
      <c r="X653" s="39"/>
      <c r="Y653" s="39"/>
      <c r="Z653" s="39"/>
      <c r="AA653" s="39"/>
      <c r="AB653" s="39"/>
      <c r="AC653" s="39"/>
      <c r="AD653" s="39"/>
      <c r="AE653" s="39"/>
      <c r="AR653" s="209" t="s">
        <v>241</v>
      </c>
      <c r="AT653" s="209" t="s">
        <v>135</v>
      </c>
      <c r="AU653" s="209" t="s">
        <v>83</v>
      </c>
      <c r="AY653" s="18" t="s">
        <v>133</v>
      </c>
      <c r="BE653" s="210">
        <f>IF(N653="základní",J653,0)</f>
        <v>0</v>
      </c>
      <c r="BF653" s="210">
        <f>IF(N653="snížená",J653,0)</f>
        <v>0</v>
      </c>
      <c r="BG653" s="210">
        <f>IF(N653="zákl. přenesená",J653,0)</f>
        <v>0</v>
      </c>
      <c r="BH653" s="210">
        <f>IF(N653="sníž. přenesená",J653,0)</f>
        <v>0</v>
      </c>
      <c r="BI653" s="210">
        <f>IF(N653="nulová",J653,0)</f>
        <v>0</v>
      </c>
      <c r="BJ653" s="18" t="s">
        <v>81</v>
      </c>
      <c r="BK653" s="210">
        <f>ROUND(I653*H653,2)</f>
        <v>0</v>
      </c>
      <c r="BL653" s="18" t="s">
        <v>241</v>
      </c>
      <c r="BM653" s="209" t="s">
        <v>923</v>
      </c>
    </row>
    <row r="654" s="2" customFormat="1">
      <c r="A654" s="39"/>
      <c r="B654" s="40"/>
      <c r="C654" s="41"/>
      <c r="D654" s="211" t="s">
        <v>146</v>
      </c>
      <c r="E654" s="41"/>
      <c r="F654" s="212" t="s">
        <v>924</v>
      </c>
      <c r="G654" s="41"/>
      <c r="H654" s="41"/>
      <c r="I654" s="213"/>
      <c r="J654" s="41"/>
      <c r="K654" s="41"/>
      <c r="L654" s="45"/>
      <c r="M654" s="214"/>
      <c r="N654" s="215"/>
      <c r="O654" s="85"/>
      <c r="P654" s="85"/>
      <c r="Q654" s="85"/>
      <c r="R654" s="85"/>
      <c r="S654" s="85"/>
      <c r="T654" s="86"/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T654" s="18" t="s">
        <v>146</v>
      </c>
      <c r="AU654" s="18" t="s">
        <v>83</v>
      </c>
    </row>
    <row r="655" s="12" customFormat="1" ht="22.8" customHeight="1">
      <c r="A655" s="12"/>
      <c r="B655" s="182"/>
      <c r="C655" s="183"/>
      <c r="D655" s="184" t="s">
        <v>75</v>
      </c>
      <c r="E655" s="196" t="s">
        <v>925</v>
      </c>
      <c r="F655" s="196" t="s">
        <v>926</v>
      </c>
      <c r="G655" s="183"/>
      <c r="H655" s="183"/>
      <c r="I655" s="186"/>
      <c r="J655" s="197">
        <f>BK655</f>
        <v>0</v>
      </c>
      <c r="K655" s="183"/>
      <c r="L655" s="188"/>
      <c r="M655" s="189"/>
      <c r="N655" s="190"/>
      <c r="O655" s="190"/>
      <c r="P655" s="191">
        <f>SUM(P656:P845)</f>
        <v>0</v>
      </c>
      <c r="Q655" s="190"/>
      <c r="R655" s="191">
        <f>SUM(R656:R845)</f>
        <v>2.5397220800000002</v>
      </c>
      <c r="S655" s="190"/>
      <c r="T655" s="192">
        <f>SUM(T656:T845)</f>
        <v>1.4973741199999999</v>
      </c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R655" s="193" t="s">
        <v>83</v>
      </c>
      <c r="AT655" s="194" t="s">
        <v>75</v>
      </c>
      <c r="AU655" s="194" t="s">
        <v>81</v>
      </c>
      <c r="AY655" s="193" t="s">
        <v>133</v>
      </c>
      <c r="BK655" s="195">
        <f>SUM(BK656:BK845)</f>
        <v>0</v>
      </c>
    </row>
    <row r="656" s="2" customFormat="1" ht="16.5" customHeight="1">
      <c r="A656" s="39"/>
      <c r="B656" s="40"/>
      <c r="C656" s="198" t="s">
        <v>927</v>
      </c>
      <c r="D656" s="198" t="s">
        <v>135</v>
      </c>
      <c r="E656" s="199" t="s">
        <v>928</v>
      </c>
      <c r="F656" s="200" t="s">
        <v>929</v>
      </c>
      <c r="G656" s="201" t="s">
        <v>143</v>
      </c>
      <c r="H656" s="202">
        <v>45.198</v>
      </c>
      <c r="I656" s="203"/>
      <c r="J656" s="204">
        <f>ROUND(I656*H656,2)</f>
        <v>0</v>
      </c>
      <c r="K656" s="200" t="s">
        <v>144</v>
      </c>
      <c r="L656" s="45"/>
      <c r="M656" s="205" t="s">
        <v>19</v>
      </c>
      <c r="N656" s="206" t="s">
        <v>47</v>
      </c>
      <c r="O656" s="85"/>
      <c r="P656" s="207">
        <f>O656*H656</f>
        <v>0</v>
      </c>
      <c r="Q656" s="207">
        <v>0</v>
      </c>
      <c r="R656" s="207">
        <f>Q656*H656</f>
        <v>0</v>
      </c>
      <c r="S656" s="207">
        <v>0.00594</v>
      </c>
      <c r="T656" s="208">
        <f>S656*H656</f>
        <v>0.26847611999999998</v>
      </c>
      <c r="U656" s="39"/>
      <c r="V656" s="39"/>
      <c r="W656" s="39"/>
      <c r="X656" s="39"/>
      <c r="Y656" s="39"/>
      <c r="Z656" s="39"/>
      <c r="AA656" s="39"/>
      <c r="AB656" s="39"/>
      <c r="AC656" s="39"/>
      <c r="AD656" s="39"/>
      <c r="AE656" s="39"/>
      <c r="AR656" s="209" t="s">
        <v>241</v>
      </c>
      <c r="AT656" s="209" t="s">
        <v>135</v>
      </c>
      <c r="AU656" s="209" t="s">
        <v>83</v>
      </c>
      <c r="AY656" s="18" t="s">
        <v>133</v>
      </c>
      <c r="BE656" s="210">
        <f>IF(N656="základní",J656,0)</f>
        <v>0</v>
      </c>
      <c r="BF656" s="210">
        <f>IF(N656="snížená",J656,0)</f>
        <v>0</v>
      </c>
      <c r="BG656" s="210">
        <f>IF(N656="zákl. přenesená",J656,0)</f>
        <v>0</v>
      </c>
      <c r="BH656" s="210">
        <f>IF(N656="sníž. přenesená",J656,0)</f>
        <v>0</v>
      </c>
      <c r="BI656" s="210">
        <f>IF(N656="nulová",J656,0)</f>
        <v>0</v>
      </c>
      <c r="BJ656" s="18" t="s">
        <v>81</v>
      </c>
      <c r="BK656" s="210">
        <f>ROUND(I656*H656,2)</f>
        <v>0</v>
      </c>
      <c r="BL656" s="18" t="s">
        <v>241</v>
      </c>
      <c r="BM656" s="209" t="s">
        <v>930</v>
      </c>
    </row>
    <row r="657" s="2" customFormat="1">
      <c r="A657" s="39"/>
      <c r="B657" s="40"/>
      <c r="C657" s="41"/>
      <c r="D657" s="211" t="s">
        <v>146</v>
      </c>
      <c r="E657" s="41"/>
      <c r="F657" s="212" t="s">
        <v>931</v>
      </c>
      <c r="G657" s="41"/>
      <c r="H657" s="41"/>
      <c r="I657" s="213"/>
      <c r="J657" s="41"/>
      <c r="K657" s="41"/>
      <c r="L657" s="45"/>
      <c r="M657" s="214"/>
      <c r="N657" s="215"/>
      <c r="O657" s="85"/>
      <c r="P657" s="85"/>
      <c r="Q657" s="85"/>
      <c r="R657" s="85"/>
      <c r="S657" s="85"/>
      <c r="T657" s="86"/>
      <c r="U657" s="39"/>
      <c r="V657" s="39"/>
      <c r="W657" s="39"/>
      <c r="X657" s="39"/>
      <c r="Y657" s="39"/>
      <c r="Z657" s="39"/>
      <c r="AA657" s="39"/>
      <c r="AB657" s="39"/>
      <c r="AC657" s="39"/>
      <c r="AD657" s="39"/>
      <c r="AE657" s="39"/>
      <c r="AT657" s="18" t="s">
        <v>146</v>
      </c>
      <c r="AU657" s="18" t="s">
        <v>83</v>
      </c>
    </row>
    <row r="658" s="13" customFormat="1">
      <c r="A658" s="13"/>
      <c r="B658" s="216"/>
      <c r="C658" s="217"/>
      <c r="D658" s="218" t="s">
        <v>148</v>
      </c>
      <c r="E658" s="219" t="s">
        <v>19</v>
      </c>
      <c r="F658" s="220" t="s">
        <v>932</v>
      </c>
      <c r="G658" s="217"/>
      <c r="H658" s="219" t="s">
        <v>19</v>
      </c>
      <c r="I658" s="221"/>
      <c r="J658" s="217"/>
      <c r="K658" s="217"/>
      <c r="L658" s="222"/>
      <c r="M658" s="223"/>
      <c r="N658" s="224"/>
      <c r="O658" s="224"/>
      <c r="P658" s="224"/>
      <c r="Q658" s="224"/>
      <c r="R658" s="224"/>
      <c r="S658" s="224"/>
      <c r="T658" s="225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26" t="s">
        <v>148</v>
      </c>
      <c r="AU658" s="226" t="s">
        <v>83</v>
      </c>
      <c r="AV658" s="13" t="s">
        <v>81</v>
      </c>
      <c r="AW658" s="13" t="s">
        <v>37</v>
      </c>
      <c r="AX658" s="13" t="s">
        <v>76</v>
      </c>
      <c r="AY658" s="226" t="s">
        <v>133</v>
      </c>
    </row>
    <row r="659" s="13" customFormat="1">
      <c r="A659" s="13"/>
      <c r="B659" s="216"/>
      <c r="C659" s="217"/>
      <c r="D659" s="218" t="s">
        <v>148</v>
      </c>
      <c r="E659" s="219" t="s">
        <v>19</v>
      </c>
      <c r="F659" s="220" t="s">
        <v>831</v>
      </c>
      <c r="G659" s="217"/>
      <c r="H659" s="219" t="s">
        <v>19</v>
      </c>
      <c r="I659" s="221"/>
      <c r="J659" s="217"/>
      <c r="K659" s="217"/>
      <c r="L659" s="222"/>
      <c r="M659" s="223"/>
      <c r="N659" s="224"/>
      <c r="O659" s="224"/>
      <c r="P659" s="224"/>
      <c r="Q659" s="224"/>
      <c r="R659" s="224"/>
      <c r="S659" s="224"/>
      <c r="T659" s="225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26" t="s">
        <v>148</v>
      </c>
      <c r="AU659" s="226" t="s">
        <v>83</v>
      </c>
      <c r="AV659" s="13" t="s">
        <v>81</v>
      </c>
      <c r="AW659" s="13" t="s">
        <v>37</v>
      </c>
      <c r="AX659" s="13" t="s">
        <v>76</v>
      </c>
      <c r="AY659" s="226" t="s">
        <v>133</v>
      </c>
    </row>
    <row r="660" s="14" customFormat="1">
      <c r="A660" s="14"/>
      <c r="B660" s="227"/>
      <c r="C660" s="228"/>
      <c r="D660" s="218" t="s">
        <v>148</v>
      </c>
      <c r="E660" s="229" t="s">
        <v>19</v>
      </c>
      <c r="F660" s="230" t="s">
        <v>832</v>
      </c>
      <c r="G660" s="228"/>
      <c r="H660" s="231">
        <v>15.513</v>
      </c>
      <c r="I660" s="232"/>
      <c r="J660" s="228"/>
      <c r="K660" s="228"/>
      <c r="L660" s="233"/>
      <c r="M660" s="234"/>
      <c r="N660" s="235"/>
      <c r="O660" s="235"/>
      <c r="P660" s="235"/>
      <c r="Q660" s="235"/>
      <c r="R660" s="235"/>
      <c r="S660" s="235"/>
      <c r="T660" s="236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37" t="s">
        <v>148</v>
      </c>
      <c r="AU660" s="237" t="s">
        <v>83</v>
      </c>
      <c r="AV660" s="14" t="s">
        <v>83</v>
      </c>
      <c r="AW660" s="14" t="s">
        <v>37</v>
      </c>
      <c r="AX660" s="14" t="s">
        <v>76</v>
      </c>
      <c r="AY660" s="237" t="s">
        <v>133</v>
      </c>
    </row>
    <row r="661" s="13" customFormat="1">
      <c r="A661" s="13"/>
      <c r="B661" s="216"/>
      <c r="C661" s="217"/>
      <c r="D661" s="218" t="s">
        <v>148</v>
      </c>
      <c r="E661" s="219" t="s">
        <v>19</v>
      </c>
      <c r="F661" s="220" t="s">
        <v>833</v>
      </c>
      <c r="G661" s="217"/>
      <c r="H661" s="219" t="s">
        <v>19</v>
      </c>
      <c r="I661" s="221"/>
      <c r="J661" s="217"/>
      <c r="K661" s="217"/>
      <c r="L661" s="222"/>
      <c r="M661" s="223"/>
      <c r="N661" s="224"/>
      <c r="O661" s="224"/>
      <c r="P661" s="224"/>
      <c r="Q661" s="224"/>
      <c r="R661" s="224"/>
      <c r="S661" s="224"/>
      <c r="T661" s="225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26" t="s">
        <v>148</v>
      </c>
      <c r="AU661" s="226" t="s">
        <v>83</v>
      </c>
      <c r="AV661" s="13" t="s">
        <v>81</v>
      </c>
      <c r="AW661" s="13" t="s">
        <v>37</v>
      </c>
      <c r="AX661" s="13" t="s">
        <v>76</v>
      </c>
      <c r="AY661" s="226" t="s">
        <v>133</v>
      </c>
    </row>
    <row r="662" s="14" customFormat="1">
      <c r="A662" s="14"/>
      <c r="B662" s="227"/>
      <c r="C662" s="228"/>
      <c r="D662" s="218" t="s">
        <v>148</v>
      </c>
      <c r="E662" s="229" t="s">
        <v>19</v>
      </c>
      <c r="F662" s="230" t="s">
        <v>834</v>
      </c>
      <c r="G662" s="228"/>
      <c r="H662" s="231">
        <v>16.274999999999999</v>
      </c>
      <c r="I662" s="232"/>
      <c r="J662" s="228"/>
      <c r="K662" s="228"/>
      <c r="L662" s="233"/>
      <c r="M662" s="234"/>
      <c r="N662" s="235"/>
      <c r="O662" s="235"/>
      <c r="P662" s="235"/>
      <c r="Q662" s="235"/>
      <c r="R662" s="235"/>
      <c r="S662" s="235"/>
      <c r="T662" s="236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37" t="s">
        <v>148</v>
      </c>
      <c r="AU662" s="237" t="s">
        <v>83</v>
      </c>
      <c r="AV662" s="14" t="s">
        <v>83</v>
      </c>
      <c r="AW662" s="14" t="s">
        <v>37</v>
      </c>
      <c r="AX662" s="14" t="s">
        <v>76</v>
      </c>
      <c r="AY662" s="237" t="s">
        <v>133</v>
      </c>
    </row>
    <row r="663" s="13" customFormat="1">
      <c r="A663" s="13"/>
      <c r="B663" s="216"/>
      <c r="C663" s="217"/>
      <c r="D663" s="218" t="s">
        <v>148</v>
      </c>
      <c r="E663" s="219" t="s">
        <v>19</v>
      </c>
      <c r="F663" s="220" t="s">
        <v>933</v>
      </c>
      <c r="G663" s="217"/>
      <c r="H663" s="219" t="s">
        <v>19</v>
      </c>
      <c r="I663" s="221"/>
      <c r="J663" s="217"/>
      <c r="K663" s="217"/>
      <c r="L663" s="222"/>
      <c r="M663" s="223"/>
      <c r="N663" s="224"/>
      <c r="O663" s="224"/>
      <c r="P663" s="224"/>
      <c r="Q663" s="224"/>
      <c r="R663" s="224"/>
      <c r="S663" s="224"/>
      <c r="T663" s="225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26" t="s">
        <v>148</v>
      </c>
      <c r="AU663" s="226" t="s">
        <v>83</v>
      </c>
      <c r="AV663" s="13" t="s">
        <v>81</v>
      </c>
      <c r="AW663" s="13" t="s">
        <v>37</v>
      </c>
      <c r="AX663" s="13" t="s">
        <v>76</v>
      </c>
      <c r="AY663" s="226" t="s">
        <v>133</v>
      </c>
    </row>
    <row r="664" s="14" customFormat="1">
      <c r="A664" s="14"/>
      <c r="B664" s="227"/>
      <c r="C664" s="228"/>
      <c r="D664" s="218" t="s">
        <v>148</v>
      </c>
      <c r="E664" s="229" t="s">
        <v>19</v>
      </c>
      <c r="F664" s="230" t="s">
        <v>323</v>
      </c>
      <c r="G664" s="228"/>
      <c r="H664" s="231">
        <v>13.41</v>
      </c>
      <c r="I664" s="232"/>
      <c r="J664" s="228"/>
      <c r="K664" s="228"/>
      <c r="L664" s="233"/>
      <c r="M664" s="234"/>
      <c r="N664" s="235"/>
      <c r="O664" s="235"/>
      <c r="P664" s="235"/>
      <c r="Q664" s="235"/>
      <c r="R664" s="235"/>
      <c r="S664" s="235"/>
      <c r="T664" s="236"/>
      <c r="U664" s="14"/>
      <c r="V664" s="14"/>
      <c r="W664" s="14"/>
      <c r="X664" s="14"/>
      <c r="Y664" s="14"/>
      <c r="Z664" s="14"/>
      <c r="AA664" s="14"/>
      <c r="AB664" s="14"/>
      <c r="AC664" s="14"/>
      <c r="AD664" s="14"/>
      <c r="AE664" s="14"/>
      <c r="AT664" s="237" t="s">
        <v>148</v>
      </c>
      <c r="AU664" s="237" t="s">
        <v>83</v>
      </c>
      <c r="AV664" s="14" t="s">
        <v>83</v>
      </c>
      <c r="AW664" s="14" t="s">
        <v>37</v>
      </c>
      <c r="AX664" s="14" t="s">
        <v>76</v>
      </c>
      <c r="AY664" s="237" t="s">
        <v>133</v>
      </c>
    </row>
    <row r="665" s="15" customFormat="1">
      <c r="A665" s="15"/>
      <c r="B665" s="248"/>
      <c r="C665" s="249"/>
      <c r="D665" s="218" t="s">
        <v>148</v>
      </c>
      <c r="E665" s="250" t="s">
        <v>19</v>
      </c>
      <c r="F665" s="251" t="s">
        <v>305</v>
      </c>
      <c r="G665" s="249"/>
      <c r="H665" s="252">
        <v>45.197999999999993</v>
      </c>
      <c r="I665" s="253"/>
      <c r="J665" s="249"/>
      <c r="K665" s="249"/>
      <c r="L665" s="254"/>
      <c r="M665" s="255"/>
      <c r="N665" s="256"/>
      <c r="O665" s="256"/>
      <c r="P665" s="256"/>
      <c r="Q665" s="256"/>
      <c r="R665" s="256"/>
      <c r="S665" s="256"/>
      <c r="T665" s="257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T665" s="258" t="s">
        <v>148</v>
      </c>
      <c r="AU665" s="258" t="s">
        <v>83</v>
      </c>
      <c r="AV665" s="15" t="s">
        <v>139</v>
      </c>
      <c r="AW665" s="15" t="s">
        <v>37</v>
      </c>
      <c r="AX665" s="15" t="s">
        <v>81</v>
      </c>
      <c r="AY665" s="258" t="s">
        <v>133</v>
      </c>
    </row>
    <row r="666" s="2" customFormat="1" ht="16.5" customHeight="1">
      <c r="A666" s="39"/>
      <c r="B666" s="40"/>
      <c r="C666" s="198" t="s">
        <v>934</v>
      </c>
      <c r="D666" s="198" t="s">
        <v>135</v>
      </c>
      <c r="E666" s="199" t="s">
        <v>935</v>
      </c>
      <c r="F666" s="200" t="s">
        <v>936</v>
      </c>
      <c r="G666" s="201" t="s">
        <v>274</v>
      </c>
      <c r="H666" s="202">
        <v>19.300000000000001</v>
      </c>
      <c r="I666" s="203"/>
      <c r="J666" s="204">
        <f>ROUND(I666*H666,2)</f>
        <v>0</v>
      </c>
      <c r="K666" s="200" t="s">
        <v>144</v>
      </c>
      <c r="L666" s="45"/>
      <c r="M666" s="205" t="s">
        <v>19</v>
      </c>
      <c r="N666" s="206" t="s">
        <v>47</v>
      </c>
      <c r="O666" s="85"/>
      <c r="P666" s="207">
        <f>O666*H666</f>
        <v>0</v>
      </c>
      <c r="Q666" s="207">
        <v>0</v>
      </c>
      <c r="R666" s="207">
        <f>Q666*H666</f>
        <v>0</v>
      </c>
      <c r="S666" s="207">
        <v>0.00191</v>
      </c>
      <c r="T666" s="208">
        <f>S666*H666</f>
        <v>0.036863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09" t="s">
        <v>241</v>
      </c>
      <c r="AT666" s="209" t="s">
        <v>135</v>
      </c>
      <c r="AU666" s="209" t="s">
        <v>83</v>
      </c>
      <c r="AY666" s="18" t="s">
        <v>133</v>
      </c>
      <c r="BE666" s="210">
        <f>IF(N666="základní",J666,0)</f>
        <v>0</v>
      </c>
      <c r="BF666" s="210">
        <f>IF(N666="snížená",J666,0)</f>
        <v>0</v>
      </c>
      <c r="BG666" s="210">
        <f>IF(N666="zákl. přenesená",J666,0)</f>
        <v>0</v>
      </c>
      <c r="BH666" s="210">
        <f>IF(N666="sníž. přenesená",J666,0)</f>
        <v>0</v>
      </c>
      <c r="BI666" s="210">
        <f>IF(N666="nulová",J666,0)</f>
        <v>0</v>
      </c>
      <c r="BJ666" s="18" t="s">
        <v>81</v>
      </c>
      <c r="BK666" s="210">
        <f>ROUND(I666*H666,2)</f>
        <v>0</v>
      </c>
      <c r="BL666" s="18" t="s">
        <v>241</v>
      </c>
      <c r="BM666" s="209" t="s">
        <v>937</v>
      </c>
    </row>
    <row r="667" s="2" customFormat="1">
      <c r="A667" s="39"/>
      <c r="B667" s="40"/>
      <c r="C667" s="41"/>
      <c r="D667" s="211" t="s">
        <v>146</v>
      </c>
      <c r="E667" s="41"/>
      <c r="F667" s="212" t="s">
        <v>938</v>
      </c>
      <c r="G667" s="41"/>
      <c r="H667" s="41"/>
      <c r="I667" s="213"/>
      <c r="J667" s="41"/>
      <c r="K667" s="41"/>
      <c r="L667" s="45"/>
      <c r="M667" s="214"/>
      <c r="N667" s="215"/>
      <c r="O667" s="85"/>
      <c r="P667" s="85"/>
      <c r="Q667" s="85"/>
      <c r="R667" s="85"/>
      <c r="S667" s="85"/>
      <c r="T667" s="86"/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T667" s="18" t="s">
        <v>146</v>
      </c>
      <c r="AU667" s="18" t="s">
        <v>83</v>
      </c>
    </row>
    <row r="668" s="13" customFormat="1">
      <c r="A668" s="13"/>
      <c r="B668" s="216"/>
      <c r="C668" s="217"/>
      <c r="D668" s="218" t="s">
        <v>148</v>
      </c>
      <c r="E668" s="219" t="s">
        <v>19</v>
      </c>
      <c r="F668" s="220" t="s">
        <v>939</v>
      </c>
      <c r="G668" s="217"/>
      <c r="H668" s="219" t="s">
        <v>19</v>
      </c>
      <c r="I668" s="221"/>
      <c r="J668" s="217"/>
      <c r="K668" s="217"/>
      <c r="L668" s="222"/>
      <c r="M668" s="223"/>
      <c r="N668" s="224"/>
      <c r="O668" s="224"/>
      <c r="P668" s="224"/>
      <c r="Q668" s="224"/>
      <c r="R668" s="224"/>
      <c r="S668" s="224"/>
      <c r="T668" s="225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26" t="s">
        <v>148</v>
      </c>
      <c r="AU668" s="226" t="s">
        <v>83</v>
      </c>
      <c r="AV668" s="13" t="s">
        <v>81</v>
      </c>
      <c r="AW668" s="13" t="s">
        <v>37</v>
      </c>
      <c r="AX668" s="13" t="s">
        <v>76</v>
      </c>
      <c r="AY668" s="226" t="s">
        <v>133</v>
      </c>
    </row>
    <row r="669" s="14" customFormat="1">
      <c r="A669" s="14"/>
      <c r="B669" s="227"/>
      <c r="C669" s="228"/>
      <c r="D669" s="218" t="s">
        <v>148</v>
      </c>
      <c r="E669" s="229" t="s">
        <v>19</v>
      </c>
      <c r="F669" s="230" t="s">
        <v>940</v>
      </c>
      <c r="G669" s="228"/>
      <c r="H669" s="231">
        <v>4</v>
      </c>
      <c r="I669" s="232"/>
      <c r="J669" s="228"/>
      <c r="K669" s="228"/>
      <c r="L669" s="233"/>
      <c r="M669" s="234"/>
      <c r="N669" s="235"/>
      <c r="O669" s="235"/>
      <c r="P669" s="235"/>
      <c r="Q669" s="235"/>
      <c r="R669" s="235"/>
      <c r="S669" s="235"/>
      <c r="T669" s="236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37" t="s">
        <v>148</v>
      </c>
      <c r="AU669" s="237" t="s">
        <v>83</v>
      </c>
      <c r="AV669" s="14" t="s">
        <v>83</v>
      </c>
      <c r="AW669" s="14" t="s">
        <v>37</v>
      </c>
      <c r="AX669" s="14" t="s">
        <v>76</v>
      </c>
      <c r="AY669" s="237" t="s">
        <v>133</v>
      </c>
    </row>
    <row r="670" s="13" customFormat="1">
      <c r="A670" s="13"/>
      <c r="B670" s="216"/>
      <c r="C670" s="217"/>
      <c r="D670" s="218" t="s">
        <v>148</v>
      </c>
      <c r="E670" s="219" t="s">
        <v>19</v>
      </c>
      <c r="F670" s="220" t="s">
        <v>941</v>
      </c>
      <c r="G670" s="217"/>
      <c r="H670" s="219" t="s">
        <v>19</v>
      </c>
      <c r="I670" s="221"/>
      <c r="J670" s="217"/>
      <c r="K670" s="217"/>
      <c r="L670" s="222"/>
      <c r="M670" s="223"/>
      <c r="N670" s="224"/>
      <c r="O670" s="224"/>
      <c r="P670" s="224"/>
      <c r="Q670" s="224"/>
      <c r="R670" s="224"/>
      <c r="S670" s="224"/>
      <c r="T670" s="225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26" t="s">
        <v>148</v>
      </c>
      <c r="AU670" s="226" t="s">
        <v>83</v>
      </c>
      <c r="AV670" s="13" t="s">
        <v>81</v>
      </c>
      <c r="AW670" s="13" t="s">
        <v>37</v>
      </c>
      <c r="AX670" s="13" t="s">
        <v>76</v>
      </c>
      <c r="AY670" s="226" t="s">
        <v>133</v>
      </c>
    </row>
    <row r="671" s="14" customFormat="1">
      <c r="A671" s="14"/>
      <c r="B671" s="227"/>
      <c r="C671" s="228"/>
      <c r="D671" s="218" t="s">
        <v>148</v>
      </c>
      <c r="E671" s="229" t="s">
        <v>19</v>
      </c>
      <c r="F671" s="230" t="s">
        <v>942</v>
      </c>
      <c r="G671" s="228"/>
      <c r="H671" s="231">
        <v>15.300000000000001</v>
      </c>
      <c r="I671" s="232"/>
      <c r="J671" s="228"/>
      <c r="K671" s="228"/>
      <c r="L671" s="233"/>
      <c r="M671" s="234"/>
      <c r="N671" s="235"/>
      <c r="O671" s="235"/>
      <c r="P671" s="235"/>
      <c r="Q671" s="235"/>
      <c r="R671" s="235"/>
      <c r="S671" s="235"/>
      <c r="T671" s="236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37" t="s">
        <v>148</v>
      </c>
      <c r="AU671" s="237" t="s">
        <v>83</v>
      </c>
      <c r="AV671" s="14" t="s">
        <v>83</v>
      </c>
      <c r="AW671" s="14" t="s">
        <v>37</v>
      </c>
      <c r="AX671" s="14" t="s">
        <v>76</v>
      </c>
      <c r="AY671" s="237" t="s">
        <v>133</v>
      </c>
    </row>
    <row r="672" s="15" customFormat="1">
      <c r="A672" s="15"/>
      <c r="B672" s="248"/>
      <c r="C672" s="249"/>
      <c r="D672" s="218" t="s">
        <v>148</v>
      </c>
      <c r="E672" s="250" t="s">
        <v>19</v>
      </c>
      <c r="F672" s="251" t="s">
        <v>305</v>
      </c>
      <c r="G672" s="249"/>
      <c r="H672" s="252">
        <v>19.300000000000001</v>
      </c>
      <c r="I672" s="253"/>
      <c r="J672" s="249"/>
      <c r="K672" s="249"/>
      <c r="L672" s="254"/>
      <c r="M672" s="255"/>
      <c r="N672" s="256"/>
      <c r="O672" s="256"/>
      <c r="P672" s="256"/>
      <c r="Q672" s="256"/>
      <c r="R672" s="256"/>
      <c r="S672" s="256"/>
      <c r="T672" s="257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T672" s="258" t="s">
        <v>148</v>
      </c>
      <c r="AU672" s="258" t="s">
        <v>83</v>
      </c>
      <c r="AV672" s="15" t="s">
        <v>139</v>
      </c>
      <c r="AW672" s="15" t="s">
        <v>37</v>
      </c>
      <c r="AX672" s="15" t="s">
        <v>81</v>
      </c>
      <c r="AY672" s="258" t="s">
        <v>133</v>
      </c>
    </row>
    <row r="673" s="2" customFormat="1" ht="16.5" customHeight="1">
      <c r="A673" s="39"/>
      <c r="B673" s="40"/>
      <c r="C673" s="198" t="s">
        <v>943</v>
      </c>
      <c r="D673" s="198" t="s">
        <v>135</v>
      </c>
      <c r="E673" s="199" t="s">
        <v>944</v>
      </c>
      <c r="F673" s="200" t="s">
        <v>945</v>
      </c>
      <c r="G673" s="201" t="s">
        <v>274</v>
      </c>
      <c r="H673" s="202">
        <v>160.40000000000001</v>
      </c>
      <c r="I673" s="203"/>
      <c r="J673" s="204">
        <f>ROUND(I673*H673,2)</f>
        <v>0</v>
      </c>
      <c r="K673" s="200" t="s">
        <v>144</v>
      </c>
      <c r="L673" s="45"/>
      <c r="M673" s="205" t="s">
        <v>19</v>
      </c>
      <c r="N673" s="206" t="s">
        <v>47</v>
      </c>
      <c r="O673" s="85"/>
      <c r="P673" s="207">
        <f>O673*H673</f>
        <v>0</v>
      </c>
      <c r="Q673" s="207">
        <v>0</v>
      </c>
      <c r="R673" s="207">
        <f>Q673*H673</f>
        <v>0</v>
      </c>
      <c r="S673" s="207">
        <v>0.00167</v>
      </c>
      <c r="T673" s="208">
        <f>S673*H673</f>
        <v>0.267868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09" t="s">
        <v>241</v>
      </c>
      <c r="AT673" s="209" t="s">
        <v>135</v>
      </c>
      <c r="AU673" s="209" t="s">
        <v>83</v>
      </c>
      <c r="AY673" s="18" t="s">
        <v>133</v>
      </c>
      <c r="BE673" s="210">
        <f>IF(N673="základní",J673,0)</f>
        <v>0</v>
      </c>
      <c r="BF673" s="210">
        <f>IF(N673="snížená",J673,0)</f>
        <v>0</v>
      </c>
      <c r="BG673" s="210">
        <f>IF(N673="zákl. přenesená",J673,0)</f>
        <v>0</v>
      </c>
      <c r="BH673" s="210">
        <f>IF(N673="sníž. přenesená",J673,0)</f>
        <v>0</v>
      </c>
      <c r="BI673" s="210">
        <f>IF(N673="nulová",J673,0)</f>
        <v>0</v>
      </c>
      <c r="BJ673" s="18" t="s">
        <v>81</v>
      </c>
      <c r="BK673" s="210">
        <f>ROUND(I673*H673,2)</f>
        <v>0</v>
      </c>
      <c r="BL673" s="18" t="s">
        <v>241</v>
      </c>
      <c r="BM673" s="209" t="s">
        <v>946</v>
      </c>
    </row>
    <row r="674" s="2" customFormat="1">
      <c r="A674" s="39"/>
      <c r="B674" s="40"/>
      <c r="C674" s="41"/>
      <c r="D674" s="211" t="s">
        <v>146</v>
      </c>
      <c r="E674" s="41"/>
      <c r="F674" s="212" t="s">
        <v>947</v>
      </c>
      <c r="G674" s="41"/>
      <c r="H674" s="41"/>
      <c r="I674" s="213"/>
      <c r="J674" s="41"/>
      <c r="K674" s="41"/>
      <c r="L674" s="45"/>
      <c r="M674" s="214"/>
      <c r="N674" s="215"/>
      <c r="O674" s="85"/>
      <c r="P674" s="85"/>
      <c r="Q674" s="85"/>
      <c r="R674" s="85"/>
      <c r="S674" s="85"/>
      <c r="T674" s="86"/>
      <c r="U674" s="39"/>
      <c r="V674" s="39"/>
      <c r="W674" s="39"/>
      <c r="X674" s="39"/>
      <c r="Y674" s="39"/>
      <c r="Z674" s="39"/>
      <c r="AA674" s="39"/>
      <c r="AB674" s="39"/>
      <c r="AC674" s="39"/>
      <c r="AD674" s="39"/>
      <c r="AE674" s="39"/>
      <c r="AT674" s="18" t="s">
        <v>146</v>
      </c>
      <c r="AU674" s="18" t="s">
        <v>83</v>
      </c>
    </row>
    <row r="675" s="2" customFormat="1" ht="16.5" customHeight="1">
      <c r="A675" s="39"/>
      <c r="B675" s="40"/>
      <c r="C675" s="198" t="s">
        <v>948</v>
      </c>
      <c r="D675" s="198" t="s">
        <v>135</v>
      </c>
      <c r="E675" s="199" t="s">
        <v>949</v>
      </c>
      <c r="F675" s="200" t="s">
        <v>950</v>
      </c>
      <c r="G675" s="201" t="s">
        <v>274</v>
      </c>
      <c r="H675" s="202">
        <v>35.649999999999999</v>
      </c>
      <c r="I675" s="203"/>
      <c r="J675" s="204">
        <f>ROUND(I675*H675,2)</f>
        <v>0</v>
      </c>
      <c r="K675" s="200" t="s">
        <v>144</v>
      </c>
      <c r="L675" s="45"/>
      <c r="M675" s="205" t="s">
        <v>19</v>
      </c>
      <c r="N675" s="206" t="s">
        <v>47</v>
      </c>
      <c r="O675" s="85"/>
      <c r="P675" s="207">
        <f>O675*H675</f>
        <v>0</v>
      </c>
      <c r="Q675" s="207">
        <v>0</v>
      </c>
      <c r="R675" s="207">
        <f>Q675*H675</f>
        <v>0</v>
      </c>
      <c r="S675" s="207">
        <v>0.0022300000000000002</v>
      </c>
      <c r="T675" s="208">
        <f>S675*H675</f>
        <v>0.079499500000000001</v>
      </c>
      <c r="U675" s="39"/>
      <c r="V675" s="39"/>
      <c r="W675" s="39"/>
      <c r="X675" s="39"/>
      <c r="Y675" s="39"/>
      <c r="Z675" s="39"/>
      <c r="AA675" s="39"/>
      <c r="AB675" s="39"/>
      <c r="AC675" s="39"/>
      <c r="AD675" s="39"/>
      <c r="AE675" s="39"/>
      <c r="AR675" s="209" t="s">
        <v>241</v>
      </c>
      <c r="AT675" s="209" t="s">
        <v>135</v>
      </c>
      <c r="AU675" s="209" t="s">
        <v>83</v>
      </c>
      <c r="AY675" s="18" t="s">
        <v>133</v>
      </c>
      <c r="BE675" s="210">
        <f>IF(N675="základní",J675,0)</f>
        <v>0</v>
      </c>
      <c r="BF675" s="210">
        <f>IF(N675="snížená",J675,0)</f>
        <v>0</v>
      </c>
      <c r="BG675" s="210">
        <f>IF(N675="zákl. přenesená",J675,0)</f>
        <v>0</v>
      </c>
      <c r="BH675" s="210">
        <f>IF(N675="sníž. přenesená",J675,0)</f>
        <v>0</v>
      </c>
      <c r="BI675" s="210">
        <f>IF(N675="nulová",J675,0)</f>
        <v>0</v>
      </c>
      <c r="BJ675" s="18" t="s">
        <v>81</v>
      </c>
      <c r="BK675" s="210">
        <f>ROUND(I675*H675,2)</f>
        <v>0</v>
      </c>
      <c r="BL675" s="18" t="s">
        <v>241</v>
      </c>
      <c r="BM675" s="209" t="s">
        <v>951</v>
      </c>
    </row>
    <row r="676" s="2" customFormat="1">
      <c r="A676" s="39"/>
      <c r="B676" s="40"/>
      <c r="C676" s="41"/>
      <c r="D676" s="211" t="s">
        <v>146</v>
      </c>
      <c r="E676" s="41"/>
      <c r="F676" s="212" t="s">
        <v>952</v>
      </c>
      <c r="G676" s="41"/>
      <c r="H676" s="41"/>
      <c r="I676" s="213"/>
      <c r="J676" s="41"/>
      <c r="K676" s="41"/>
      <c r="L676" s="45"/>
      <c r="M676" s="214"/>
      <c r="N676" s="215"/>
      <c r="O676" s="85"/>
      <c r="P676" s="85"/>
      <c r="Q676" s="85"/>
      <c r="R676" s="85"/>
      <c r="S676" s="85"/>
      <c r="T676" s="86"/>
      <c r="U676" s="39"/>
      <c r="V676" s="39"/>
      <c r="W676" s="39"/>
      <c r="X676" s="39"/>
      <c r="Y676" s="39"/>
      <c r="Z676" s="39"/>
      <c r="AA676" s="39"/>
      <c r="AB676" s="39"/>
      <c r="AC676" s="39"/>
      <c r="AD676" s="39"/>
      <c r="AE676" s="39"/>
      <c r="AT676" s="18" t="s">
        <v>146</v>
      </c>
      <c r="AU676" s="18" t="s">
        <v>83</v>
      </c>
    </row>
    <row r="677" s="13" customFormat="1">
      <c r="A677" s="13"/>
      <c r="B677" s="216"/>
      <c r="C677" s="217"/>
      <c r="D677" s="218" t="s">
        <v>148</v>
      </c>
      <c r="E677" s="219" t="s">
        <v>19</v>
      </c>
      <c r="F677" s="220" t="s">
        <v>953</v>
      </c>
      <c r="G677" s="217"/>
      <c r="H677" s="219" t="s">
        <v>19</v>
      </c>
      <c r="I677" s="221"/>
      <c r="J677" s="217"/>
      <c r="K677" s="217"/>
      <c r="L677" s="222"/>
      <c r="M677" s="223"/>
      <c r="N677" s="224"/>
      <c r="O677" s="224"/>
      <c r="P677" s="224"/>
      <c r="Q677" s="224"/>
      <c r="R677" s="224"/>
      <c r="S677" s="224"/>
      <c r="T677" s="225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26" t="s">
        <v>148</v>
      </c>
      <c r="AU677" s="226" t="s">
        <v>83</v>
      </c>
      <c r="AV677" s="13" t="s">
        <v>81</v>
      </c>
      <c r="AW677" s="13" t="s">
        <v>37</v>
      </c>
      <c r="AX677" s="13" t="s">
        <v>76</v>
      </c>
      <c r="AY677" s="226" t="s">
        <v>133</v>
      </c>
    </row>
    <row r="678" s="13" customFormat="1">
      <c r="A678" s="13"/>
      <c r="B678" s="216"/>
      <c r="C678" s="217"/>
      <c r="D678" s="218" t="s">
        <v>148</v>
      </c>
      <c r="E678" s="219" t="s">
        <v>19</v>
      </c>
      <c r="F678" s="220" t="s">
        <v>609</v>
      </c>
      <c r="G678" s="217"/>
      <c r="H678" s="219" t="s">
        <v>19</v>
      </c>
      <c r="I678" s="221"/>
      <c r="J678" s="217"/>
      <c r="K678" s="217"/>
      <c r="L678" s="222"/>
      <c r="M678" s="223"/>
      <c r="N678" s="224"/>
      <c r="O678" s="224"/>
      <c r="P678" s="224"/>
      <c r="Q678" s="224"/>
      <c r="R678" s="224"/>
      <c r="S678" s="224"/>
      <c r="T678" s="225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26" t="s">
        <v>148</v>
      </c>
      <c r="AU678" s="226" t="s">
        <v>83</v>
      </c>
      <c r="AV678" s="13" t="s">
        <v>81</v>
      </c>
      <c r="AW678" s="13" t="s">
        <v>37</v>
      </c>
      <c r="AX678" s="13" t="s">
        <v>76</v>
      </c>
      <c r="AY678" s="226" t="s">
        <v>133</v>
      </c>
    </row>
    <row r="679" s="14" customFormat="1">
      <c r="A679" s="14"/>
      <c r="B679" s="227"/>
      <c r="C679" s="228"/>
      <c r="D679" s="218" t="s">
        <v>148</v>
      </c>
      <c r="E679" s="229" t="s">
        <v>19</v>
      </c>
      <c r="F679" s="230" t="s">
        <v>669</v>
      </c>
      <c r="G679" s="228"/>
      <c r="H679" s="231">
        <v>17.949999999999999</v>
      </c>
      <c r="I679" s="232"/>
      <c r="J679" s="228"/>
      <c r="K679" s="228"/>
      <c r="L679" s="233"/>
      <c r="M679" s="234"/>
      <c r="N679" s="235"/>
      <c r="O679" s="235"/>
      <c r="P679" s="235"/>
      <c r="Q679" s="235"/>
      <c r="R679" s="235"/>
      <c r="S679" s="235"/>
      <c r="T679" s="236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37" t="s">
        <v>148</v>
      </c>
      <c r="AU679" s="237" t="s">
        <v>83</v>
      </c>
      <c r="AV679" s="14" t="s">
        <v>83</v>
      </c>
      <c r="AW679" s="14" t="s">
        <v>37</v>
      </c>
      <c r="AX679" s="14" t="s">
        <v>76</v>
      </c>
      <c r="AY679" s="237" t="s">
        <v>133</v>
      </c>
    </row>
    <row r="680" s="13" customFormat="1">
      <c r="A680" s="13"/>
      <c r="B680" s="216"/>
      <c r="C680" s="217"/>
      <c r="D680" s="218" t="s">
        <v>148</v>
      </c>
      <c r="E680" s="219" t="s">
        <v>19</v>
      </c>
      <c r="F680" s="220" t="s">
        <v>612</v>
      </c>
      <c r="G680" s="217"/>
      <c r="H680" s="219" t="s">
        <v>19</v>
      </c>
      <c r="I680" s="221"/>
      <c r="J680" s="217"/>
      <c r="K680" s="217"/>
      <c r="L680" s="222"/>
      <c r="M680" s="223"/>
      <c r="N680" s="224"/>
      <c r="O680" s="224"/>
      <c r="P680" s="224"/>
      <c r="Q680" s="224"/>
      <c r="R680" s="224"/>
      <c r="S680" s="224"/>
      <c r="T680" s="225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26" t="s">
        <v>148</v>
      </c>
      <c r="AU680" s="226" t="s">
        <v>83</v>
      </c>
      <c r="AV680" s="13" t="s">
        <v>81</v>
      </c>
      <c r="AW680" s="13" t="s">
        <v>37</v>
      </c>
      <c r="AX680" s="13" t="s">
        <v>76</v>
      </c>
      <c r="AY680" s="226" t="s">
        <v>133</v>
      </c>
    </row>
    <row r="681" s="14" customFormat="1">
      <c r="A681" s="14"/>
      <c r="B681" s="227"/>
      <c r="C681" s="228"/>
      <c r="D681" s="218" t="s">
        <v>148</v>
      </c>
      <c r="E681" s="229" t="s">
        <v>19</v>
      </c>
      <c r="F681" s="230" t="s">
        <v>670</v>
      </c>
      <c r="G681" s="228"/>
      <c r="H681" s="231">
        <v>17.699999999999999</v>
      </c>
      <c r="I681" s="232"/>
      <c r="J681" s="228"/>
      <c r="K681" s="228"/>
      <c r="L681" s="233"/>
      <c r="M681" s="234"/>
      <c r="N681" s="235"/>
      <c r="O681" s="235"/>
      <c r="P681" s="235"/>
      <c r="Q681" s="235"/>
      <c r="R681" s="235"/>
      <c r="S681" s="235"/>
      <c r="T681" s="236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37" t="s">
        <v>148</v>
      </c>
      <c r="AU681" s="237" t="s">
        <v>83</v>
      </c>
      <c r="AV681" s="14" t="s">
        <v>83</v>
      </c>
      <c r="AW681" s="14" t="s">
        <v>37</v>
      </c>
      <c r="AX681" s="14" t="s">
        <v>76</v>
      </c>
      <c r="AY681" s="237" t="s">
        <v>133</v>
      </c>
    </row>
    <row r="682" s="15" customFormat="1">
      <c r="A682" s="15"/>
      <c r="B682" s="248"/>
      <c r="C682" s="249"/>
      <c r="D682" s="218" t="s">
        <v>148</v>
      </c>
      <c r="E682" s="250" t="s">
        <v>19</v>
      </c>
      <c r="F682" s="251" t="s">
        <v>305</v>
      </c>
      <c r="G682" s="249"/>
      <c r="H682" s="252">
        <v>35.649999999999999</v>
      </c>
      <c r="I682" s="253"/>
      <c r="J682" s="249"/>
      <c r="K682" s="249"/>
      <c r="L682" s="254"/>
      <c r="M682" s="255"/>
      <c r="N682" s="256"/>
      <c r="O682" s="256"/>
      <c r="P682" s="256"/>
      <c r="Q682" s="256"/>
      <c r="R682" s="256"/>
      <c r="S682" s="256"/>
      <c r="T682" s="257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T682" s="258" t="s">
        <v>148</v>
      </c>
      <c r="AU682" s="258" t="s">
        <v>83</v>
      </c>
      <c r="AV682" s="15" t="s">
        <v>139</v>
      </c>
      <c r="AW682" s="15" t="s">
        <v>37</v>
      </c>
      <c r="AX682" s="15" t="s">
        <v>81</v>
      </c>
      <c r="AY682" s="258" t="s">
        <v>133</v>
      </c>
    </row>
    <row r="683" s="2" customFormat="1" ht="16.5" customHeight="1">
      <c r="A683" s="39"/>
      <c r="B683" s="40"/>
      <c r="C683" s="198" t="s">
        <v>954</v>
      </c>
      <c r="D683" s="198" t="s">
        <v>135</v>
      </c>
      <c r="E683" s="199" t="s">
        <v>949</v>
      </c>
      <c r="F683" s="200" t="s">
        <v>950</v>
      </c>
      <c r="G683" s="201" t="s">
        <v>274</v>
      </c>
      <c r="H683" s="202">
        <v>50.75</v>
      </c>
      <c r="I683" s="203"/>
      <c r="J683" s="204">
        <f>ROUND(I683*H683,2)</f>
        <v>0</v>
      </c>
      <c r="K683" s="200" t="s">
        <v>144</v>
      </c>
      <c r="L683" s="45"/>
      <c r="M683" s="205" t="s">
        <v>19</v>
      </c>
      <c r="N683" s="206" t="s">
        <v>47</v>
      </c>
      <c r="O683" s="85"/>
      <c r="P683" s="207">
        <f>O683*H683</f>
        <v>0</v>
      </c>
      <c r="Q683" s="207">
        <v>0</v>
      </c>
      <c r="R683" s="207">
        <f>Q683*H683</f>
        <v>0</v>
      </c>
      <c r="S683" s="207">
        <v>0.0022300000000000002</v>
      </c>
      <c r="T683" s="208">
        <f>S683*H683</f>
        <v>0.11317250000000001</v>
      </c>
      <c r="U683" s="39"/>
      <c r="V683" s="39"/>
      <c r="W683" s="39"/>
      <c r="X683" s="39"/>
      <c r="Y683" s="39"/>
      <c r="Z683" s="39"/>
      <c r="AA683" s="39"/>
      <c r="AB683" s="39"/>
      <c r="AC683" s="39"/>
      <c r="AD683" s="39"/>
      <c r="AE683" s="39"/>
      <c r="AR683" s="209" t="s">
        <v>241</v>
      </c>
      <c r="AT683" s="209" t="s">
        <v>135</v>
      </c>
      <c r="AU683" s="209" t="s">
        <v>83</v>
      </c>
      <c r="AY683" s="18" t="s">
        <v>133</v>
      </c>
      <c r="BE683" s="210">
        <f>IF(N683="základní",J683,0)</f>
        <v>0</v>
      </c>
      <c r="BF683" s="210">
        <f>IF(N683="snížená",J683,0)</f>
        <v>0</v>
      </c>
      <c r="BG683" s="210">
        <f>IF(N683="zákl. přenesená",J683,0)</f>
        <v>0</v>
      </c>
      <c r="BH683" s="210">
        <f>IF(N683="sníž. přenesená",J683,0)</f>
        <v>0</v>
      </c>
      <c r="BI683" s="210">
        <f>IF(N683="nulová",J683,0)</f>
        <v>0</v>
      </c>
      <c r="BJ683" s="18" t="s">
        <v>81</v>
      </c>
      <c r="BK683" s="210">
        <f>ROUND(I683*H683,2)</f>
        <v>0</v>
      </c>
      <c r="BL683" s="18" t="s">
        <v>241</v>
      </c>
      <c r="BM683" s="209" t="s">
        <v>955</v>
      </c>
    </row>
    <row r="684" s="2" customFormat="1">
      <c r="A684" s="39"/>
      <c r="B684" s="40"/>
      <c r="C684" s="41"/>
      <c r="D684" s="211" t="s">
        <v>146</v>
      </c>
      <c r="E684" s="41"/>
      <c r="F684" s="212" t="s">
        <v>952</v>
      </c>
      <c r="G684" s="41"/>
      <c r="H684" s="41"/>
      <c r="I684" s="213"/>
      <c r="J684" s="41"/>
      <c r="K684" s="41"/>
      <c r="L684" s="45"/>
      <c r="M684" s="214"/>
      <c r="N684" s="215"/>
      <c r="O684" s="85"/>
      <c r="P684" s="85"/>
      <c r="Q684" s="85"/>
      <c r="R684" s="85"/>
      <c r="S684" s="85"/>
      <c r="T684" s="86"/>
      <c r="U684" s="39"/>
      <c r="V684" s="39"/>
      <c r="W684" s="39"/>
      <c r="X684" s="39"/>
      <c r="Y684" s="39"/>
      <c r="Z684" s="39"/>
      <c r="AA684" s="39"/>
      <c r="AB684" s="39"/>
      <c r="AC684" s="39"/>
      <c r="AD684" s="39"/>
      <c r="AE684" s="39"/>
      <c r="AT684" s="18" t="s">
        <v>146</v>
      </c>
      <c r="AU684" s="18" t="s">
        <v>83</v>
      </c>
    </row>
    <row r="685" s="13" customFormat="1">
      <c r="A685" s="13"/>
      <c r="B685" s="216"/>
      <c r="C685" s="217"/>
      <c r="D685" s="218" t="s">
        <v>148</v>
      </c>
      <c r="E685" s="219" t="s">
        <v>19</v>
      </c>
      <c r="F685" s="220" t="s">
        <v>956</v>
      </c>
      <c r="G685" s="217"/>
      <c r="H685" s="219" t="s">
        <v>19</v>
      </c>
      <c r="I685" s="221"/>
      <c r="J685" s="217"/>
      <c r="K685" s="217"/>
      <c r="L685" s="222"/>
      <c r="M685" s="223"/>
      <c r="N685" s="224"/>
      <c r="O685" s="224"/>
      <c r="P685" s="224"/>
      <c r="Q685" s="224"/>
      <c r="R685" s="224"/>
      <c r="S685" s="224"/>
      <c r="T685" s="225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26" t="s">
        <v>148</v>
      </c>
      <c r="AU685" s="226" t="s">
        <v>83</v>
      </c>
      <c r="AV685" s="13" t="s">
        <v>81</v>
      </c>
      <c r="AW685" s="13" t="s">
        <v>37</v>
      </c>
      <c r="AX685" s="13" t="s">
        <v>76</v>
      </c>
      <c r="AY685" s="226" t="s">
        <v>133</v>
      </c>
    </row>
    <row r="686" s="13" customFormat="1">
      <c r="A686" s="13"/>
      <c r="B686" s="216"/>
      <c r="C686" s="217"/>
      <c r="D686" s="218" t="s">
        <v>148</v>
      </c>
      <c r="E686" s="219" t="s">
        <v>19</v>
      </c>
      <c r="F686" s="220" t="s">
        <v>611</v>
      </c>
      <c r="G686" s="217"/>
      <c r="H686" s="219" t="s">
        <v>19</v>
      </c>
      <c r="I686" s="221"/>
      <c r="J686" s="217"/>
      <c r="K686" s="217"/>
      <c r="L686" s="222"/>
      <c r="M686" s="223"/>
      <c r="N686" s="224"/>
      <c r="O686" s="224"/>
      <c r="P686" s="224"/>
      <c r="Q686" s="224"/>
      <c r="R686" s="224"/>
      <c r="S686" s="224"/>
      <c r="T686" s="225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26" t="s">
        <v>148</v>
      </c>
      <c r="AU686" s="226" t="s">
        <v>83</v>
      </c>
      <c r="AV686" s="13" t="s">
        <v>81</v>
      </c>
      <c r="AW686" s="13" t="s">
        <v>37</v>
      </c>
      <c r="AX686" s="13" t="s">
        <v>76</v>
      </c>
      <c r="AY686" s="226" t="s">
        <v>133</v>
      </c>
    </row>
    <row r="687" s="14" customFormat="1">
      <c r="A687" s="14"/>
      <c r="B687" s="227"/>
      <c r="C687" s="228"/>
      <c r="D687" s="218" t="s">
        <v>148</v>
      </c>
      <c r="E687" s="229" t="s">
        <v>19</v>
      </c>
      <c r="F687" s="230" t="s">
        <v>957</v>
      </c>
      <c r="G687" s="228"/>
      <c r="H687" s="231">
        <v>24.5</v>
      </c>
      <c r="I687" s="232"/>
      <c r="J687" s="228"/>
      <c r="K687" s="228"/>
      <c r="L687" s="233"/>
      <c r="M687" s="234"/>
      <c r="N687" s="235"/>
      <c r="O687" s="235"/>
      <c r="P687" s="235"/>
      <c r="Q687" s="235"/>
      <c r="R687" s="235"/>
      <c r="S687" s="235"/>
      <c r="T687" s="236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37" t="s">
        <v>148</v>
      </c>
      <c r="AU687" s="237" t="s">
        <v>83</v>
      </c>
      <c r="AV687" s="14" t="s">
        <v>83</v>
      </c>
      <c r="AW687" s="14" t="s">
        <v>37</v>
      </c>
      <c r="AX687" s="14" t="s">
        <v>76</v>
      </c>
      <c r="AY687" s="237" t="s">
        <v>133</v>
      </c>
    </row>
    <row r="688" s="13" customFormat="1">
      <c r="A688" s="13"/>
      <c r="B688" s="216"/>
      <c r="C688" s="217"/>
      <c r="D688" s="218" t="s">
        <v>148</v>
      </c>
      <c r="E688" s="219" t="s">
        <v>19</v>
      </c>
      <c r="F688" s="220" t="s">
        <v>614</v>
      </c>
      <c r="G688" s="217"/>
      <c r="H688" s="219" t="s">
        <v>19</v>
      </c>
      <c r="I688" s="221"/>
      <c r="J688" s="217"/>
      <c r="K688" s="217"/>
      <c r="L688" s="222"/>
      <c r="M688" s="223"/>
      <c r="N688" s="224"/>
      <c r="O688" s="224"/>
      <c r="P688" s="224"/>
      <c r="Q688" s="224"/>
      <c r="R688" s="224"/>
      <c r="S688" s="224"/>
      <c r="T688" s="225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26" t="s">
        <v>148</v>
      </c>
      <c r="AU688" s="226" t="s">
        <v>83</v>
      </c>
      <c r="AV688" s="13" t="s">
        <v>81</v>
      </c>
      <c r="AW688" s="13" t="s">
        <v>37</v>
      </c>
      <c r="AX688" s="13" t="s">
        <v>76</v>
      </c>
      <c r="AY688" s="226" t="s">
        <v>133</v>
      </c>
    </row>
    <row r="689" s="14" customFormat="1">
      <c r="A689" s="14"/>
      <c r="B689" s="227"/>
      <c r="C689" s="228"/>
      <c r="D689" s="218" t="s">
        <v>148</v>
      </c>
      <c r="E689" s="229" t="s">
        <v>19</v>
      </c>
      <c r="F689" s="230" t="s">
        <v>958</v>
      </c>
      <c r="G689" s="228"/>
      <c r="H689" s="231">
        <v>26.25</v>
      </c>
      <c r="I689" s="232"/>
      <c r="J689" s="228"/>
      <c r="K689" s="228"/>
      <c r="L689" s="233"/>
      <c r="M689" s="234"/>
      <c r="N689" s="235"/>
      <c r="O689" s="235"/>
      <c r="P689" s="235"/>
      <c r="Q689" s="235"/>
      <c r="R689" s="235"/>
      <c r="S689" s="235"/>
      <c r="T689" s="236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37" t="s">
        <v>148</v>
      </c>
      <c r="AU689" s="237" t="s">
        <v>83</v>
      </c>
      <c r="AV689" s="14" t="s">
        <v>83</v>
      </c>
      <c r="AW689" s="14" t="s">
        <v>37</v>
      </c>
      <c r="AX689" s="14" t="s">
        <v>76</v>
      </c>
      <c r="AY689" s="237" t="s">
        <v>133</v>
      </c>
    </row>
    <row r="690" s="15" customFormat="1">
      <c r="A690" s="15"/>
      <c r="B690" s="248"/>
      <c r="C690" s="249"/>
      <c r="D690" s="218" t="s">
        <v>148</v>
      </c>
      <c r="E690" s="250" t="s">
        <v>19</v>
      </c>
      <c r="F690" s="251" t="s">
        <v>305</v>
      </c>
      <c r="G690" s="249"/>
      <c r="H690" s="252">
        <v>50.75</v>
      </c>
      <c r="I690" s="253"/>
      <c r="J690" s="249"/>
      <c r="K690" s="249"/>
      <c r="L690" s="254"/>
      <c r="M690" s="255"/>
      <c r="N690" s="256"/>
      <c r="O690" s="256"/>
      <c r="P690" s="256"/>
      <c r="Q690" s="256"/>
      <c r="R690" s="256"/>
      <c r="S690" s="256"/>
      <c r="T690" s="257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T690" s="258" t="s">
        <v>148</v>
      </c>
      <c r="AU690" s="258" t="s">
        <v>83</v>
      </c>
      <c r="AV690" s="15" t="s">
        <v>139</v>
      </c>
      <c r="AW690" s="15" t="s">
        <v>37</v>
      </c>
      <c r="AX690" s="15" t="s">
        <v>81</v>
      </c>
      <c r="AY690" s="258" t="s">
        <v>133</v>
      </c>
    </row>
    <row r="691" s="2" customFormat="1" ht="16.5" customHeight="1">
      <c r="A691" s="39"/>
      <c r="B691" s="40"/>
      <c r="C691" s="198" t="s">
        <v>959</v>
      </c>
      <c r="D691" s="198" t="s">
        <v>135</v>
      </c>
      <c r="E691" s="199" t="s">
        <v>960</v>
      </c>
      <c r="F691" s="200" t="s">
        <v>961</v>
      </c>
      <c r="G691" s="201" t="s">
        <v>274</v>
      </c>
      <c r="H691" s="202">
        <v>19.5</v>
      </c>
      <c r="I691" s="203"/>
      <c r="J691" s="204">
        <f>ROUND(I691*H691,2)</f>
        <v>0</v>
      </c>
      <c r="K691" s="200" t="s">
        <v>144</v>
      </c>
      <c r="L691" s="45"/>
      <c r="M691" s="205" t="s">
        <v>19</v>
      </c>
      <c r="N691" s="206" t="s">
        <v>47</v>
      </c>
      <c r="O691" s="85"/>
      <c r="P691" s="207">
        <f>O691*H691</f>
        <v>0</v>
      </c>
      <c r="Q691" s="207">
        <v>0</v>
      </c>
      <c r="R691" s="207">
        <f>Q691*H691</f>
        <v>0</v>
      </c>
      <c r="S691" s="207">
        <v>0.00175</v>
      </c>
      <c r="T691" s="208">
        <f>S691*H691</f>
        <v>0.034125000000000003</v>
      </c>
      <c r="U691" s="39"/>
      <c r="V691" s="39"/>
      <c r="W691" s="39"/>
      <c r="X691" s="39"/>
      <c r="Y691" s="39"/>
      <c r="Z691" s="39"/>
      <c r="AA691" s="39"/>
      <c r="AB691" s="39"/>
      <c r="AC691" s="39"/>
      <c r="AD691" s="39"/>
      <c r="AE691" s="39"/>
      <c r="AR691" s="209" t="s">
        <v>241</v>
      </c>
      <c r="AT691" s="209" t="s">
        <v>135</v>
      </c>
      <c r="AU691" s="209" t="s">
        <v>83</v>
      </c>
      <c r="AY691" s="18" t="s">
        <v>133</v>
      </c>
      <c r="BE691" s="210">
        <f>IF(N691="základní",J691,0)</f>
        <v>0</v>
      </c>
      <c r="BF691" s="210">
        <f>IF(N691="snížená",J691,0)</f>
        <v>0</v>
      </c>
      <c r="BG691" s="210">
        <f>IF(N691="zákl. přenesená",J691,0)</f>
        <v>0</v>
      </c>
      <c r="BH691" s="210">
        <f>IF(N691="sníž. přenesená",J691,0)</f>
        <v>0</v>
      </c>
      <c r="BI691" s="210">
        <f>IF(N691="nulová",J691,0)</f>
        <v>0</v>
      </c>
      <c r="BJ691" s="18" t="s">
        <v>81</v>
      </c>
      <c r="BK691" s="210">
        <f>ROUND(I691*H691,2)</f>
        <v>0</v>
      </c>
      <c r="BL691" s="18" t="s">
        <v>241</v>
      </c>
      <c r="BM691" s="209" t="s">
        <v>962</v>
      </c>
    </row>
    <row r="692" s="2" customFormat="1">
      <c r="A692" s="39"/>
      <c r="B692" s="40"/>
      <c r="C692" s="41"/>
      <c r="D692" s="211" t="s">
        <v>146</v>
      </c>
      <c r="E692" s="41"/>
      <c r="F692" s="212" t="s">
        <v>963</v>
      </c>
      <c r="G692" s="41"/>
      <c r="H692" s="41"/>
      <c r="I692" s="213"/>
      <c r="J692" s="41"/>
      <c r="K692" s="41"/>
      <c r="L692" s="45"/>
      <c r="M692" s="214"/>
      <c r="N692" s="215"/>
      <c r="O692" s="85"/>
      <c r="P692" s="85"/>
      <c r="Q692" s="85"/>
      <c r="R692" s="85"/>
      <c r="S692" s="85"/>
      <c r="T692" s="86"/>
      <c r="U692" s="39"/>
      <c r="V692" s="39"/>
      <c r="W692" s="39"/>
      <c r="X692" s="39"/>
      <c r="Y692" s="39"/>
      <c r="Z692" s="39"/>
      <c r="AA692" s="39"/>
      <c r="AB692" s="39"/>
      <c r="AC692" s="39"/>
      <c r="AD692" s="39"/>
      <c r="AE692" s="39"/>
      <c r="AT692" s="18" t="s">
        <v>146</v>
      </c>
      <c r="AU692" s="18" t="s">
        <v>83</v>
      </c>
    </row>
    <row r="693" s="13" customFormat="1">
      <c r="A693" s="13"/>
      <c r="B693" s="216"/>
      <c r="C693" s="217"/>
      <c r="D693" s="218" t="s">
        <v>148</v>
      </c>
      <c r="E693" s="219" t="s">
        <v>19</v>
      </c>
      <c r="F693" s="220" t="s">
        <v>964</v>
      </c>
      <c r="G693" s="217"/>
      <c r="H693" s="219" t="s">
        <v>19</v>
      </c>
      <c r="I693" s="221"/>
      <c r="J693" s="217"/>
      <c r="K693" s="217"/>
      <c r="L693" s="222"/>
      <c r="M693" s="223"/>
      <c r="N693" s="224"/>
      <c r="O693" s="224"/>
      <c r="P693" s="224"/>
      <c r="Q693" s="224"/>
      <c r="R693" s="224"/>
      <c r="S693" s="224"/>
      <c r="T693" s="225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26" t="s">
        <v>148</v>
      </c>
      <c r="AU693" s="226" t="s">
        <v>83</v>
      </c>
      <c r="AV693" s="13" t="s">
        <v>81</v>
      </c>
      <c r="AW693" s="13" t="s">
        <v>37</v>
      </c>
      <c r="AX693" s="13" t="s">
        <v>76</v>
      </c>
      <c r="AY693" s="226" t="s">
        <v>133</v>
      </c>
    </row>
    <row r="694" s="14" customFormat="1">
      <c r="A694" s="14"/>
      <c r="B694" s="227"/>
      <c r="C694" s="228"/>
      <c r="D694" s="218" t="s">
        <v>148</v>
      </c>
      <c r="E694" s="229" t="s">
        <v>19</v>
      </c>
      <c r="F694" s="230" t="s">
        <v>965</v>
      </c>
      <c r="G694" s="228"/>
      <c r="H694" s="231">
        <v>11.199999999999999</v>
      </c>
      <c r="I694" s="232"/>
      <c r="J694" s="228"/>
      <c r="K694" s="228"/>
      <c r="L694" s="233"/>
      <c r="M694" s="234"/>
      <c r="N694" s="235"/>
      <c r="O694" s="235"/>
      <c r="P694" s="235"/>
      <c r="Q694" s="235"/>
      <c r="R694" s="235"/>
      <c r="S694" s="235"/>
      <c r="T694" s="236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37" t="s">
        <v>148</v>
      </c>
      <c r="AU694" s="237" t="s">
        <v>83</v>
      </c>
      <c r="AV694" s="14" t="s">
        <v>83</v>
      </c>
      <c r="AW694" s="14" t="s">
        <v>37</v>
      </c>
      <c r="AX694" s="14" t="s">
        <v>76</v>
      </c>
      <c r="AY694" s="237" t="s">
        <v>133</v>
      </c>
    </row>
    <row r="695" s="13" customFormat="1">
      <c r="A695" s="13"/>
      <c r="B695" s="216"/>
      <c r="C695" s="217"/>
      <c r="D695" s="218" t="s">
        <v>148</v>
      </c>
      <c r="E695" s="219" t="s">
        <v>19</v>
      </c>
      <c r="F695" s="220" t="s">
        <v>833</v>
      </c>
      <c r="G695" s="217"/>
      <c r="H695" s="219" t="s">
        <v>19</v>
      </c>
      <c r="I695" s="221"/>
      <c r="J695" s="217"/>
      <c r="K695" s="217"/>
      <c r="L695" s="222"/>
      <c r="M695" s="223"/>
      <c r="N695" s="224"/>
      <c r="O695" s="224"/>
      <c r="P695" s="224"/>
      <c r="Q695" s="224"/>
      <c r="R695" s="224"/>
      <c r="S695" s="224"/>
      <c r="T695" s="225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26" t="s">
        <v>148</v>
      </c>
      <c r="AU695" s="226" t="s">
        <v>83</v>
      </c>
      <c r="AV695" s="13" t="s">
        <v>81</v>
      </c>
      <c r="AW695" s="13" t="s">
        <v>37</v>
      </c>
      <c r="AX695" s="13" t="s">
        <v>76</v>
      </c>
      <c r="AY695" s="226" t="s">
        <v>133</v>
      </c>
    </row>
    <row r="696" s="14" customFormat="1">
      <c r="A696" s="14"/>
      <c r="B696" s="227"/>
      <c r="C696" s="228"/>
      <c r="D696" s="218" t="s">
        <v>148</v>
      </c>
      <c r="E696" s="229" t="s">
        <v>19</v>
      </c>
      <c r="F696" s="230" t="s">
        <v>966</v>
      </c>
      <c r="G696" s="228"/>
      <c r="H696" s="231">
        <v>8.3000000000000007</v>
      </c>
      <c r="I696" s="232"/>
      <c r="J696" s="228"/>
      <c r="K696" s="228"/>
      <c r="L696" s="233"/>
      <c r="M696" s="234"/>
      <c r="N696" s="235"/>
      <c r="O696" s="235"/>
      <c r="P696" s="235"/>
      <c r="Q696" s="235"/>
      <c r="R696" s="235"/>
      <c r="S696" s="235"/>
      <c r="T696" s="236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37" t="s">
        <v>148</v>
      </c>
      <c r="AU696" s="237" t="s">
        <v>83</v>
      </c>
      <c r="AV696" s="14" t="s">
        <v>83</v>
      </c>
      <c r="AW696" s="14" t="s">
        <v>37</v>
      </c>
      <c r="AX696" s="14" t="s">
        <v>76</v>
      </c>
      <c r="AY696" s="237" t="s">
        <v>133</v>
      </c>
    </row>
    <row r="697" s="15" customFormat="1">
      <c r="A697" s="15"/>
      <c r="B697" s="248"/>
      <c r="C697" s="249"/>
      <c r="D697" s="218" t="s">
        <v>148</v>
      </c>
      <c r="E697" s="250" t="s">
        <v>19</v>
      </c>
      <c r="F697" s="251" t="s">
        <v>305</v>
      </c>
      <c r="G697" s="249"/>
      <c r="H697" s="252">
        <v>19.5</v>
      </c>
      <c r="I697" s="253"/>
      <c r="J697" s="249"/>
      <c r="K697" s="249"/>
      <c r="L697" s="254"/>
      <c r="M697" s="255"/>
      <c r="N697" s="256"/>
      <c r="O697" s="256"/>
      <c r="P697" s="256"/>
      <c r="Q697" s="256"/>
      <c r="R697" s="256"/>
      <c r="S697" s="256"/>
      <c r="T697" s="257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T697" s="258" t="s">
        <v>148</v>
      </c>
      <c r="AU697" s="258" t="s">
        <v>83</v>
      </c>
      <c r="AV697" s="15" t="s">
        <v>139</v>
      </c>
      <c r="AW697" s="15" t="s">
        <v>37</v>
      </c>
      <c r="AX697" s="15" t="s">
        <v>81</v>
      </c>
      <c r="AY697" s="258" t="s">
        <v>133</v>
      </c>
    </row>
    <row r="698" s="2" customFormat="1" ht="16.5" customHeight="1">
      <c r="A698" s="39"/>
      <c r="B698" s="40"/>
      <c r="C698" s="198" t="s">
        <v>967</v>
      </c>
      <c r="D698" s="198" t="s">
        <v>135</v>
      </c>
      <c r="E698" s="199" t="s">
        <v>968</v>
      </c>
      <c r="F698" s="200" t="s">
        <v>969</v>
      </c>
      <c r="G698" s="201" t="s">
        <v>274</v>
      </c>
      <c r="H698" s="202">
        <v>103.8</v>
      </c>
      <c r="I698" s="203"/>
      <c r="J698" s="204">
        <f>ROUND(I698*H698,2)</f>
        <v>0</v>
      </c>
      <c r="K698" s="200" t="s">
        <v>144</v>
      </c>
      <c r="L698" s="45"/>
      <c r="M698" s="205" t="s">
        <v>19</v>
      </c>
      <c r="N698" s="206" t="s">
        <v>47</v>
      </c>
      <c r="O698" s="85"/>
      <c r="P698" s="207">
        <f>O698*H698</f>
        <v>0</v>
      </c>
      <c r="Q698" s="207">
        <v>0</v>
      </c>
      <c r="R698" s="207">
        <f>Q698*H698</f>
        <v>0</v>
      </c>
      <c r="S698" s="207">
        <v>0.0025999999999999999</v>
      </c>
      <c r="T698" s="208">
        <f>S698*H698</f>
        <v>0.26987999999999995</v>
      </c>
      <c r="U698" s="39"/>
      <c r="V698" s="39"/>
      <c r="W698" s="39"/>
      <c r="X698" s="39"/>
      <c r="Y698" s="39"/>
      <c r="Z698" s="39"/>
      <c r="AA698" s="39"/>
      <c r="AB698" s="39"/>
      <c r="AC698" s="39"/>
      <c r="AD698" s="39"/>
      <c r="AE698" s="39"/>
      <c r="AR698" s="209" t="s">
        <v>241</v>
      </c>
      <c r="AT698" s="209" t="s">
        <v>135</v>
      </c>
      <c r="AU698" s="209" t="s">
        <v>83</v>
      </c>
      <c r="AY698" s="18" t="s">
        <v>133</v>
      </c>
      <c r="BE698" s="210">
        <f>IF(N698="základní",J698,0)</f>
        <v>0</v>
      </c>
      <c r="BF698" s="210">
        <f>IF(N698="snížená",J698,0)</f>
        <v>0</v>
      </c>
      <c r="BG698" s="210">
        <f>IF(N698="zákl. přenesená",J698,0)</f>
        <v>0</v>
      </c>
      <c r="BH698" s="210">
        <f>IF(N698="sníž. přenesená",J698,0)</f>
        <v>0</v>
      </c>
      <c r="BI698" s="210">
        <f>IF(N698="nulová",J698,0)</f>
        <v>0</v>
      </c>
      <c r="BJ698" s="18" t="s">
        <v>81</v>
      </c>
      <c r="BK698" s="210">
        <f>ROUND(I698*H698,2)</f>
        <v>0</v>
      </c>
      <c r="BL698" s="18" t="s">
        <v>241</v>
      </c>
      <c r="BM698" s="209" t="s">
        <v>970</v>
      </c>
    </row>
    <row r="699" s="2" customFormat="1">
      <c r="A699" s="39"/>
      <c r="B699" s="40"/>
      <c r="C699" s="41"/>
      <c r="D699" s="211" t="s">
        <v>146</v>
      </c>
      <c r="E699" s="41"/>
      <c r="F699" s="212" t="s">
        <v>971</v>
      </c>
      <c r="G699" s="41"/>
      <c r="H699" s="41"/>
      <c r="I699" s="213"/>
      <c r="J699" s="41"/>
      <c r="K699" s="41"/>
      <c r="L699" s="45"/>
      <c r="M699" s="214"/>
      <c r="N699" s="215"/>
      <c r="O699" s="85"/>
      <c r="P699" s="85"/>
      <c r="Q699" s="85"/>
      <c r="R699" s="85"/>
      <c r="S699" s="85"/>
      <c r="T699" s="86"/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T699" s="18" t="s">
        <v>146</v>
      </c>
      <c r="AU699" s="18" t="s">
        <v>83</v>
      </c>
    </row>
    <row r="700" s="13" customFormat="1">
      <c r="A700" s="13"/>
      <c r="B700" s="216"/>
      <c r="C700" s="217"/>
      <c r="D700" s="218" t="s">
        <v>148</v>
      </c>
      <c r="E700" s="219" t="s">
        <v>19</v>
      </c>
      <c r="F700" s="220" t="s">
        <v>609</v>
      </c>
      <c r="G700" s="217"/>
      <c r="H700" s="219" t="s">
        <v>19</v>
      </c>
      <c r="I700" s="221"/>
      <c r="J700" s="217"/>
      <c r="K700" s="217"/>
      <c r="L700" s="222"/>
      <c r="M700" s="223"/>
      <c r="N700" s="224"/>
      <c r="O700" s="224"/>
      <c r="P700" s="224"/>
      <c r="Q700" s="224"/>
      <c r="R700" s="224"/>
      <c r="S700" s="224"/>
      <c r="T700" s="225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26" t="s">
        <v>148</v>
      </c>
      <c r="AU700" s="226" t="s">
        <v>83</v>
      </c>
      <c r="AV700" s="13" t="s">
        <v>81</v>
      </c>
      <c r="AW700" s="13" t="s">
        <v>37</v>
      </c>
      <c r="AX700" s="13" t="s">
        <v>76</v>
      </c>
      <c r="AY700" s="226" t="s">
        <v>133</v>
      </c>
    </row>
    <row r="701" s="14" customFormat="1">
      <c r="A701" s="14"/>
      <c r="B701" s="227"/>
      <c r="C701" s="228"/>
      <c r="D701" s="218" t="s">
        <v>148</v>
      </c>
      <c r="E701" s="229" t="s">
        <v>19</v>
      </c>
      <c r="F701" s="230" t="s">
        <v>972</v>
      </c>
      <c r="G701" s="228"/>
      <c r="H701" s="231">
        <v>31.949999999999999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37" t="s">
        <v>148</v>
      </c>
      <c r="AU701" s="237" t="s">
        <v>83</v>
      </c>
      <c r="AV701" s="14" t="s">
        <v>83</v>
      </c>
      <c r="AW701" s="14" t="s">
        <v>37</v>
      </c>
      <c r="AX701" s="14" t="s">
        <v>76</v>
      </c>
      <c r="AY701" s="237" t="s">
        <v>133</v>
      </c>
    </row>
    <row r="702" s="13" customFormat="1">
      <c r="A702" s="13"/>
      <c r="B702" s="216"/>
      <c r="C702" s="217"/>
      <c r="D702" s="218" t="s">
        <v>148</v>
      </c>
      <c r="E702" s="219" t="s">
        <v>19</v>
      </c>
      <c r="F702" s="220" t="s">
        <v>611</v>
      </c>
      <c r="G702" s="217"/>
      <c r="H702" s="219" t="s">
        <v>19</v>
      </c>
      <c r="I702" s="221"/>
      <c r="J702" s="217"/>
      <c r="K702" s="217"/>
      <c r="L702" s="222"/>
      <c r="M702" s="223"/>
      <c r="N702" s="224"/>
      <c r="O702" s="224"/>
      <c r="P702" s="224"/>
      <c r="Q702" s="224"/>
      <c r="R702" s="224"/>
      <c r="S702" s="224"/>
      <c r="T702" s="225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6" t="s">
        <v>148</v>
      </c>
      <c r="AU702" s="226" t="s">
        <v>83</v>
      </c>
      <c r="AV702" s="13" t="s">
        <v>81</v>
      </c>
      <c r="AW702" s="13" t="s">
        <v>37</v>
      </c>
      <c r="AX702" s="13" t="s">
        <v>76</v>
      </c>
      <c r="AY702" s="226" t="s">
        <v>133</v>
      </c>
    </row>
    <row r="703" s="14" customFormat="1">
      <c r="A703" s="14"/>
      <c r="B703" s="227"/>
      <c r="C703" s="228"/>
      <c r="D703" s="218" t="s">
        <v>148</v>
      </c>
      <c r="E703" s="229" t="s">
        <v>19</v>
      </c>
      <c r="F703" s="230" t="s">
        <v>957</v>
      </c>
      <c r="G703" s="228"/>
      <c r="H703" s="231">
        <v>24.5</v>
      </c>
      <c r="I703" s="232"/>
      <c r="J703" s="228"/>
      <c r="K703" s="228"/>
      <c r="L703" s="233"/>
      <c r="M703" s="234"/>
      <c r="N703" s="235"/>
      <c r="O703" s="235"/>
      <c r="P703" s="235"/>
      <c r="Q703" s="235"/>
      <c r="R703" s="235"/>
      <c r="S703" s="235"/>
      <c r="T703" s="236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37" t="s">
        <v>148</v>
      </c>
      <c r="AU703" s="237" t="s">
        <v>83</v>
      </c>
      <c r="AV703" s="14" t="s">
        <v>83</v>
      </c>
      <c r="AW703" s="14" t="s">
        <v>37</v>
      </c>
      <c r="AX703" s="14" t="s">
        <v>76</v>
      </c>
      <c r="AY703" s="237" t="s">
        <v>133</v>
      </c>
    </row>
    <row r="704" s="13" customFormat="1">
      <c r="A704" s="13"/>
      <c r="B704" s="216"/>
      <c r="C704" s="217"/>
      <c r="D704" s="218" t="s">
        <v>148</v>
      </c>
      <c r="E704" s="219" t="s">
        <v>19</v>
      </c>
      <c r="F704" s="220" t="s">
        <v>612</v>
      </c>
      <c r="G704" s="217"/>
      <c r="H704" s="219" t="s">
        <v>19</v>
      </c>
      <c r="I704" s="221"/>
      <c r="J704" s="217"/>
      <c r="K704" s="217"/>
      <c r="L704" s="222"/>
      <c r="M704" s="223"/>
      <c r="N704" s="224"/>
      <c r="O704" s="224"/>
      <c r="P704" s="224"/>
      <c r="Q704" s="224"/>
      <c r="R704" s="224"/>
      <c r="S704" s="224"/>
      <c r="T704" s="225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26" t="s">
        <v>148</v>
      </c>
      <c r="AU704" s="226" t="s">
        <v>83</v>
      </c>
      <c r="AV704" s="13" t="s">
        <v>81</v>
      </c>
      <c r="AW704" s="13" t="s">
        <v>37</v>
      </c>
      <c r="AX704" s="13" t="s">
        <v>76</v>
      </c>
      <c r="AY704" s="226" t="s">
        <v>133</v>
      </c>
    </row>
    <row r="705" s="14" customFormat="1">
      <c r="A705" s="14"/>
      <c r="B705" s="227"/>
      <c r="C705" s="228"/>
      <c r="D705" s="218" t="s">
        <v>148</v>
      </c>
      <c r="E705" s="229" t="s">
        <v>19</v>
      </c>
      <c r="F705" s="230" t="s">
        <v>973</v>
      </c>
      <c r="G705" s="228"/>
      <c r="H705" s="231">
        <v>21.100000000000001</v>
      </c>
      <c r="I705" s="232"/>
      <c r="J705" s="228"/>
      <c r="K705" s="228"/>
      <c r="L705" s="233"/>
      <c r="M705" s="234"/>
      <c r="N705" s="235"/>
      <c r="O705" s="235"/>
      <c r="P705" s="235"/>
      <c r="Q705" s="235"/>
      <c r="R705" s="235"/>
      <c r="S705" s="235"/>
      <c r="T705" s="236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37" t="s">
        <v>148</v>
      </c>
      <c r="AU705" s="237" t="s">
        <v>83</v>
      </c>
      <c r="AV705" s="14" t="s">
        <v>83</v>
      </c>
      <c r="AW705" s="14" t="s">
        <v>37</v>
      </c>
      <c r="AX705" s="14" t="s">
        <v>76</v>
      </c>
      <c r="AY705" s="237" t="s">
        <v>133</v>
      </c>
    </row>
    <row r="706" s="13" customFormat="1">
      <c r="A706" s="13"/>
      <c r="B706" s="216"/>
      <c r="C706" s="217"/>
      <c r="D706" s="218" t="s">
        <v>148</v>
      </c>
      <c r="E706" s="219" t="s">
        <v>19</v>
      </c>
      <c r="F706" s="220" t="s">
        <v>614</v>
      </c>
      <c r="G706" s="217"/>
      <c r="H706" s="219" t="s">
        <v>19</v>
      </c>
      <c r="I706" s="221"/>
      <c r="J706" s="217"/>
      <c r="K706" s="217"/>
      <c r="L706" s="222"/>
      <c r="M706" s="223"/>
      <c r="N706" s="224"/>
      <c r="O706" s="224"/>
      <c r="P706" s="224"/>
      <c r="Q706" s="224"/>
      <c r="R706" s="224"/>
      <c r="S706" s="224"/>
      <c r="T706" s="225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26" t="s">
        <v>148</v>
      </c>
      <c r="AU706" s="226" t="s">
        <v>83</v>
      </c>
      <c r="AV706" s="13" t="s">
        <v>81</v>
      </c>
      <c r="AW706" s="13" t="s">
        <v>37</v>
      </c>
      <c r="AX706" s="13" t="s">
        <v>76</v>
      </c>
      <c r="AY706" s="226" t="s">
        <v>133</v>
      </c>
    </row>
    <row r="707" s="14" customFormat="1">
      <c r="A707" s="14"/>
      <c r="B707" s="227"/>
      <c r="C707" s="228"/>
      <c r="D707" s="218" t="s">
        <v>148</v>
      </c>
      <c r="E707" s="229" t="s">
        <v>19</v>
      </c>
      <c r="F707" s="230" t="s">
        <v>958</v>
      </c>
      <c r="G707" s="228"/>
      <c r="H707" s="231">
        <v>26.25</v>
      </c>
      <c r="I707" s="232"/>
      <c r="J707" s="228"/>
      <c r="K707" s="228"/>
      <c r="L707" s="233"/>
      <c r="M707" s="234"/>
      <c r="N707" s="235"/>
      <c r="O707" s="235"/>
      <c r="P707" s="235"/>
      <c r="Q707" s="235"/>
      <c r="R707" s="235"/>
      <c r="S707" s="235"/>
      <c r="T707" s="236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37" t="s">
        <v>148</v>
      </c>
      <c r="AU707" s="237" t="s">
        <v>83</v>
      </c>
      <c r="AV707" s="14" t="s">
        <v>83</v>
      </c>
      <c r="AW707" s="14" t="s">
        <v>37</v>
      </c>
      <c r="AX707" s="14" t="s">
        <v>76</v>
      </c>
      <c r="AY707" s="237" t="s">
        <v>133</v>
      </c>
    </row>
    <row r="708" s="15" customFormat="1">
      <c r="A708" s="15"/>
      <c r="B708" s="248"/>
      <c r="C708" s="249"/>
      <c r="D708" s="218" t="s">
        <v>148</v>
      </c>
      <c r="E708" s="250" t="s">
        <v>19</v>
      </c>
      <c r="F708" s="251" t="s">
        <v>305</v>
      </c>
      <c r="G708" s="249"/>
      <c r="H708" s="252">
        <v>103.80000000000001</v>
      </c>
      <c r="I708" s="253"/>
      <c r="J708" s="249"/>
      <c r="K708" s="249"/>
      <c r="L708" s="254"/>
      <c r="M708" s="255"/>
      <c r="N708" s="256"/>
      <c r="O708" s="256"/>
      <c r="P708" s="256"/>
      <c r="Q708" s="256"/>
      <c r="R708" s="256"/>
      <c r="S708" s="256"/>
      <c r="T708" s="257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T708" s="258" t="s">
        <v>148</v>
      </c>
      <c r="AU708" s="258" t="s">
        <v>83</v>
      </c>
      <c r="AV708" s="15" t="s">
        <v>139</v>
      </c>
      <c r="AW708" s="15" t="s">
        <v>37</v>
      </c>
      <c r="AX708" s="15" t="s">
        <v>81</v>
      </c>
      <c r="AY708" s="258" t="s">
        <v>133</v>
      </c>
    </row>
    <row r="709" s="2" customFormat="1" ht="16.5" customHeight="1">
      <c r="A709" s="39"/>
      <c r="B709" s="40"/>
      <c r="C709" s="198" t="s">
        <v>974</v>
      </c>
      <c r="D709" s="198" t="s">
        <v>135</v>
      </c>
      <c r="E709" s="199" t="s">
        <v>975</v>
      </c>
      <c r="F709" s="200" t="s">
        <v>976</v>
      </c>
      <c r="G709" s="201" t="s">
        <v>274</v>
      </c>
      <c r="H709" s="202">
        <v>108.5</v>
      </c>
      <c r="I709" s="203"/>
      <c r="J709" s="204">
        <f>ROUND(I709*H709,2)</f>
        <v>0</v>
      </c>
      <c r="K709" s="200" t="s">
        <v>144</v>
      </c>
      <c r="L709" s="45"/>
      <c r="M709" s="205" t="s">
        <v>19</v>
      </c>
      <c r="N709" s="206" t="s">
        <v>47</v>
      </c>
      <c r="O709" s="85"/>
      <c r="P709" s="207">
        <f>O709*H709</f>
        <v>0</v>
      </c>
      <c r="Q709" s="207">
        <v>0</v>
      </c>
      <c r="R709" s="207">
        <f>Q709*H709</f>
        <v>0</v>
      </c>
      <c r="S709" s="207">
        <v>0.0039399999999999999</v>
      </c>
      <c r="T709" s="208">
        <f>S709*H709</f>
        <v>0.42748999999999998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09" t="s">
        <v>241</v>
      </c>
      <c r="AT709" s="209" t="s">
        <v>135</v>
      </c>
      <c r="AU709" s="209" t="s">
        <v>83</v>
      </c>
      <c r="AY709" s="18" t="s">
        <v>133</v>
      </c>
      <c r="BE709" s="210">
        <f>IF(N709="základní",J709,0)</f>
        <v>0</v>
      </c>
      <c r="BF709" s="210">
        <f>IF(N709="snížená",J709,0)</f>
        <v>0</v>
      </c>
      <c r="BG709" s="210">
        <f>IF(N709="zákl. přenesená",J709,0)</f>
        <v>0</v>
      </c>
      <c r="BH709" s="210">
        <f>IF(N709="sníž. přenesená",J709,0)</f>
        <v>0</v>
      </c>
      <c r="BI709" s="210">
        <f>IF(N709="nulová",J709,0)</f>
        <v>0</v>
      </c>
      <c r="BJ709" s="18" t="s">
        <v>81</v>
      </c>
      <c r="BK709" s="210">
        <f>ROUND(I709*H709,2)</f>
        <v>0</v>
      </c>
      <c r="BL709" s="18" t="s">
        <v>241</v>
      </c>
      <c r="BM709" s="209" t="s">
        <v>977</v>
      </c>
    </row>
    <row r="710" s="2" customFormat="1">
      <c r="A710" s="39"/>
      <c r="B710" s="40"/>
      <c r="C710" s="41"/>
      <c r="D710" s="211" t="s">
        <v>146</v>
      </c>
      <c r="E710" s="41"/>
      <c r="F710" s="212" t="s">
        <v>978</v>
      </c>
      <c r="G710" s="41"/>
      <c r="H710" s="41"/>
      <c r="I710" s="213"/>
      <c r="J710" s="41"/>
      <c r="K710" s="41"/>
      <c r="L710" s="45"/>
      <c r="M710" s="214"/>
      <c r="N710" s="215"/>
      <c r="O710" s="85"/>
      <c r="P710" s="85"/>
      <c r="Q710" s="85"/>
      <c r="R710" s="85"/>
      <c r="S710" s="85"/>
      <c r="T710" s="86"/>
      <c r="U710" s="39"/>
      <c r="V710" s="39"/>
      <c r="W710" s="39"/>
      <c r="X710" s="39"/>
      <c r="Y710" s="39"/>
      <c r="Z710" s="39"/>
      <c r="AA710" s="39"/>
      <c r="AB710" s="39"/>
      <c r="AC710" s="39"/>
      <c r="AD710" s="39"/>
      <c r="AE710" s="39"/>
      <c r="AT710" s="18" t="s">
        <v>146</v>
      </c>
      <c r="AU710" s="18" t="s">
        <v>83</v>
      </c>
    </row>
    <row r="711" s="13" customFormat="1">
      <c r="A711" s="13"/>
      <c r="B711" s="216"/>
      <c r="C711" s="217"/>
      <c r="D711" s="218" t="s">
        <v>148</v>
      </c>
      <c r="E711" s="219" t="s">
        <v>19</v>
      </c>
      <c r="F711" s="220" t="s">
        <v>609</v>
      </c>
      <c r="G711" s="217"/>
      <c r="H711" s="219" t="s">
        <v>19</v>
      </c>
      <c r="I711" s="221"/>
      <c r="J711" s="217"/>
      <c r="K711" s="217"/>
      <c r="L711" s="222"/>
      <c r="M711" s="223"/>
      <c r="N711" s="224"/>
      <c r="O711" s="224"/>
      <c r="P711" s="224"/>
      <c r="Q711" s="224"/>
      <c r="R711" s="224"/>
      <c r="S711" s="224"/>
      <c r="T711" s="225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26" t="s">
        <v>148</v>
      </c>
      <c r="AU711" s="226" t="s">
        <v>83</v>
      </c>
      <c r="AV711" s="13" t="s">
        <v>81</v>
      </c>
      <c r="AW711" s="13" t="s">
        <v>37</v>
      </c>
      <c r="AX711" s="13" t="s">
        <v>76</v>
      </c>
      <c r="AY711" s="226" t="s">
        <v>133</v>
      </c>
    </row>
    <row r="712" s="14" customFormat="1">
      <c r="A712" s="14"/>
      <c r="B712" s="227"/>
      <c r="C712" s="228"/>
      <c r="D712" s="218" t="s">
        <v>148</v>
      </c>
      <c r="E712" s="229" t="s">
        <v>19</v>
      </c>
      <c r="F712" s="230" t="s">
        <v>979</v>
      </c>
      <c r="G712" s="228"/>
      <c r="H712" s="231">
        <v>14.1</v>
      </c>
      <c r="I712" s="232"/>
      <c r="J712" s="228"/>
      <c r="K712" s="228"/>
      <c r="L712" s="233"/>
      <c r="M712" s="234"/>
      <c r="N712" s="235"/>
      <c r="O712" s="235"/>
      <c r="P712" s="235"/>
      <c r="Q712" s="235"/>
      <c r="R712" s="235"/>
      <c r="S712" s="235"/>
      <c r="T712" s="236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37" t="s">
        <v>148</v>
      </c>
      <c r="AU712" s="237" t="s">
        <v>83</v>
      </c>
      <c r="AV712" s="14" t="s">
        <v>83</v>
      </c>
      <c r="AW712" s="14" t="s">
        <v>37</v>
      </c>
      <c r="AX712" s="14" t="s">
        <v>76</v>
      </c>
      <c r="AY712" s="237" t="s">
        <v>133</v>
      </c>
    </row>
    <row r="713" s="14" customFormat="1">
      <c r="A713" s="14"/>
      <c r="B713" s="227"/>
      <c r="C713" s="228"/>
      <c r="D713" s="218" t="s">
        <v>148</v>
      </c>
      <c r="E713" s="229" t="s">
        <v>19</v>
      </c>
      <c r="F713" s="230" t="s">
        <v>980</v>
      </c>
      <c r="G713" s="228"/>
      <c r="H713" s="231">
        <v>14.85</v>
      </c>
      <c r="I713" s="232"/>
      <c r="J713" s="228"/>
      <c r="K713" s="228"/>
      <c r="L713" s="233"/>
      <c r="M713" s="234"/>
      <c r="N713" s="235"/>
      <c r="O713" s="235"/>
      <c r="P713" s="235"/>
      <c r="Q713" s="235"/>
      <c r="R713" s="235"/>
      <c r="S713" s="235"/>
      <c r="T713" s="236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37" t="s">
        <v>148</v>
      </c>
      <c r="AU713" s="237" t="s">
        <v>83</v>
      </c>
      <c r="AV713" s="14" t="s">
        <v>83</v>
      </c>
      <c r="AW713" s="14" t="s">
        <v>37</v>
      </c>
      <c r="AX713" s="14" t="s">
        <v>76</v>
      </c>
      <c r="AY713" s="237" t="s">
        <v>133</v>
      </c>
    </row>
    <row r="714" s="13" customFormat="1">
      <c r="A714" s="13"/>
      <c r="B714" s="216"/>
      <c r="C714" s="217"/>
      <c r="D714" s="218" t="s">
        <v>148</v>
      </c>
      <c r="E714" s="219" t="s">
        <v>19</v>
      </c>
      <c r="F714" s="220" t="s">
        <v>611</v>
      </c>
      <c r="G714" s="217"/>
      <c r="H714" s="219" t="s">
        <v>19</v>
      </c>
      <c r="I714" s="221"/>
      <c r="J714" s="217"/>
      <c r="K714" s="217"/>
      <c r="L714" s="222"/>
      <c r="M714" s="223"/>
      <c r="N714" s="224"/>
      <c r="O714" s="224"/>
      <c r="P714" s="224"/>
      <c r="Q714" s="224"/>
      <c r="R714" s="224"/>
      <c r="S714" s="224"/>
      <c r="T714" s="225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26" t="s">
        <v>148</v>
      </c>
      <c r="AU714" s="226" t="s">
        <v>83</v>
      </c>
      <c r="AV714" s="13" t="s">
        <v>81</v>
      </c>
      <c r="AW714" s="13" t="s">
        <v>37</v>
      </c>
      <c r="AX714" s="13" t="s">
        <v>76</v>
      </c>
      <c r="AY714" s="226" t="s">
        <v>133</v>
      </c>
    </row>
    <row r="715" s="14" customFormat="1">
      <c r="A715" s="14"/>
      <c r="B715" s="227"/>
      <c r="C715" s="228"/>
      <c r="D715" s="218" t="s">
        <v>148</v>
      </c>
      <c r="E715" s="229" t="s">
        <v>19</v>
      </c>
      <c r="F715" s="230" t="s">
        <v>981</v>
      </c>
      <c r="G715" s="228"/>
      <c r="H715" s="231">
        <v>11.300000000000001</v>
      </c>
      <c r="I715" s="232"/>
      <c r="J715" s="228"/>
      <c r="K715" s="228"/>
      <c r="L715" s="233"/>
      <c r="M715" s="234"/>
      <c r="N715" s="235"/>
      <c r="O715" s="235"/>
      <c r="P715" s="235"/>
      <c r="Q715" s="235"/>
      <c r="R715" s="235"/>
      <c r="S715" s="235"/>
      <c r="T715" s="236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37" t="s">
        <v>148</v>
      </c>
      <c r="AU715" s="237" t="s">
        <v>83</v>
      </c>
      <c r="AV715" s="14" t="s">
        <v>83</v>
      </c>
      <c r="AW715" s="14" t="s">
        <v>37</v>
      </c>
      <c r="AX715" s="14" t="s">
        <v>76</v>
      </c>
      <c r="AY715" s="237" t="s">
        <v>133</v>
      </c>
    </row>
    <row r="716" s="14" customFormat="1">
      <c r="A716" s="14"/>
      <c r="B716" s="227"/>
      <c r="C716" s="228"/>
      <c r="D716" s="218" t="s">
        <v>148</v>
      </c>
      <c r="E716" s="229" t="s">
        <v>19</v>
      </c>
      <c r="F716" s="230" t="s">
        <v>982</v>
      </c>
      <c r="G716" s="228"/>
      <c r="H716" s="231">
        <v>11.25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37" t="s">
        <v>148</v>
      </c>
      <c r="AU716" s="237" t="s">
        <v>83</v>
      </c>
      <c r="AV716" s="14" t="s">
        <v>83</v>
      </c>
      <c r="AW716" s="14" t="s">
        <v>37</v>
      </c>
      <c r="AX716" s="14" t="s">
        <v>76</v>
      </c>
      <c r="AY716" s="237" t="s">
        <v>133</v>
      </c>
    </row>
    <row r="717" s="13" customFormat="1">
      <c r="A717" s="13"/>
      <c r="B717" s="216"/>
      <c r="C717" s="217"/>
      <c r="D717" s="218" t="s">
        <v>148</v>
      </c>
      <c r="E717" s="219" t="s">
        <v>19</v>
      </c>
      <c r="F717" s="220" t="s">
        <v>612</v>
      </c>
      <c r="G717" s="217"/>
      <c r="H717" s="219" t="s">
        <v>19</v>
      </c>
      <c r="I717" s="221"/>
      <c r="J717" s="217"/>
      <c r="K717" s="217"/>
      <c r="L717" s="222"/>
      <c r="M717" s="223"/>
      <c r="N717" s="224"/>
      <c r="O717" s="224"/>
      <c r="P717" s="224"/>
      <c r="Q717" s="224"/>
      <c r="R717" s="224"/>
      <c r="S717" s="224"/>
      <c r="T717" s="225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26" t="s">
        <v>148</v>
      </c>
      <c r="AU717" s="226" t="s">
        <v>83</v>
      </c>
      <c r="AV717" s="13" t="s">
        <v>81</v>
      </c>
      <c r="AW717" s="13" t="s">
        <v>37</v>
      </c>
      <c r="AX717" s="13" t="s">
        <v>76</v>
      </c>
      <c r="AY717" s="226" t="s">
        <v>133</v>
      </c>
    </row>
    <row r="718" s="14" customFormat="1">
      <c r="A718" s="14"/>
      <c r="B718" s="227"/>
      <c r="C718" s="228"/>
      <c r="D718" s="218" t="s">
        <v>148</v>
      </c>
      <c r="E718" s="229" t="s">
        <v>19</v>
      </c>
      <c r="F718" s="230" t="s">
        <v>983</v>
      </c>
      <c r="G718" s="228"/>
      <c r="H718" s="231">
        <v>30.600000000000001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U718" s="14"/>
      <c r="V718" s="14"/>
      <c r="W718" s="14"/>
      <c r="X718" s="14"/>
      <c r="Y718" s="14"/>
      <c r="Z718" s="14"/>
      <c r="AA718" s="14"/>
      <c r="AB718" s="14"/>
      <c r="AC718" s="14"/>
      <c r="AD718" s="14"/>
      <c r="AE718" s="14"/>
      <c r="AT718" s="237" t="s">
        <v>148</v>
      </c>
      <c r="AU718" s="237" t="s">
        <v>83</v>
      </c>
      <c r="AV718" s="14" t="s">
        <v>83</v>
      </c>
      <c r="AW718" s="14" t="s">
        <v>37</v>
      </c>
      <c r="AX718" s="14" t="s">
        <v>76</v>
      </c>
      <c r="AY718" s="237" t="s">
        <v>133</v>
      </c>
    </row>
    <row r="719" s="13" customFormat="1">
      <c r="A719" s="13"/>
      <c r="B719" s="216"/>
      <c r="C719" s="217"/>
      <c r="D719" s="218" t="s">
        <v>148</v>
      </c>
      <c r="E719" s="219" t="s">
        <v>19</v>
      </c>
      <c r="F719" s="220" t="s">
        <v>614</v>
      </c>
      <c r="G719" s="217"/>
      <c r="H719" s="219" t="s">
        <v>19</v>
      </c>
      <c r="I719" s="221"/>
      <c r="J719" s="217"/>
      <c r="K719" s="217"/>
      <c r="L719" s="222"/>
      <c r="M719" s="223"/>
      <c r="N719" s="224"/>
      <c r="O719" s="224"/>
      <c r="P719" s="224"/>
      <c r="Q719" s="224"/>
      <c r="R719" s="224"/>
      <c r="S719" s="224"/>
      <c r="T719" s="225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26" t="s">
        <v>148</v>
      </c>
      <c r="AU719" s="226" t="s">
        <v>83</v>
      </c>
      <c r="AV719" s="13" t="s">
        <v>81</v>
      </c>
      <c r="AW719" s="13" t="s">
        <v>37</v>
      </c>
      <c r="AX719" s="13" t="s">
        <v>76</v>
      </c>
      <c r="AY719" s="226" t="s">
        <v>133</v>
      </c>
    </row>
    <row r="720" s="14" customFormat="1">
      <c r="A720" s="14"/>
      <c r="B720" s="227"/>
      <c r="C720" s="228"/>
      <c r="D720" s="218" t="s">
        <v>148</v>
      </c>
      <c r="E720" s="229" t="s">
        <v>19</v>
      </c>
      <c r="F720" s="230" t="s">
        <v>984</v>
      </c>
      <c r="G720" s="228"/>
      <c r="H720" s="231">
        <v>26.399999999999999</v>
      </c>
      <c r="I720" s="232"/>
      <c r="J720" s="228"/>
      <c r="K720" s="228"/>
      <c r="L720" s="233"/>
      <c r="M720" s="234"/>
      <c r="N720" s="235"/>
      <c r="O720" s="235"/>
      <c r="P720" s="235"/>
      <c r="Q720" s="235"/>
      <c r="R720" s="235"/>
      <c r="S720" s="235"/>
      <c r="T720" s="236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37" t="s">
        <v>148</v>
      </c>
      <c r="AU720" s="237" t="s">
        <v>83</v>
      </c>
      <c r="AV720" s="14" t="s">
        <v>83</v>
      </c>
      <c r="AW720" s="14" t="s">
        <v>37</v>
      </c>
      <c r="AX720" s="14" t="s">
        <v>76</v>
      </c>
      <c r="AY720" s="237" t="s">
        <v>133</v>
      </c>
    </row>
    <row r="721" s="15" customFormat="1">
      <c r="A721" s="15"/>
      <c r="B721" s="248"/>
      <c r="C721" s="249"/>
      <c r="D721" s="218" t="s">
        <v>148</v>
      </c>
      <c r="E721" s="250" t="s">
        <v>19</v>
      </c>
      <c r="F721" s="251" t="s">
        <v>305</v>
      </c>
      <c r="G721" s="249"/>
      <c r="H721" s="252">
        <v>108.5</v>
      </c>
      <c r="I721" s="253"/>
      <c r="J721" s="249"/>
      <c r="K721" s="249"/>
      <c r="L721" s="254"/>
      <c r="M721" s="255"/>
      <c r="N721" s="256"/>
      <c r="O721" s="256"/>
      <c r="P721" s="256"/>
      <c r="Q721" s="256"/>
      <c r="R721" s="256"/>
      <c r="S721" s="256"/>
      <c r="T721" s="257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T721" s="258" t="s">
        <v>148</v>
      </c>
      <c r="AU721" s="258" t="s">
        <v>83</v>
      </c>
      <c r="AV721" s="15" t="s">
        <v>139</v>
      </c>
      <c r="AW721" s="15" t="s">
        <v>37</v>
      </c>
      <c r="AX721" s="15" t="s">
        <v>81</v>
      </c>
      <c r="AY721" s="258" t="s">
        <v>133</v>
      </c>
    </row>
    <row r="722" s="2" customFormat="1" ht="16.5" customHeight="1">
      <c r="A722" s="39"/>
      <c r="B722" s="40"/>
      <c r="C722" s="198" t="s">
        <v>985</v>
      </c>
      <c r="D722" s="198" t="s">
        <v>135</v>
      </c>
      <c r="E722" s="199" t="s">
        <v>986</v>
      </c>
      <c r="F722" s="200" t="s">
        <v>987</v>
      </c>
      <c r="G722" s="201" t="s">
        <v>274</v>
      </c>
      <c r="H722" s="202">
        <v>155.37000000000001</v>
      </c>
      <c r="I722" s="203"/>
      <c r="J722" s="204">
        <f>ROUND(I722*H722,2)</f>
        <v>0</v>
      </c>
      <c r="K722" s="200" t="s">
        <v>144</v>
      </c>
      <c r="L722" s="45"/>
      <c r="M722" s="205" t="s">
        <v>19</v>
      </c>
      <c r="N722" s="206" t="s">
        <v>47</v>
      </c>
      <c r="O722" s="85"/>
      <c r="P722" s="207">
        <f>O722*H722</f>
        <v>0</v>
      </c>
      <c r="Q722" s="207">
        <v>0.0013600000000000001</v>
      </c>
      <c r="R722" s="207">
        <f>Q722*H722</f>
        <v>0.21130320000000002</v>
      </c>
      <c r="S722" s="207">
        <v>0</v>
      </c>
      <c r="T722" s="208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09" t="s">
        <v>241</v>
      </c>
      <c r="AT722" s="209" t="s">
        <v>135</v>
      </c>
      <c r="AU722" s="209" t="s">
        <v>83</v>
      </c>
      <c r="AY722" s="18" t="s">
        <v>133</v>
      </c>
      <c r="BE722" s="210">
        <f>IF(N722="základní",J722,0)</f>
        <v>0</v>
      </c>
      <c r="BF722" s="210">
        <f>IF(N722="snížená",J722,0)</f>
        <v>0</v>
      </c>
      <c r="BG722" s="210">
        <f>IF(N722="zákl. přenesená",J722,0)</f>
        <v>0</v>
      </c>
      <c r="BH722" s="210">
        <f>IF(N722="sníž. přenesená",J722,0)</f>
        <v>0</v>
      </c>
      <c r="BI722" s="210">
        <f>IF(N722="nulová",J722,0)</f>
        <v>0</v>
      </c>
      <c r="BJ722" s="18" t="s">
        <v>81</v>
      </c>
      <c r="BK722" s="210">
        <f>ROUND(I722*H722,2)</f>
        <v>0</v>
      </c>
      <c r="BL722" s="18" t="s">
        <v>241</v>
      </c>
      <c r="BM722" s="209" t="s">
        <v>988</v>
      </c>
    </row>
    <row r="723" s="2" customFormat="1">
      <c r="A723" s="39"/>
      <c r="B723" s="40"/>
      <c r="C723" s="41"/>
      <c r="D723" s="211" t="s">
        <v>146</v>
      </c>
      <c r="E723" s="41"/>
      <c r="F723" s="212" t="s">
        <v>989</v>
      </c>
      <c r="G723" s="41"/>
      <c r="H723" s="41"/>
      <c r="I723" s="213"/>
      <c r="J723" s="41"/>
      <c r="K723" s="41"/>
      <c r="L723" s="45"/>
      <c r="M723" s="214"/>
      <c r="N723" s="215"/>
      <c r="O723" s="85"/>
      <c r="P723" s="85"/>
      <c r="Q723" s="85"/>
      <c r="R723" s="85"/>
      <c r="S723" s="85"/>
      <c r="T723" s="86"/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T723" s="18" t="s">
        <v>146</v>
      </c>
      <c r="AU723" s="18" t="s">
        <v>83</v>
      </c>
    </row>
    <row r="724" s="13" customFormat="1">
      <c r="A724" s="13"/>
      <c r="B724" s="216"/>
      <c r="C724" s="217"/>
      <c r="D724" s="218" t="s">
        <v>148</v>
      </c>
      <c r="E724" s="219" t="s">
        <v>19</v>
      </c>
      <c r="F724" s="220" t="s">
        <v>990</v>
      </c>
      <c r="G724" s="217"/>
      <c r="H724" s="219" t="s">
        <v>19</v>
      </c>
      <c r="I724" s="221"/>
      <c r="J724" s="217"/>
      <c r="K724" s="217"/>
      <c r="L724" s="222"/>
      <c r="M724" s="223"/>
      <c r="N724" s="224"/>
      <c r="O724" s="224"/>
      <c r="P724" s="224"/>
      <c r="Q724" s="224"/>
      <c r="R724" s="224"/>
      <c r="S724" s="224"/>
      <c r="T724" s="225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26" t="s">
        <v>148</v>
      </c>
      <c r="AU724" s="226" t="s">
        <v>83</v>
      </c>
      <c r="AV724" s="13" t="s">
        <v>81</v>
      </c>
      <c r="AW724" s="13" t="s">
        <v>37</v>
      </c>
      <c r="AX724" s="13" t="s">
        <v>76</v>
      </c>
      <c r="AY724" s="226" t="s">
        <v>133</v>
      </c>
    </row>
    <row r="725" s="13" customFormat="1">
      <c r="A725" s="13"/>
      <c r="B725" s="216"/>
      <c r="C725" s="217"/>
      <c r="D725" s="218" t="s">
        <v>148</v>
      </c>
      <c r="E725" s="219" t="s">
        <v>19</v>
      </c>
      <c r="F725" s="220" t="s">
        <v>609</v>
      </c>
      <c r="G725" s="217"/>
      <c r="H725" s="219" t="s">
        <v>19</v>
      </c>
      <c r="I725" s="221"/>
      <c r="J725" s="217"/>
      <c r="K725" s="217"/>
      <c r="L725" s="222"/>
      <c r="M725" s="223"/>
      <c r="N725" s="224"/>
      <c r="O725" s="224"/>
      <c r="P725" s="224"/>
      <c r="Q725" s="224"/>
      <c r="R725" s="224"/>
      <c r="S725" s="224"/>
      <c r="T725" s="225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26" t="s">
        <v>148</v>
      </c>
      <c r="AU725" s="226" t="s">
        <v>83</v>
      </c>
      <c r="AV725" s="13" t="s">
        <v>81</v>
      </c>
      <c r="AW725" s="13" t="s">
        <v>37</v>
      </c>
      <c r="AX725" s="13" t="s">
        <v>76</v>
      </c>
      <c r="AY725" s="226" t="s">
        <v>133</v>
      </c>
    </row>
    <row r="726" s="14" customFormat="1">
      <c r="A726" s="14"/>
      <c r="B726" s="227"/>
      <c r="C726" s="228"/>
      <c r="D726" s="218" t="s">
        <v>148</v>
      </c>
      <c r="E726" s="229" t="s">
        <v>19</v>
      </c>
      <c r="F726" s="230" t="s">
        <v>991</v>
      </c>
      <c r="G726" s="228"/>
      <c r="H726" s="231">
        <v>37.100000000000001</v>
      </c>
      <c r="I726" s="232"/>
      <c r="J726" s="228"/>
      <c r="K726" s="228"/>
      <c r="L726" s="233"/>
      <c r="M726" s="234"/>
      <c r="N726" s="235"/>
      <c r="O726" s="235"/>
      <c r="P726" s="235"/>
      <c r="Q726" s="235"/>
      <c r="R726" s="235"/>
      <c r="S726" s="235"/>
      <c r="T726" s="236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37" t="s">
        <v>148</v>
      </c>
      <c r="AU726" s="237" t="s">
        <v>83</v>
      </c>
      <c r="AV726" s="14" t="s">
        <v>83</v>
      </c>
      <c r="AW726" s="14" t="s">
        <v>37</v>
      </c>
      <c r="AX726" s="14" t="s">
        <v>76</v>
      </c>
      <c r="AY726" s="237" t="s">
        <v>133</v>
      </c>
    </row>
    <row r="727" s="13" customFormat="1">
      <c r="A727" s="13"/>
      <c r="B727" s="216"/>
      <c r="C727" s="217"/>
      <c r="D727" s="218" t="s">
        <v>148</v>
      </c>
      <c r="E727" s="219" t="s">
        <v>19</v>
      </c>
      <c r="F727" s="220" t="s">
        <v>611</v>
      </c>
      <c r="G727" s="217"/>
      <c r="H727" s="219" t="s">
        <v>19</v>
      </c>
      <c r="I727" s="221"/>
      <c r="J727" s="217"/>
      <c r="K727" s="217"/>
      <c r="L727" s="222"/>
      <c r="M727" s="223"/>
      <c r="N727" s="224"/>
      <c r="O727" s="224"/>
      <c r="P727" s="224"/>
      <c r="Q727" s="224"/>
      <c r="R727" s="224"/>
      <c r="S727" s="224"/>
      <c r="T727" s="225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26" t="s">
        <v>148</v>
      </c>
      <c r="AU727" s="226" t="s">
        <v>83</v>
      </c>
      <c r="AV727" s="13" t="s">
        <v>81</v>
      </c>
      <c r="AW727" s="13" t="s">
        <v>37</v>
      </c>
      <c r="AX727" s="13" t="s">
        <v>76</v>
      </c>
      <c r="AY727" s="226" t="s">
        <v>133</v>
      </c>
    </row>
    <row r="728" s="14" customFormat="1">
      <c r="A728" s="14"/>
      <c r="B728" s="227"/>
      <c r="C728" s="228"/>
      <c r="D728" s="218" t="s">
        <v>148</v>
      </c>
      <c r="E728" s="229" t="s">
        <v>19</v>
      </c>
      <c r="F728" s="230" t="s">
        <v>992</v>
      </c>
      <c r="G728" s="228"/>
      <c r="H728" s="231">
        <v>46.549999999999997</v>
      </c>
      <c r="I728" s="232"/>
      <c r="J728" s="228"/>
      <c r="K728" s="228"/>
      <c r="L728" s="233"/>
      <c r="M728" s="234"/>
      <c r="N728" s="235"/>
      <c r="O728" s="235"/>
      <c r="P728" s="235"/>
      <c r="Q728" s="235"/>
      <c r="R728" s="235"/>
      <c r="S728" s="235"/>
      <c r="T728" s="236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37" t="s">
        <v>148</v>
      </c>
      <c r="AU728" s="237" t="s">
        <v>83</v>
      </c>
      <c r="AV728" s="14" t="s">
        <v>83</v>
      </c>
      <c r="AW728" s="14" t="s">
        <v>37</v>
      </c>
      <c r="AX728" s="14" t="s">
        <v>76</v>
      </c>
      <c r="AY728" s="237" t="s">
        <v>133</v>
      </c>
    </row>
    <row r="729" s="13" customFormat="1">
      <c r="A729" s="13"/>
      <c r="B729" s="216"/>
      <c r="C729" s="217"/>
      <c r="D729" s="218" t="s">
        <v>148</v>
      </c>
      <c r="E729" s="219" t="s">
        <v>19</v>
      </c>
      <c r="F729" s="220" t="s">
        <v>612</v>
      </c>
      <c r="G729" s="217"/>
      <c r="H729" s="219" t="s">
        <v>19</v>
      </c>
      <c r="I729" s="221"/>
      <c r="J729" s="217"/>
      <c r="K729" s="217"/>
      <c r="L729" s="222"/>
      <c r="M729" s="223"/>
      <c r="N729" s="224"/>
      <c r="O729" s="224"/>
      <c r="P729" s="224"/>
      <c r="Q729" s="224"/>
      <c r="R729" s="224"/>
      <c r="S729" s="224"/>
      <c r="T729" s="225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26" t="s">
        <v>148</v>
      </c>
      <c r="AU729" s="226" t="s">
        <v>83</v>
      </c>
      <c r="AV729" s="13" t="s">
        <v>81</v>
      </c>
      <c r="AW729" s="13" t="s">
        <v>37</v>
      </c>
      <c r="AX729" s="13" t="s">
        <v>76</v>
      </c>
      <c r="AY729" s="226" t="s">
        <v>133</v>
      </c>
    </row>
    <row r="730" s="14" customFormat="1">
      <c r="A730" s="14"/>
      <c r="B730" s="227"/>
      <c r="C730" s="228"/>
      <c r="D730" s="218" t="s">
        <v>148</v>
      </c>
      <c r="E730" s="229" t="s">
        <v>19</v>
      </c>
      <c r="F730" s="230" t="s">
        <v>993</v>
      </c>
      <c r="G730" s="228"/>
      <c r="H730" s="231">
        <v>37.619999999999997</v>
      </c>
      <c r="I730" s="232"/>
      <c r="J730" s="228"/>
      <c r="K730" s="228"/>
      <c r="L730" s="233"/>
      <c r="M730" s="234"/>
      <c r="N730" s="235"/>
      <c r="O730" s="235"/>
      <c r="P730" s="235"/>
      <c r="Q730" s="235"/>
      <c r="R730" s="235"/>
      <c r="S730" s="235"/>
      <c r="T730" s="236"/>
      <c r="U730" s="14"/>
      <c r="V730" s="14"/>
      <c r="W730" s="14"/>
      <c r="X730" s="14"/>
      <c r="Y730" s="14"/>
      <c r="Z730" s="14"/>
      <c r="AA730" s="14"/>
      <c r="AB730" s="14"/>
      <c r="AC730" s="14"/>
      <c r="AD730" s="14"/>
      <c r="AE730" s="14"/>
      <c r="AT730" s="237" t="s">
        <v>148</v>
      </c>
      <c r="AU730" s="237" t="s">
        <v>83</v>
      </c>
      <c r="AV730" s="14" t="s">
        <v>83</v>
      </c>
      <c r="AW730" s="14" t="s">
        <v>37</v>
      </c>
      <c r="AX730" s="14" t="s">
        <v>76</v>
      </c>
      <c r="AY730" s="237" t="s">
        <v>133</v>
      </c>
    </row>
    <row r="731" s="13" customFormat="1">
      <c r="A731" s="13"/>
      <c r="B731" s="216"/>
      <c r="C731" s="217"/>
      <c r="D731" s="218" t="s">
        <v>148</v>
      </c>
      <c r="E731" s="219" t="s">
        <v>19</v>
      </c>
      <c r="F731" s="220" t="s">
        <v>614</v>
      </c>
      <c r="G731" s="217"/>
      <c r="H731" s="219" t="s">
        <v>19</v>
      </c>
      <c r="I731" s="221"/>
      <c r="J731" s="217"/>
      <c r="K731" s="217"/>
      <c r="L731" s="222"/>
      <c r="M731" s="223"/>
      <c r="N731" s="224"/>
      <c r="O731" s="224"/>
      <c r="P731" s="224"/>
      <c r="Q731" s="224"/>
      <c r="R731" s="224"/>
      <c r="S731" s="224"/>
      <c r="T731" s="225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26" t="s">
        <v>148</v>
      </c>
      <c r="AU731" s="226" t="s">
        <v>83</v>
      </c>
      <c r="AV731" s="13" t="s">
        <v>81</v>
      </c>
      <c r="AW731" s="13" t="s">
        <v>37</v>
      </c>
      <c r="AX731" s="13" t="s">
        <v>76</v>
      </c>
      <c r="AY731" s="226" t="s">
        <v>133</v>
      </c>
    </row>
    <row r="732" s="14" customFormat="1">
      <c r="A732" s="14"/>
      <c r="B732" s="227"/>
      <c r="C732" s="228"/>
      <c r="D732" s="218" t="s">
        <v>148</v>
      </c>
      <c r="E732" s="229" t="s">
        <v>19</v>
      </c>
      <c r="F732" s="230" t="s">
        <v>994</v>
      </c>
      <c r="G732" s="228"/>
      <c r="H732" s="231">
        <v>34.100000000000001</v>
      </c>
      <c r="I732" s="232"/>
      <c r="J732" s="228"/>
      <c r="K732" s="228"/>
      <c r="L732" s="233"/>
      <c r="M732" s="234"/>
      <c r="N732" s="235"/>
      <c r="O732" s="235"/>
      <c r="P732" s="235"/>
      <c r="Q732" s="235"/>
      <c r="R732" s="235"/>
      <c r="S732" s="235"/>
      <c r="T732" s="236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37" t="s">
        <v>148</v>
      </c>
      <c r="AU732" s="237" t="s">
        <v>83</v>
      </c>
      <c r="AV732" s="14" t="s">
        <v>83</v>
      </c>
      <c r="AW732" s="14" t="s">
        <v>37</v>
      </c>
      <c r="AX732" s="14" t="s">
        <v>76</v>
      </c>
      <c r="AY732" s="237" t="s">
        <v>133</v>
      </c>
    </row>
    <row r="733" s="15" customFormat="1">
      <c r="A733" s="15"/>
      <c r="B733" s="248"/>
      <c r="C733" s="249"/>
      <c r="D733" s="218" t="s">
        <v>148</v>
      </c>
      <c r="E733" s="250" t="s">
        <v>19</v>
      </c>
      <c r="F733" s="251" t="s">
        <v>305</v>
      </c>
      <c r="G733" s="249"/>
      <c r="H733" s="252">
        <v>155.37000000000001</v>
      </c>
      <c r="I733" s="253"/>
      <c r="J733" s="249"/>
      <c r="K733" s="249"/>
      <c r="L733" s="254"/>
      <c r="M733" s="255"/>
      <c r="N733" s="256"/>
      <c r="O733" s="256"/>
      <c r="P733" s="256"/>
      <c r="Q733" s="256"/>
      <c r="R733" s="256"/>
      <c r="S733" s="256"/>
      <c r="T733" s="257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T733" s="258" t="s">
        <v>148</v>
      </c>
      <c r="AU733" s="258" t="s">
        <v>83</v>
      </c>
      <c r="AV733" s="15" t="s">
        <v>139</v>
      </c>
      <c r="AW733" s="15" t="s">
        <v>37</v>
      </c>
      <c r="AX733" s="15" t="s">
        <v>81</v>
      </c>
      <c r="AY733" s="258" t="s">
        <v>133</v>
      </c>
    </row>
    <row r="734" s="2" customFormat="1" ht="16.5" customHeight="1">
      <c r="A734" s="39"/>
      <c r="B734" s="40"/>
      <c r="C734" s="198" t="s">
        <v>995</v>
      </c>
      <c r="D734" s="198" t="s">
        <v>135</v>
      </c>
      <c r="E734" s="199" t="s">
        <v>996</v>
      </c>
      <c r="F734" s="200" t="s">
        <v>997</v>
      </c>
      <c r="G734" s="201" t="s">
        <v>274</v>
      </c>
      <c r="H734" s="202">
        <v>20.550000000000001</v>
      </c>
      <c r="I734" s="203"/>
      <c r="J734" s="204">
        <f>ROUND(I734*H734,2)</f>
        <v>0</v>
      </c>
      <c r="K734" s="200" t="s">
        <v>144</v>
      </c>
      <c r="L734" s="45"/>
      <c r="M734" s="205" t="s">
        <v>19</v>
      </c>
      <c r="N734" s="206" t="s">
        <v>47</v>
      </c>
      <c r="O734" s="85"/>
      <c r="P734" s="207">
        <f>O734*H734</f>
        <v>0</v>
      </c>
      <c r="Q734" s="207">
        <v>0.0017600000000000001</v>
      </c>
      <c r="R734" s="207">
        <f>Q734*H734</f>
        <v>0.036168000000000006</v>
      </c>
      <c r="S734" s="207">
        <v>0</v>
      </c>
      <c r="T734" s="208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09" t="s">
        <v>241</v>
      </c>
      <c r="AT734" s="209" t="s">
        <v>135</v>
      </c>
      <c r="AU734" s="209" t="s">
        <v>83</v>
      </c>
      <c r="AY734" s="18" t="s">
        <v>133</v>
      </c>
      <c r="BE734" s="210">
        <f>IF(N734="základní",J734,0)</f>
        <v>0</v>
      </c>
      <c r="BF734" s="210">
        <f>IF(N734="snížená",J734,0)</f>
        <v>0</v>
      </c>
      <c r="BG734" s="210">
        <f>IF(N734="zákl. přenesená",J734,0)</f>
        <v>0</v>
      </c>
      <c r="BH734" s="210">
        <f>IF(N734="sníž. přenesená",J734,0)</f>
        <v>0</v>
      </c>
      <c r="BI734" s="210">
        <f>IF(N734="nulová",J734,0)</f>
        <v>0</v>
      </c>
      <c r="BJ734" s="18" t="s">
        <v>81</v>
      </c>
      <c r="BK734" s="210">
        <f>ROUND(I734*H734,2)</f>
        <v>0</v>
      </c>
      <c r="BL734" s="18" t="s">
        <v>241</v>
      </c>
      <c r="BM734" s="209" t="s">
        <v>998</v>
      </c>
    </row>
    <row r="735" s="2" customFormat="1">
      <c r="A735" s="39"/>
      <c r="B735" s="40"/>
      <c r="C735" s="41"/>
      <c r="D735" s="211" t="s">
        <v>146</v>
      </c>
      <c r="E735" s="41"/>
      <c r="F735" s="212" t="s">
        <v>999</v>
      </c>
      <c r="G735" s="41"/>
      <c r="H735" s="41"/>
      <c r="I735" s="213"/>
      <c r="J735" s="41"/>
      <c r="K735" s="41"/>
      <c r="L735" s="45"/>
      <c r="M735" s="214"/>
      <c r="N735" s="215"/>
      <c r="O735" s="85"/>
      <c r="P735" s="85"/>
      <c r="Q735" s="85"/>
      <c r="R735" s="85"/>
      <c r="S735" s="85"/>
      <c r="T735" s="86"/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T735" s="18" t="s">
        <v>146</v>
      </c>
      <c r="AU735" s="18" t="s">
        <v>83</v>
      </c>
    </row>
    <row r="736" s="13" customFormat="1">
      <c r="A736" s="13"/>
      <c r="B736" s="216"/>
      <c r="C736" s="217"/>
      <c r="D736" s="218" t="s">
        <v>148</v>
      </c>
      <c r="E736" s="219" t="s">
        <v>19</v>
      </c>
      <c r="F736" s="220" t="s">
        <v>1000</v>
      </c>
      <c r="G736" s="217"/>
      <c r="H736" s="219" t="s">
        <v>19</v>
      </c>
      <c r="I736" s="221"/>
      <c r="J736" s="217"/>
      <c r="K736" s="217"/>
      <c r="L736" s="222"/>
      <c r="M736" s="223"/>
      <c r="N736" s="224"/>
      <c r="O736" s="224"/>
      <c r="P736" s="224"/>
      <c r="Q736" s="224"/>
      <c r="R736" s="224"/>
      <c r="S736" s="224"/>
      <c r="T736" s="225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26" t="s">
        <v>148</v>
      </c>
      <c r="AU736" s="226" t="s">
        <v>83</v>
      </c>
      <c r="AV736" s="13" t="s">
        <v>81</v>
      </c>
      <c r="AW736" s="13" t="s">
        <v>37</v>
      </c>
      <c r="AX736" s="13" t="s">
        <v>76</v>
      </c>
      <c r="AY736" s="226" t="s">
        <v>133</v>
      </c>
    </row>
    <row r="737" s="14" customFormat="1">
      <c r="A737" s="14"/>
      <c r="B737" s="227"/>
      <c r="C737" s="228"/>
      <c r="D737" s="218" t="s">
        <v>148</v>
      </c>
      <c r="E737" s="229" t="s">
        <v>19</v>
      </c>
      <c r="F737" s="230" t="s">
        <v>1001</v>
      </c>
      <c r="G737" s="228"/>
      <c r="H737" s="231">
        <v>4.7999999999999998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37" t="s">
        <v>148</v>
      </c>
      <c r="AU737" s="237" t="s">
        <v>83</v>
      </c>
      <c r="AV737" s="14" t="s">
        <v>83</v>
      </c>
      <c r="AW737" s="14" t="s">
        <v>37</v>
      </c>
      <c r="AX737" s="14" t="s">
        <v>76</v>
      </c>
      <c r="AY737" s="237" t="s">
        <v>133</v>
      </c>
    </row>
    <row r="738" s="13" customFormat="1">
      <c r="A738" s="13"/>
      <c r="B738" s="216"/>
      <c r="C738" s="217"/>
      <c r="D738" s="218" t="s">
        <v>148</v>
      </c>
      <c r="E738" s="219" t="s">
        <v>19</v>
      </c>
      <c r="F738" s="220" t="s">
        <v>1002</v>
      </c>
      <c r="G738" s="217"/>
      <c r="H738" s="219" t="s">
        <v>19</v>
      </c>
      <c r="I738" s="221"/>
      <c r="J738" s="217"/>
      <c r="K738" s="217"/>
      <c r="L738" s="222"/>
      <c r="M738" s="223"/>
      <c r="N738" s="224"/>
      <c r="O738" s="224"/>
      <c r="P738" s="224"/>
      <c r="Q738" s="224"/>
      <c r="R738" s="224"/>
      <c r="S738" s="224"/>
      <c r="T738" s="225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26" t="s">
        <v>148</v>
      </c>
      <c r="AU738" s="226" t="s">
        <v>83</v>
      </c>
      <c r="AV738" s="13" t="s">
        <v>81</v>
      </c>
      <c r="AW738" s="13" t="s">
        <v>37</v>
      </c>
      <c r="AX738" s="13" t="s">
        <v>76</v>
      </c>
      <c r="AY738" s="226" t="s">
        <v>133</v>
      </c>
    </row>
    <row r="739" s="14" customFormat="1">
      <c r="A739" s="14"/>
      <c r="B739" s="227"/>
      <c r="C739" s="228"/>
      <c r="D739" s="218" t="s">
        <v>148</v>
      </c>
      <c r="E739" s="229" t="s">
        <v>19</v>
      </c>
      <c r="F739" s="230" t="s">
        <v>1003</v>
      </c>
      <c r="G739" s="228"/>
      <c r="H739" s="231">
        <v>8.3000000000000007</v>
      </c>
      <c r="I739" s="232"/>
      <c r="J739" s="228"/>
      <c r="K739" s="228"/>
      <c r="L739" s="233"/>
      <c r="M739" s="234"/>
      <c r="N739" s="235"/>
      <c r="O739" s="235"/>
      <c r="P739" s="235"/>
      <c r="Q739" s="235"/>
      <c r="R739" s="235"/>
      <c r="S739" s="235"/>
      <c r="T739" s="236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37" t="s">
        <v>148</v>
      </c>
      <c r="AU739" s="237" t="s">
        <v>83</v>
      </c>
      <c r="AV739" s="14" t="s">
        <v>83</v>
      </c>
      <c r="AW739" s="14" t="s">
        <v>37</v>
      </c>
      <c r="AX739" s="14" t="s">
        <v>76</v>
      </c>
      <c r="AY739" s="237" t="s">
        <v>133</v>
      </c>
    </row>
    <row r="740" s="13" customFormat="1">
      <c r="A740" s="13"/>
      <c r="B740" s="216"/>
      <c r="C740" s="217"/>
      <c r="D740" s="218" t="s">
        <v>148</v>
      </c>
      <c r="E740" s="219" t="s">
        <v>19</v>
      </c>
      <c r="F740" s="220" t="s">
        <v>1004</v>
      </c>
      <c r="G740" s="217"/>
      <c r="H740" s="219" t="s">
        <v>19</v>
      </c>
      <c r="I740" s="221"/>
      <c r="J740" s="217"/>
      <c r="K740" s="217"/>
      <c r="L740" s="222"/>
      <c r="M740" s="223"/>
      <c r="N740" s="224"/>
      <c r="O740" s="224"/>
      <c r="P740" s="224"/>
      <c r="Q740" s="224"/>
      <c r="R740" s="224"/>
      <c r="S740" s="224"/>
      <c r="T740" s="225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26" t="s">
        <v>148</v>
      </c>
      <c r="AU740" s="226" t="s">
        <v>83</v>
      </c>
      <c r="AV740" s="13" t="s">
        <v>81</v>
      </c>
      <c r="AW740" s="13" t="s">
        <v>37</v>
      </c>
      <c r="AX740" s="13" t="s">
        <v>76</v>
      </c>
      <c r="AY740" s="226" t="s">
        <v>133</v>
      </c>
    </row>
    <row r="741" s="14" customFormat="1">
      <c r="A741" s="14"/>
      <c r="B741" s="227"/>
      <c r="C741" s="228"/>
      <c r="D741" s="218" t="s">
        <v>148</v>
      </c>
      <c r="E741" s="229" t="s">
        <v>19</v>
      </c>
      <c r="F741" s="230" t="s">
        <v>1005</v>
      </c>
      <c r="G741" s="228"/>
      <c r="H741" s="231">
        <v>7.4500000000000002</v>
      </c>
      <c r="I741" s="232"/>
      <c r="J741" s="228"/>
      <c r="K741" s="228"/>
      <c r="L741" s="233"/>
      <c r="M741" s="234"/>
      <c r="N741" s="235"/>
      <c r="O741" s="235"/>
      <c r="P741" s="235"/>
      <c r="Q741" s="235"/>
      <c r="R741" s="235"/>
      <c r="S741" s="235"/>
      <c r="T741" s="236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37" t="s">
        <v>148</v>
      </c>
      <c r="AU741" s="237" t="s">
        <v>83</v>
      </c>
      <c r="AV741" s="14" t="s">
        <v>83</v>
      </c>
      <c r="AW741" s="14" t="s">
        <v>37</v>
      </c>
      <c r="AX741" s="14" t="s">
        <v>76</v>
      </c>
      <c r="AY741" s="237" t="s">
        <v>133</v>
      </c>
    </row>
    <row r="742" s="15" customFormat="1">
      <c r="A742" s="15"/>
      <c r="B742" s="248"/>
      <c r="C742" s="249"/>
      <c r="D742" s="218" t="s">
        <v>148</v>
      </c>
      <c r="E742" s="250" t="s">
        <v>19</v>
      </c>
      <c r="F742" s="251" t="s">
        <v>305</v>
      </c>
      <c r="G742" s="249"/>
      <c r="H742" s="252">
        <v>20.550000000000001</v>
      </c>
      <c r="I742" s="253"/>
      <c r="J742" s="249"/>
      <c r="K742" s="249"/>
      <c r="L742" s="254"/>
      <c r="M742" s="255"/>
      <c r="N742" s="256"/>
      <c r="O742" s="256"/>
      <c r="P742" s="256"/>
      <c r="Q742" s="256"/>
      <c r="R742" s="256"/>
      <c r="S742" s="256"/>
      <c r="T742" s="257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T742" s="258" t="s">
        <v>148</v>
      </c>
      <c r="AU742" s="258" t="s">
        <v>83</v>
      </c>
      <c r="AV742" s="15" t="s">
        <v>139</v>
      </c>
      <c r="AW742" s="15" t="s">
        <v>37</v>
      </c>
      <c r="AX742" s="15" t="s">
        <v>81</v>
      </c>
      <c r="AY742" s="258" t="s">
        <v>133</v>
      </c>
    </row>
    <row r="743" s="2" customFormat="1" ht="16.5" customHeight="1">
      <c r="A743" s="39"/>
      <c r="B743" s="40"/>
      <c r="C743" s="198" t="s">
        <v>1006</v>
      </c>
      <c r="D743" s="198" t="s">
        <v>135</v>
      </c>
      <c r="E743" s="199" t="s">
        <v>1007</v>
      </c>
      <c r="F743" s="200" t="s">
        <v>1008</v>
      </c>
      <c r="G743" s="201" t="s">
        <v>274</v>
      </c>
      <c r="H743" s="202">
        <v>3.8999999999999999</v>
      </c>
      <c r="I743" s="203"/>
      <c r="J743" s="204">
        <f>ROUND(I743*H743,2)</f>
        <v>0</v>
      </c>
      <c r="K743" s="200" t="s">
        <v>144</v>
      </c>
      <c r="L743" s="45"/>
      <c r="M743" s="205" t="s">
        <v>19</v>
      </c>
      <c r="N743" s="206" t="s">
        <v>47</v>
      </c>
      <c r="O743" s="85"/>
      <c r="P743" s="207">
        <f>O743*H743</f>
        <v>0</v>
      </c>
      <c r="Q743" s="207">
        <v>0.0025899999999999999</v>
      </c>
      <c r="R743" s="207">
        <f>Q743*H743</f>
        <v>0.010100999999999999</v>
      </c>
      <c r="S743" s="207">
        <v>0</v>
      </c>
      <c r="T743" s="208">
        <f>S743*H743</f>
        <v>0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09" t="s">
        <v>241</v>
      </c>
      <c r="AT743" s="209" t="s">
        <v>135</v>
      </c>
      <c r="AU743" s="209" t="s">
        <v>83</v>
      </c>
      <c r="AY743" s="18" t="s">
        <v>133</v>
      </c>
      <c r="BE743" s="210">
        <f>IF(N743="základní",J743,0)</f>
        <v>0</v>
      </c>
      <c r="BF743" s="210">
        <f>IF(N743="snížená",J743,0)</f>
        <v>0</v>
      </c>
      <c r="BG743" s="210">
        <f>IF(N743="zákl. přenesená",J743,0)</f>
        <v>0</v>
      </c>
      <c r="BH743" s="210">
        <f>IF(N743="sníž. přenesená",J743,0)</f>
        <v>0</v>
      </c>
      <c r="BI743" s="210">
        <f>IF(N743="nulová",J743,0)</f>
        <v>0</v>
      </c>
      <c r="BJ743" s="18" t="s">
        <v>81</v>
      </c>
      <c r="BK743" s="210">
        <f>ROUND(I743*H743,2)</f>
        <v>0</v>
      </c>
      <c r="BL743" s="18" t="s">
        <v>241</v>
      </c>
      <c r="BM743" s="209" t="s">
        <v>1009</v>
      </c>
    </row>
    <row r="744" s="2" customFormat="1">
      <c r="A744" s="39"/>
      <c r="B744" s="40"/>
      <c r="C744" s="41"/>
      <c r="D744" s="211" t="s">
        <v>146</v>
      </c>
      <c r="E744" s="41"/>
      <c r="F744" s="212" t="s">
        <v>1010</v>
      </c>
      <c r="G744" s="41"/>
      <c r="H744" s="41"/>
      <c r="I744" s="213"/>
      <c r="J744" s="41"/>
      <c r="K744" s="41"/>
      <c r="L744" s="45"/>
      <c r="M744" s="214"/>
      <c r="N744" s="215"/>
      <c r="O744" s="85"/>
      <c r="P744" s="85"/>
      <c r="Q744" s="85"/>
      <c r="R744" s="85"/>
      <c r="S744" s="85"/>
      <c r="T744" s="86"/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T744" s="18" t="s">
        <v>146</v>
      </c>
      <c r="AU744" s="18" t="s">
        <v>83</v>
      </c>
    </row>
    <row r="745" s="14" customFormat="1">
      <c r="A745" s="14"/>
      <c r="B745" s="227"/>
      <c r="C745" s="228"/>
      <c r="D745" s="218" t="s">
        <v>148</v>
      </c>
      <c r="E745" s="229" t="s">
        <v>19</v>
      </c>
      <c r="F745" s="230" t="s">
        <v>1011</v>
      </c>
      <c r="G745" s="228"/>
      <c r="H745" s="231">
        <v>3.8999999999999999</v>
      </c>
      <c r="I745" s="232"/>
      <c r="J745" s="228"/>
      <c r="K745" s="228"/>
      <c r="L745" s="233"/>
      <c r="M745" s="234"/>
      <c r="N745" s="235"/>
      <c r="O745" s="235"/>
      <c r="P745" s="235"/>
      <c r="Q745" s="235"/>
      <c r="R745" s="235"/>
      <c r="S745" s="235"/>
      <c r="T745" s="236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37" t="s">
        <v>148</v>
      </c>
      <c r="AU745" s="237" t="s">
        <v>83</v>
      </c>
      <c r="AV745" s="14" t="s">
        <v>83</v>
      </c>
      <c r="AW745" s="14" t="s">
        <v>37</v>
      </c>
      <c r="AX745" s="14" t="s">
        <v>81</v>
      </c>
      <c r="AY745" s="237" t="s">
        <v>133</v>
      </c>
    </row>
    <row r="746" s="2" customFormat="1" ht="33" customHeight="1">
      <c r="A746" s="39"/>
      <c r="B746" s="40"/>
      <c r="C746" s="198" t="s">
        <v>1012</v>
      </c>
      <c r="D746" s="198" t="s">
        <v>135</v>
      </c>
      <c r="E746" s="199" t="s">
        <v>1013</v>
      </c>
      <c r="F746" s="200" t="s">
        <v>1014</v>
      </c>
      <c r="G746" s="201" t="s">
        <v>143</v>
      </c>
      <c r="H746" s="202">
        <v>45.198</v>
      </c>
      <c r="I746" s="203"/>
      <c r="J746" s="204">
        <f>ROUND(I746*H746,2)</f>
        <v>0</v>
      </c>
      <c r="K746" s="200" t="s">
        <v>144</v>
      </c>
      <c r="L746" s="45"/>
      <c r="M746" s="205" t="s">
        <v>19</v>
      </c>
      <c r="N746" s="206" t="s">
        <v>47</v>
      </c>
      <c r="O746" s="85"/>
      <c r="P746" s="207">
        <f>O746*H746</f>
        <v>0</v>
      </c>
      <c r="Q746" s="207">
        <v>0.0066100000000000004</v>
      </c>
      <c r="R746" s="207">
        <f>Q746*H746</f>
        <v>0.29875878</v>
      </c>
      <c r="S746" s="207">
        <v>0</v>
      </c>
      <c r="T746" s="208">
        <f>S746*H746</f>
        <v>0</v>
      </c>
      <c r="U746" s="39"/>
      <c r="V746" s="39"/>
      <c r="W746" s="39"/>
      <c r="X746" s="39"/>
      <c r="Y746" s="39"/>
      <c r="Z746" s="39"/>
      <c r="AA746" s="39"/>
      <c r="AB746" s="39"/>
      <c r="AC746" s="39"/>
      <c r="AD746" s="39"/>
      <c r="AE746" s="39"/>
      <c r="AR746" s="209" t="s">
        <v>241</v>
      </c>
      <c r="AT746" s="209" t="s">
        <v>135</v>
      </c>
      <c r="AU746" s="209" t="s">
        <v>83</v>
      </c>
      <c r="AY746" s="18" t="s">
        <v>133</v>
      </c>
      <c r="BE746" s="210">
        <f>IF(N746="základní",J746,0)</f>
        <v>0</v>
      </c>
      <c r="BF746" s="210">
        <f>IF(N746="snížená",J746,0)</f>
        <v>0</v>
      </c>
      <c r="BG746" s="210">
        <f>IF(N746="zákl. přenesená",J746,0)</f>
        <v>0</v>
      </c>
      <c r="BH746" s="210">
        <f>IF(N746="sníž. přenesená",J746,0)</f>
        <v>0</v>
      </c>
      <c r="BI746" s="210">
        <f>IF(N746="nulová",J746,0)</f>
        <v>0</v>
      </c>
      <c r="BJ746" s="18" t="s">
        <v>81</v>
      </c>
      <c r="BK746" s="210">
        <f>ROUND(I746*H746,2)</f>
        <v>0</v>
      </c>
      <c r="BL746" s="18" t="s">
        <v>241</v>
      </c>
      <c r="BM746" s="209" t="s">
        <v>1015</v>
      </c>
    </row>
    <row r="747" s="2" customFormat="1">
      <c r="A747" s="39"/>
      <c r="B747" s="40"/>
      <c r="C747" s="41"/>
      <c r="D747" s="211" t="s">
        <v>146</v>
      </c>
      <c r="E747" s="41"/>
      <c r="F747" s="212" t="s">
        <v>1016</v>
      </c>
      <c r="G747" s="41"/>
      <c r="H747" s="41"/>
      <c r="I747" s="213"/>
      <c r="J747" s="41"/>
      <c r="K747" s="41"/>
      <c r="L747" s="45"/>
      <c r="M747" s="214"/>
      <c r="N747" s="215"/>
      <c r="O747" s="85"/>
      <c r="P747" s="85"/>
      <c r="Q747" s="85"/>
      <c r="R747" s="85"/>
      <c r="S747" s="85"/>
      <c r="T747" s="86"/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T747" s="18" t="s">
        <v>146</v>
      </c>
      <c r="AU747" s="18" t="s">
        <v>83</v>
      </c>
    </row>
    <row r="748" s="13" customFormat="1">
      <c r="A748" s="13"/>
      <c r="B748" s="216"/>
      <c r="C748" s="217"/>
      <c r="D748" s="218" t="s">
        <v>148</v>
      </c>
      <c r="E748" s="219" t="s">
        <v>19</v>
      </c>
      <c r="F748" s="220" t="s">
        <v>1017</v>
      </c>
      <c r="G748" s="217"/>
      <c r="H748" s="219" t="s">
        <v>19</v>
      </c>
      <c r="I748" s="221"/>
      <c r="J748" s="217"/>
      <c r="K748" s="217"/>
      <c r="L748" s="222"/>
      <c r="M748" s="223"/>
      <c r="N748" s="224"/>
      <c r="O748" s="224"/>
      <c r="P748" s="224"/>
      <c r="Q748" s="224"/>
      <c r="R748" s="224"/>
      <c r="S748" s="224"/>
      <c r="T748" s="225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26" t="s">
        <v>148</v>
      </c>
      <c r="AU748" s="226" t="s">
        <v>83</v>
      </c>
      <c r="AV748" s="13" t="s">
        <v>81</v>
      </c>
      <c r="AW748" s="13" t="s">
        <v>37</v>
      </c>
      <c r="AX748" s="13" t="s">
        <v>76</v>
      </c>
      <c r="AY748" s="226" t="s">
        <v>133</v>
      </c>
    </row>
    <row r="749" s="13" customFormat="1">
      <c r="A749" s="13"/>
      <c r="B749" s="216"/>
      <c r="C749" s="217"/>
      <c r="D749" s="218" t="s">
        <v>148</v>
      </c>
      <c r="E749" s="219" t="s">
        <v>19</v>
      </c>
      <c r="F749" s="220" t="s">
        <v>831</v>
      </c>
      <c r="G749" s="217"/>
      <c r="H749" s="219" t="s">
        <v>19</v>
      </c>
      <c r="I749" s="221"/>
      <c r="J749" s="217"/>
      <c r="K749" s="217"/>
      <c r="L749" s="222"/>
      <c r="M749" s="223"/>
      <c r="N749" s="224"/>
      <c r="O749" s="224"/>
      <c r="P749" s="224"/>
      <c r="Q749" s="224"/>
      <c r="R749" s="224"/>
      <c r="S749" s="224"/>
      <c r="T749" s="225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26" t="s">
        <v>148</v>
      </c>
      <c r="AU749" s="226" t="s">
        <v>83</v>
      </c>
      <c r="AV749" s="13" t="s">
        <v>81</v>
      </c>
      <c r="AW749" s="13" t="s">
        <v>37</v>
      </c>
      <c r="AX749" s="13" t="s">
        <v>76</v>
      </c>
      <c r="AY749" s="226" t="s">
        <v>133</v>
      </c>
    </row>
    <row r="750" s="14" customFormat="1">
      <c r="A750" s="14"/>
      <c r="B750" s="227"/>
      <c r="C750" s="228"/>
      <c r="D750" s="218" t="s">
        <v>148</v>
      </c>
      <c r="E750" s="229" t="s">
        <v>19</v>
      </c>
      <c r="F750" s="230" t="s">
        <v>832</v>
      </c>
      <c r="G750" s="228"/>
      <c r="H750" s="231">
        <v>15.513</v>
      </c>
      <c r="I750" s="232"/>
      <c r="J750" s="228"/>
      <c r="K750" s="228"/>
      <c r="L750" s="233"/>
      <c r="M750" s="234"/>
      <c r="N750" s="235"/>
      <c r="O750" s="235"/>
      <c r="P750" s="235"/>
      <c r="Q750" s="235"/>
      <c r="R750" s="235"/>
      <c r="S750" s="235"/>
      <c r="T750" s="236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37" t="s">
        <v>148</v>
      </c>
      <c r="AU750" s="237" t="s">
        <v>83</v>
      </c>
      <c r="AV750" s="14" t="s">
        <v>83</v>
      </c>
      <c r="AW750" s="14" t="s">
        <v>37</v>
      </c>
      <c r="AX750" s="14" t="s">
        <v>76</v>
      </c>
      <c r="AY750" s="237" t="s">
        <v>133</v>
      </c>
    </row>
    <row r="751" s="13" customFormat="1">
      <c r="A751" s="13"/>
      <c r="B751" s="216"/>
      <c r="C751" s="217"/>
      <c r="D751" s="218" t="s">
        <v>148</v>
      </c>
      <c r="E751" s="219" t="s">
        <v>19</v>
      </c>
      <c r="F751" s="220" t="s">
        <v>833</v>
      </c>
      <c r="G751" s="217"/>
      <c r="H751" s="219" t="s">
        <v>19</v>
      </c>
      <c r="I751" s="221"/>
      <c r="J751" s="217"/>
      <c r="K751" s="217"/>
      <c r="L751" s="222"/>
      <c r="M751" s="223"/>
      <c r="N751" s="224"/>
      <c r="O751" s="224"/>
      <c r="P751" s="224"/>
      <c r="Q751" s="224"/>
      <c r="R751" s="224"/>
      <c r="S751" s="224"/>
      <c r="T751" s="225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26" t="s">
        <v>148</v>
      </c>
      <c r="AU751" s="226" t="s">
        <v>83</v>
      </c>
      <c r="AV751" s="13" t="s">
        <v>81</v>
      </c>
      <c r="AW751" s="13" t="s">
        <v>37</v>
      </c>
      <c r="AX751" s="13" t="s">
        <v>76</v>
      </c>
      <c r="AY751" s="226" t="s">
        <v>133</v>
      </c>
    </row>
    <row r="752" s="14" customFormat="1">
      <c r="A752" s="14"/>
      <c r="B752" s="227"/>
      <c r="C752" s="228"/>
      <c r="D752" s="218" t="s">
        <v>148</v>
      </c>
      <c r="E752" s="229" t="s">
        <v>19</v>
      </c>
      <c r="F752" s="230" t="s">
        <v>834</v>
      </c>
      <c r="G752" s="228"/>
      <c r="H752" s="231">
        <v>16.274999999999999</v>
      </c>
      <c r="I752" s="232"/>
      <c r="J752" s="228"/>
      <c r="K752" s="228"/>
      <c r="L752" s="233"/>
      <c r="M752" s="234"/>
      <c r="N752" s="235"/>
      <c r="O752" s="235"/>
      <c r="P752" s="235"/>
      <c r="Q752" s="235"/>
      <c r="R752" s="235"/>
      <c r="S752" s="235"/>
      <c r="T752" s="236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37" t="s">
        <v>148</v>
      </c>
      <c r="AU752" s="237" t="s">
        <v>83</v>
      </c>
      <c r="AV752" s="14" t="s">
        <v>83</v>
      </c>
      <c r="AW752" s="14" t="s">
        <v>37</v>
      </c>
      <c r="AX752" s="14" t="s">
        <v>76</v>
      </c>
      <c r="AY752" s="237" t="s">
        <v>133</v>
      </c>
    </row>
    <row r="753" s="13" customFormat="1">
      <c r="A753" s="13"/>
      <c r="B753" s="216"/>
      <c r="C753" s="217"/>
      <c r="D753" s="218" t="s">
        <v>148</v>
      </c>
      <c r="E753" s="219" t="s">
        <v>19</v>
      </c>
      <c r="F753" s="220" t="s">
        <v>1018</v>
      </c>
      <c r="G753" s="217"/>
      <c r="H753" s="219" t="s">
        <v>19</v>
      </c>
      <c r="I753" s="221"/>
      <c r="J753" s="217"/>
      <c r="K753" s="217"/>
      <c r="L753" s="222"/>
      <c r="M753" s="223"/>
      <c r="N753" s="224"/>
      <c r="O753" s="224"/>
      <c r="P753" s="224"/>
      <c r="Q753" s="224"/>
      <c r="R753" s="224"/>
      <c r="S753" s="224"/>
      <c r="T753" s="225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26" t="s">
        <v>148</v>
      </c>
      <c r="AU753" s="226" t="s">
        <v>83</v>
      </c>
      <c r="AV753" s="13" t="s">
        <v>81</v>
      </c>
      <c r="AW753" s="13" t="s">
        <v>37</v>
      </c>
      <c r="AX753" s="13" t="s">
        <v>76</v>
      </c>
      <c r="AY753" s="226" t="s">
        <v>133</v>
      </c>
    </row>
    <row r="754" s="14" customFormat="1">
      <c r="A754" s="14"/>
      <c r="B754" s="227"/>
      <c r="C754" s="228"/>
      <c r="D754" s="218" t="s">
        <v>148</v>
      </c>
      <c r="E754" s="229" t="s">
        <v>19</v>
      </c>
      <c r="F754" s="230" t="s">
        <v>323</v>
      </c>
      <c r="G754" s="228"/>
      <c r="H754" s="231">
        <v>13.41</v>
      </c>
      <c r="I754" s="232"/>
      <c r="J754" s="228"/>
      <c r="K754" s="228"/>
      <c r="L754" s="233"/>
      <c r="M754" s="234"/>
      <c r="N754" s="235"/>
      <c r="O754" s="235"/>
      <c r="P754" s="235"/>
      <c r="Q754" s="235"/>
      <c r="R754" s="235"/>
      <c r="S754" s="235"/>
      <c r="T754" s="236"/>
      <c r="U754" s="14"/>
      <c r="V754" s="14"/>
      <c r="W754" s="14"/>
      <c r="X754" s="14"/>
      <c r="Y754" s="14"/>
      <c r="Z754" s="14"/>
      <c r="AA754" s="14"/>
      <c r="AB754" s="14"/>
      <c r="AC754" s="14"/>
      <c r="AD754" s="14"/>
      <c r="AE754" s="14"/>
      <c r="AT754" s="237" t="s">
        <v>148</v>
      </c>
      <c r="AU754" s="237" t="s">
        <v>83</v>
      </c>
      <c r="AV754" s="14" t="s">
        <v>83</v>
      </c>
      <c r="AW754" s="14" t="s">
        <v>37</v>
      </c>
      <c r="AX754" s="14" t="s">
        <v>76</v>
      </c>
      <c r="AY754" s="237" t="s">
        <v>133</v>
      </c>
    </row>
    <row r="755" s="15" customFormat="1">
      <c r="A755" s="15"/>
      <c r="B755" s="248"/>
      <c r="C755" s="249"/>
      <c r="D755" s="218" t="s">
        <v>148</v>
      </c>
      <c r="E755" s="250" t="s">
        <v>19</v>
      </c>
      <c r="F755" s="251" t="s">
        <v>305</v>
      </c>
      <c r="G755" s="249"/>
      <c r="H755" s="252">
        <v>45.197999999999993</v>
      </c>
      <c r="I755" s="253"/>
      <c r="J755" s="249"/>
      <c r="K755" s="249"/>
      <c r="L755" s="254"/>
      <c r="M755" s="255"/>
      <c r="N755" s="256"/>
      <c r="O755" s="256"/>
      <c r="P755" s="256"/>
      <c r="Q755" s="256"/>
      <c r="R755" s="256"/>
      <c r="S755" s="256"/>
      <c r="T755" s="257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T755" s="258" t="s">
        <v>148</v>
      </c>
      <c r="AU755" s="258" t="s">
        <v>83</v>
      </c>
      <c r="AV755" s="15" t="s">
        <v>139</v>
      </c>
      <c r="AW755" s="15" t="s">
        <v>37</v>
      </c>
      <c r="AX755" s="15" t="s">
        <v>81</v>
      </c>
      <c r="AY755" s="258" t="s">
        <v>133</v>
      </c>
    </row>
    <row r="756" s="2" customFormat="1" ht="16.5" customHeight="1">
      <c r="A756" s="39"/>
      <c r="B756" s="40"/>
      <c r="C756" s="198" t="s">
        <v>1019</v>
      </c>
      <c r="D756" s="198" t="s">
        <v>135</v>
      </c>
      <c r="E756" s="199" t="s">
        <v>1020</v>
      </c>
      <c r="F756" s="200" t="s">
        <v>1021</v>
      </c>
      <c r="G756" s="201" t="s">
        <v>274</v>
      </c>
      <c r="H756" s="202">
        <v>6.7000000000000002</v>
      </c>
      <c r="I756" s="203"/>
      <c r="J756" s="204">
        <f>ROUND(I756*H756,2)</f>
        <v>0</v>
      </c>
      <c r="K756" s="200" t="s">
        <v>144</v>
      </c>
      <c r="L756" s="45"/>
      <c r="M756" s="205" t="s">
        <v>19</v>
      </c>
      <c r="N756" s="206" t="s">
        <v>47</v>
      </c>
      <c r="O756" s="85"/>
      <c r="P756" s="207">
        <f>O756*H756</f>
        <v>0</v>
      </c>
      <c r="Q756" s="207">
        <v>0.0025300000000000001</v>
      </c>
      <c r="R756" s="207">
        <f>Q756*H756</f>
        <v>0.016951000000000001</v>
      </c>
      <c r="S756" s="207">
        <v>0</v>
      </c>
      <c r="T756" s="208">
        <f>S756*H756</f>
        <v>0</v>
      </c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R756" s="209" t="s">
        <v>241</v>
      </c>
      <c r="AT756" s="209" t="s">
        <v>135</v>
      </c>
      <c r="AU756" s="209" t="s">
        <v>83</v>
      </c>
      <c r="AY756" s="18" t="s">
        <v>133</v>
      </c>
      <c r="BE756" s="210">
        <f>IF(N756="základní",J756,0)</f>
        <v>0</v>
      </c>
      <c r="BF756" s="210">
        <f>IF(N756="snížená",J756,0)</f>
        <v>0</v>
      </c>
      <c r="BG756" s="210">
        <f>IF(N756="zákl. přenesená",J756,0)</f>
        <v>0</v>
      </c>
      <c r="BH756" s="210">
        <f>IF(N756="sníž. přenesená",J756,0)</f>
        <v>0</v>
      </c>
      <c r="BI756" s="210">
        <f>IF(N756="nulová",J756,0)</f>
        <v>0</v>
      </c>
      <c r="BJ756" s="18" t="s">
        <v>81</v>
      </c>
      <c r="BK756" s="210">
        <f>ROUND(I756*H756,2)</f>
        <v>0</v>
      </c>
      <c r="BL756" s="18" t="s">
        <v>241</v>
      </c>
      <c r="BM756" s="209" t="s">
        <v>1022</v>
      </c>
    </row>
    <row r="757" s="2" customFormat="1">
      <c r="A757" s="39"/>
      <c r="B757" s="40"/>
      <c r="C757" s="41"/>
      <c r="D757" s="211" t="s">
        <v>146</v>
      </c>
      <c r="E757" s="41"/>
      <c r="F757" s="212" t="s">
        <v>1023</v>
      </c>
      <c r="G757" s="41"/>
      <c r="H757" s="41"/>
      <c r="I757" s="213"/>
      <c r="J757" s="41"/>
      <c r="K757" s="41"/>
      <c r="L757" s="45"/>
      <c r="M757" s="214"/>
      <c r="N757" s="215"/>
      <c r="O757" s="85"/>
      <c r="P757" s="85"/>
      <c r="Q757" s="85"/>
      <c r="R757" s="85"/>
      <c r="S757" s="85"/>
      <c r="T757" s="86"/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T757" s="18" t="s">
        <v>146</v>
      </c>
      <c r="AU757" s="18" t="s">
        <v>83</v>
      </c>
    </row>
    <row r="758" s="13" customFormat="1">
      <c r="A758" s="13"/>
      <c r="B758" s="216"/>
      <c r="C758" s="217"/>
      <c r="D758" s="218" t="s">
        <v>148</v>
      </c>
      <c r="E758" s="219" t="s">
        <v>19</v>
      </c>
      <c r="F758" s="220" t="s">
        <v>1024</v>
      </c>
      <c r="G758" s="217"/>
      <c r="H758" s="219" t="s">
        <v>19</v>
      </c>
      <c r="I758" s="221"/>
      <c r="J758" s="217"/>
      <c r="K758" s="217"/>
      <c r="L758" s="222"/>
      <c r="M758" s="223"/>
      <c r="N758" s="224"/>
      <c r="O758" s="224"/>
      <c r="P758" s="224"/>
      <c r="Q758" s="224"/>
      <c r="R758" s="224"/>
      <c r="S758" s="224"/>
      <c r="T758" s="225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26" t="s">
        <v>148</v>
      </c>
      <c r="AU758" s="226" t="s">
        <v>83</v>
      </c>
      <c r="AV758" s="13" t="s">
        <v>81</v>
      </c>
      <c r="AW758" s="13" t="s">
        <v>37</v>
      </c>
      <c r="AX758" s="13" t="s">
        <v>76</v>
      </c>
      <c r="AY758" s="226" t="s">
        <v>133</v>
      </c>
    </row>
    <row r="759" s="14" customFormat="1">
      <c r="A759" s="14"/>
      <c r="B759" s="227"/>
      <c r="C759" s="228"/>
      <c r="D759" s="218" t="s">
        <v>148</v>
      </c>
      <c r="E759" s="229" t="s">
        <v>19</v>
      </c>
      <c r="F759" s="230" t="s">
        <v>1025</v>
      </c>
      <c r="G759" s="228"/>
      <c r="H759" s="231">
        <v>6.7000000000000002</v>
      </c>
      <c r="I759" s="232"/>
      <c r="J759" s="228"/>
      <c r="K759" s="228"/>
      <c r="L759" s="233"/>
      <c r="M759" s="234"/>
      <c r="N759" s="235"/>
      <c r="O759" s="235"/>
      <c r="P759" s="235"/>
      <c r="Q759" s="235"/>
      <c r="R759" s="235"/>
      <c r="S759" s="235"/>
      <c r="T759" s="236"/>
      <c r="U759" s="14"/>
      <c r="V759" s="14"/>
      <c r="W759" s="14"/>
      <c r="X759" s="14"/>
      <c r="Y759" s="14"/>
      <c r="Z759" s="14"/>
      <c r="AA759" s="14"/>
      <c r="AB759" s="14"/>
      <c r="AC759" s="14"/>
      <c r="AD759" s="14"/>
      <c r="AE759" s="14"/>
      <c r="AT759" s="237" t="s">
        <v>148</v>
      </c>
      <c r="AU759" s="237" t="s">
        <v>83</v>
      </c>
      <c r="AV759" s="14" t="s">
        <v>83</v>
      </c>
      <c r="AW759" s="14" t="s">
        <v>37</v>
      </c>
      <c r="AX759" s="14" t="s">
        <v>81</v>
      </c>
      <c r="AY759" s="237" t="s">
        <v>133</v>
      </c>
    </row>
    <row r="760" s="2" customFormat="1" ht="24.15" customHeight="1">
      <c r="A760" s="39"/>
      <c r="B760" s="40"/>
      <c r="C760" s="198" t="s">
        <v>1026</v>
      </c>
      <c r="D760" s="198" t="s">
        <v>135</v>
      </c>
      <c r="E760" s="199" t="s">
        <v>1027</v>
      </c>
      <c r="F760" s="200" t="s">
        <v>1028</v>
      </c>
      <c r="G760" s="201" t="s">
        <v>274</v>
      </c>
      <c r="H760" s="202">
        <v>160.40000000000001</v>
      </c>
      <c r="I760" s="203"/>
      <c r="J760" s="204">
        <f>ROUND(I760*H760,2)</f>
        <v>0</v>
      </c>
      <c r="K760" s="200" t="s">
        <v>144</v>
      </c>
      <c r="L760" s="45"/>
      <c r="M760" s="205" t="s">
        <v>19</v>
      </c>
      <c r="N760" s="206" t="s">
        <v>47</v>
      </c>
      <c r="O760" s="85"/>
      <c r="P760" s="207">
        <f>O760*H760</f>
        <v>0</v>
      </c>
      <c r="Q760" s="207">
        <v>0.0035799999999999998</v>
      </c>
      <c r="R760" s="207">
        <f>Q760*H760</f>
        <v>0.57423199999999996</v>
      </c>
      <c r="S760" s="207">
        <v>0</v>
      </c>
      <c r="T760" s="208">
        <f>S760*H760</f>
        <v>0</v>
      </c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R760" s="209" t="s">
        <v>241</v>
      </c>
      <c r="AT760" s="209" t="s">
        <v>135</v>
      </c>
      <c r="AU760" s="209" t="s">
        <v>83</v>
      </c>
      <c r="AY760" s="18" t="s">
        <v>133</v>
      </c>
      <c r="BE760" s="210">
        <f>IF(N760="základní",J760,0)</f>
        <v>0</v>
      </c>
      <c r="BF760" s="210">
        <f>IF(N760="snížená",J760,0)</f>
        <v>0</v>
      </c>
      <c r="BG760" s="210">
        <f>IF(N760="zákl. přenesená",J760,0)</f>
        <v>0</v>
      </c>
      <c r="BH760" s="210">
        <f>IF(N760="sníž. přenesená",J760,0)</f>
        <v>0</v>
      </c>
      <c r="BI760" s="210">
        <f>IF(N760="nulová",J760,0)</f>
        <v>0</v>
      </c>
      <c r="BJ760" s="18" t="s">
        <v>81</v>
      </c>
      <c r="BK760" s="210">
        <f>ROUND(I760*H760,2)</f>
        <v>0</v>
      </c>
      <c r="BL760" s="18" t="s">
        <v>241</v>
      </c>
      <c r="BM760" s="209" t="s">
        <v>1029</v>
      </c>
    </row>
    <row r="761" s="2" customFormat="1">
      <c r="A761" s="39"/>
      <c r="B761" s="40"/>
      <c r="C761" s="41"/>
      <c r="D761" s="211" t="s">
        <v>146</v>
      </c>
      <c r="E761" s="41"/>
      <c r="F761" s="212" t="s">
        <v>1030</v>
      </c>
      <c r="G761" s="41"/>
      <c r="H761" s="41"/>
      <c r="I761" s="213"/>
      <c r="J761" s="41"/>
      <c r="K761" s="41"/>
      <c r="L761" s="45"/>
      <c r="M761" s="214"/>
      <c r="N761" s="215"/>
      <c r="O761" s="85"/>
      <c r="P761" s="85"/>
      <c r="Q761" s="85"/>
      <c r="R761" s="85"/>
      <c r="S761" s="85"/>
      <c r="T761" s="86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T761" s="18" t="s">
        <v>146</v>
      </c>
      <c r="AU761" s="18" t="s">
        <v>83</v>
      </c>
    </row>
    <row r="762" s="13" customFormat="1">
      <c r="A762" s="13"/>
      <c r="B762" s="216"/>
      <c r="C762" s="217"/>
      <c r="D762" s="218" t="s">
        <v>148</v>
      </c>
      <c r="E762" s="219" t="s">
        <v>19</v>
      </c>
      <c r="F762" s="220" t="s">
        <v>278</v>
      </c>
      <c r="G762" s="217"/>
      <c r="H762" s="219" t="s">
        <v>19</v>
      </c>
      <c r="I762" s="221"/>
      <c r="J762" s="217"/>
      <c r="K762" s="217"/>
      <c r="L762" s="222"/>
      <c r="M762" s="223"/>
      <c r="N762" s="224"/>
      <c r="O762" s="224"/>
      <c r="P762" s="224"/>
      <c r="Q762" s="224"/>
      <c r="R762" s="224"/>
      <c r="S762" s="224"/>
      <c r="T762" s="225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26" t="s">
        <v>148</v>
      </c>
      <c r="AU762" s="226" t="s">
        <v>83</v>
      </c>
      <c r="AV762" s="13" t="s">
        <v>81</v>
      </c>
      <c r="AW762" s="13" t="s">
        <v>37</v>
      </c>
      <c r="AX762" s="13" t="s">
        <v>76</v>
      </c>
      <c r="AY762" s="226" t="s">
        <v>133</v>
      </c>
    </row>
    <row r="763" s="14" customFormat="1">
      <c r="A763" s="14"/>
      <c r="B763" s="227"/>
      <c r="C763" s="228"/>
      <c r="D763" s="218" t="s">
        <v>148</v>
      </c>
      <c r="E763" s="229" t="s">
        <v>19</v>
      </c>
      <c r="F763" s="230" t="s">
        <v>381</v>
      </c>
      <c r="G763" s="228"/>
      <c r="H763" s="231">
        <v>27.550000000000001</v>
      </c>
      <c r="I763" s="232"/>
      <c r="J763" s="228"/>
      <c r="K763" s="228"/>
      <c r="L763" s="233"/>
      <c r="M763" s="234"/>
      <c r="N763" s="235"/>
      <c r="O763" s="235"/>
      <c r="P763" s="235"/>
      <c r="Q763" s="235"/>
      <c r="R763" s="235"/>
      <c r="S763" s="235"/>
      <c r="T763" s="236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37" t="s">
        <v>148</v>
      </c>
      <c r="AU763" s="237" t="s">
        <v>83</v>
      </c>
      <c r="AV763" s="14" t="s">
        <v>83</v>
      </c>
      <c r="AW763" s="14" t="s">
        <v>37</v>
      </c>
      <c r="AX763" s="14" t="s">
        <v>76</v>
      </c>
      <c r="AY763" s="237" t="s">
        <v>133</v>
      </c>
    </row>
    <row r="764" s="14" customFormat="1">
      <c r="A764" s="14"/>
      <c r="B764" s="227"/>
      <c r="C764" s="228"/>
      <c r="D764" s="218" t="s">
        <v>148</v>
      </c>
      <c r="E764" s="229" t="s">
        <v>19</v>
      </c>
      <c r="F764" s="230" t="s">
        <v>382</v>
      </c>
      <c r="G764" s="228"/>
      <c r="H764" s="231">
        <v>21.600000000000001</v>
      </c>
      <c r="I764" s="232"/>
      <c r="J764" s="228"/>
      <c r="K764" s="228"/>
      <c r="L764" s="233"/>
      <c r="M764" s="234"/>
      <c r="N764" s="235"/>
      <c r="O764" s="235"/>
      <c r="P764" s="235"/>
      <c r="Q764" s="235"/>
      <c r="R764" s="235"/>
      <c r="S764" s="235"/>
      <c r="T764" s="236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37" t="s">
        <v>148</v>
      </c>
      <c r="AU764" s="237" t="s">
        <v>83</v>
      </c>
      <c r="AV764" s="14" t="s">
        <v>83</v>
      </c>
      <c r="AW764" s="14" t="s">
        <v>37</v>
      </c>
      <c r="AX764" s="14" t="s">
        <v>76</v>
      </c>
      <c r="AY764" s="237" t="s">
        <v>133</v>
      </c>
    </row>
    <row r="765" s="14" customFormat="1">
      <c r="A765" s="14"/>
      <c r="B765" s="227"/>
      <c r="C765" s="228"/>
      <c r="D765" s="218" t="s">
        <v>148</v>
      </c>
      <c r="E765" s="229" t="s">
        <v>19</v>
      </c>
      <c r="F765" s="230" t="s">
        <v>383</v>
      </c>
      <c r="G765" s="228"/>
      <c r="H765" s="231">
        <v>1.8</v>
      </c>
      <c r="I765" s="232"/>
      <c r="J765" s="228"/>
      <c r="K765" s="228"/>
      <c r="L765" s="233"/>
      <c r="M765" s="234"/>
      <c r="N765" s="235"/>
      <c r="O765" s="235"/>
      <c r="P765" s="235"/>
      <c r="Q765" s="235"/>
      <c r="R765" s="235"/>
      <c r="S765" s="235"/>
      <c r="T765" s="236"/>
      <c r="U765" s="14"/>
      <c r="V765" s="14"/>
      <c r="W765" s="14"/>
      <c r="X765" s="14"/>
      <c r="Y765" s="14"/>
      <c r="Z765" s="14"/>
      <c r="AA765" s="14"/>
      <c r="AB765" s="14"/>
      <c r="AC765" s="14"/>
      <c r="AD765" s="14"/>
      <c r="AE765" s="14"/>
      <c r="AT765" s="237" t="s">
        <v>148</v>
      </c>
      <c r="AU765" s="237" t="s">
        <v>83</v>
      </c>
      <c r="AV765" s="14" t="s">
        <v>83</v>
      </c>
      <c r="AW765" s="14" t="s">
        <v>37</v>
      </c>
      <c r="AX765" s="14" t="s">
        <v>76</v>
      </c>
      <c r="AY765" s="237" t="s">
        <v>133</v>
      </c>
    </row>
    <row r="766" s="13" customFormat="1">
      <c r="A766" s="13"/>
      <c r="B766" s="216"/>
      <c r="C766" s="217"/>
      <c r="D766" s="218" t="s">
        <v>148</v>
      </c>
      <c r="E766" s="219" t="s">
        <v>19</v>
      </c>
      <c r="F766" s="220" t="s">
        <v>285</v>
      </c>
      <c r="G766" s="217"/>
      <c r="H766" s="219" t="s">
        <v>19</v>
      </c>
      <c r="I766" s="221"/>
      <c r="J766" s="217"/>
      <c r="K766" s="217"/>
      <c r="L766" s="222"/>
      <c r="M766" s="223"/>
      <c r="N766" s="224"/>
      <c r="O766" s="224"/>
      <c r="P766" s="224"/>
      <c r="Q766" s="224"/>
      <c r="R766" s="224"/>
      <c r="S766" s="224"/>
      <c r="T766" s="225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26" t="s">
        <v>148</v>
      </c>
      <c r="AU766" s="226" t="s">
        <v>83</v>
      </c>
      <c r="AV766" s="13" t="s">
        <v>81</v>
      </c>
      <c r="AW766" s="13" t="s">
        <v>37</v>
      </c>
      <c r="AX766" s="13" t="s">
        <v>76</v>
      </c>
      <c r="AY766" s="226" t="s">
        <v>133</v>
      </c>
    </row>
    <row r="767" s="14" customFormat="1">
      <c r="A767" s="14"/>
      <c r="B767" s="227"/>
      <c r="C767" s="228"/>
      <c r="D767" s="218" t="s">
        <v>148</v>
      </c>
      <c r="E767" s="229" t="s">
        <v>19</v>
      </c>
      <c r="F767" s="230" t="s">
        <v>384</v>
      </c>
      <c r="G767" s="228"/>
      <c r="H767" s="231">
        <v>24.649999999999999</v>
      </c>
      <c r="I767" s="232"/>
      <c r="J767" s="228"/>
      <c r="K767" s="228"/>
      <c r="L767" s="233"/>
      <c r="M767" s="234"/>
      <c r="N767" s="235"/>
      <c r="O767" s="235"/>
      <c r="P767" s="235"/>
      <c r="Q767" s="235"/>
      <c r="R767" s="235"/>
      <c r="S767" s="235"/>
      <c r="T767" s="236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37" t="s">
        <v>148</v>
      </c>
      <c r="AU767" s="237" t="s">
        <v>83</v>
      </c>
      <c r="AV767" s="14" t="s">
        <v>83</v>
      </c>
      <c r="AW767" s="14" t="s">
        <v>37</v>
      </c>
      <c r="AX767" s="14" t="s">
        <v>76</v>
      </c>
      <c r="AY767" s="237" t="s">
        <v>133</v>
      </c>
    </row>
    <row r="768" s="14" customFormat="1">
      <c r="A768" s="14"/>
      <c r="B768" s="227"/>
      <c r="C768" s="228"/>
      <c r="D768" s="218" t="s">
        <v>148</v>
      </c>
      <c r="E768" s="229" t="s">
        <v>19</v>
      </c>
      <c r="F768" s="230" t="s">
        <v>385</v>
      </c>
      <c r="G768" s="228"/>
      <c r="H768" s="231">
        <v>10.800000000000001</v>
      </c>
      <c r="I768" s="232"/>
      <c r="J768" s="228"/>
      <c r="K768" s="228"/>
      <c r="L768" s="233"/>
      <c r="M768" s="234"/>
      <c r="N768" s="235"/>
      <c r="O768" s="235"/>
      <c r="P768" s="235"/>
      <c r="Q768" s="235"/>
      <c r="R768" s="235"/>
      <c r="S768" s="235"/>
      <c r="T768" s="236"/>
      <c r="U768" s="14"/>
      <c r="V768" s="14"/>
      <c r="W768" s="14"/>
      <c r="X768" s="14"/>
      <c r="Y768" s="14"/>
      <c r="Z768" s="14"/>
      <c r="AA768" s="14"/>
      <c r="AB768" s="14"/>
      <c r="AC768" s="14"/>
      <c r="AD768" s="14"/>
      <c r="AE768" s="14"/>
      <c r="AT768" s="237" t="s">
        <v>148</v>
      </c>
      <c r="AU768" s="237" t="s">
        <v>83</v>
      </c>
      <c r="AV768" s="14" t="s">
        <v>83</v>
      </c>
      <c r="AW768" s="14" t="s">
        <v>37</v>
      </c>
      <c r="AX768" s="14" t="s">
        <v>76</v>
      </c>
      <c r="AY768" s="237" t="s">
        <v>133</v>
      </c>
    </row>
    <row r="769" s="14" customFormat="1">
      <c r="A769" s="14"/>
      <c r="B769" s="227"/>
      <c r="C769" s="228"/>
      <c r="D769" s="218" t="s">
        <v>148</v>
      </c>
      <c r="E769" s="229" t="s">
        <v>19</v>
      </c>
      <c r="F769" s="230" t="s">
        <v>386</v>
      </c>
      <c r="G769" s="228"/>
      <c r="H769" s="231">
        <v>4.7999999999999998</v>
      </c>
      <c r="I769" s="232"/>
      <c r="J769" s="228"/>
      <c r="K769" s="228"/>
      <c r="L769" s="233"/>
      <c r="M769" s="234"/>
      <c r="N769" s="235"/>
      <c r="O769" s="235"/>
      <c r="P769" s="235"/>
      <c r="Q769" s="235"/>
      <c r="R769" s="235"/>
      <c r="S769" s="235"/>
      <c r="T769" s="236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37" t="s">
        <v>148</v>
      </c>
      <c r="AU769" s="237" t="s">
        <v>83</v>
      </c>
      <c r="AV769" s="14" t="s">
        <v>83</v>
      </c>
      <c r="AW769" s="14" t="s">
        <v>37</v>
      </c>
      <c r="AX769" s="14" t="s">
        <v>76</v>
      </c>
      <c r="AY769" s="237" t="s">
        <v>133</v>
      </c>
    </row>
    <row r="770" s="14" customFormat="1">
      <c r="A770" s="14"/>
      <c r="B770" s="227"/>
      <c r="C770" s="228"/>
      <c r="D770" s="218" t="s">
        <v>148</v>
      </c>
      <c r="E770" s="229" t="s">
        <v>19</v>
      </c>
      <c r="F770" s="230" t="s">
        <v>383</v>
      </c>
      <c r="G770" s="228"/>
      <c r="H770" s="231">
        <v>1.8</v>
      </c>
      <c r="I770" s="232"/>
      <c r="J770" s="228"/>
      <c r="K770" s="228"/>
      <c r="L770" s="233"/>
      <c r="M770" s="234"/>
      <c r="N770" s="235"/>
      <c r="O770" s="235"/>
      <c r="P770" s="235"/>
      <c r="Q770" s="235"/>
      <c r="R770" s="235"/>
      <c r="S770" s="235"/>
      <c r="T770" s="236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37" t="s">
        <v>148</v>
      </c>
      <c r="AU770" s="237" t="s">
        <v>83</v>
      </c>
      <c r="AV770" s="14" t="s">
        <v>83</v>
      </c>
      <c r="AW770" s="14" t="s">
        <v>37</v>
      </c>
      <c r="AX770" s="14" t="s">
        <v>76</v>
      </c>
      <c r="AY770" s="237" t="s">
        <v>133</v>
      </c>
    </row>
    <row r="771" s="13" customFormat="1">
      <c r="A771" s="13"/>
      <c r="B771" s="216"/>
      <c r="C771" s="217"/>
      <c r="D771" s="218" t="s">
        <v>148</v>
      </c>
      <c r="E771" s="219" t="s">
        <v>19</v>
      </c>
      <c r="F771" s="220" t="s">
        <v>288</v>
      </c>
      <c r="G771" s="217"/>
      <c r="H771" s="219" t="s">
        <v>19</v>
      </c>
      <c r="I771" s="221"/>
      <c r="J771" s="217"/>
      <c r="K771" s="217"/>
      <c r="L771" s="222"/>
      <c r="M771" s="223"/>
      <c r="N771" s="224"/>
      <c r="O771" s="224"/>
      <c r="P771" s="224"/>
      <c r="Q771" s="224"/>
      <c r="R771" s="224"/>
      <c r="S771" s="224"/>
      <c r="T771" s="225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T771" s="226" t="s">
        <v>148</v>
      </c>
      <c r="AU771" s="226" t="s">
        <v>83</v>
      </c>
      <c r="AV771" s="13" t="s">
        <v>81</v>
      </c>
      <c r="AW771" s="13" t="s">
        <v>37</v>
      </c>
      <c r="AX771" s="13" t="s">
        <v>76</v>
      </c>
      <c r="AY771" s="226" t="s">
        <v>133</v>
      </c>
    </row>
    <row r="772" s="14" customFormat="1">
      <c r="A772" s="14"/>
      <c r="B772" s="227"/>
      <c r="C772" s="228"/>
      <c r="D772" s="218" t="s">
        <v>148</v>
      </c>
      <c r="E772" s="229" t="s">
        <v>19</v>
      </c>
      <c r="F772" s="230" t="s">
        <v>387</v>
      </c>
      <c r="G772" s="228"/>
      <c r="H772" s="231">
        <v>17.399999999999999</v>
      </c>
      <c r="I772" s="232"/>
      <c r="J772" s="228"/>
      <c r="K772" s="228"/>
      <c r="L772" s="233"/>
      <c r="M772" s="234"/>
      <c r="N772" s="235"/>
      <c r="O772" s="235"/>
      <c r="P772" s="235"/>
      <c r="Q772" s="235"/>
      <c r="R772" s="235"/>
      <c r="S772" s="235"/>
      <c r="T772" s="236"/>
      <c r="U772" s="14"/>
      <c r="V772" s="14"/>
      <c r="W772" s="14"/>
      <c r="X772" s="14"/>
      <c r="Y772" s="14"/>
      <c r="Z772" s="14"/>
      <c r="AA772" s="14"/>
      <c r="AB772" s="14"/>
      <c r="AC772" s="14"/>
      <c r="AD772" s="14"/>
      <c r="AE772" s="14"/>
      <c r="AT772" s="237" t="s">
        <v>148</v>
      </c>
      <c r="AU772" s="237" t="s">
        <v>83</v>
      </c>
      <c r="AV772" s="14" t="s">
        <v>83</v>
      </c>
      <c r="AW772" s="14" t="s">
        <v>37</v>
      </c>
      <c r="AX772" s="14" t="s">
        <v>76</v>
      </c>
      <c r="AY772" s="237" t="s">
        <v>133</v>
      </c>
    </row>
    <row r="773" s="14" customFormat="1">
      <c r="A773" s="14"/>
      <c r="B773" s="227"/>
      <c r="C773" s="228"/>
      <c r="D773" s="218" t="s">
        <v>148</v>
      </c>
      <c r="E773" s="229" t="s">
        <v>19</v>
      </c>
      <c r="F773" s="230" t="s">
        <v>388</v>
      </c>
      <c r="G773" s="228"/>
      <c r="H773" s="231">
        <v>5.4000000000000004</v>
      </c>
      <c r="I773" s="232"/>
      <c r="J773" s="228"/>
      <c r="K773" s="228"/>
      <c r="L773" s="233"/>
      <c r="M773" s="234"/>
      <c r="N773" s="235"/>
      <c r="O773" s="235"/>
      <c r="P773" s="235"/>
      <c r="Q773" s="235"/>
      <c r="R773" s="235"/>
      <c r="S773" s="235"/>
      <c r="T773" s="236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37" t="s">
        <v>148</v>
      </c>
      <c r="AU773" s="237" t="s">
        <v>83</v>
      </c>
      <c r="AV773" s="14" t="s">
        <v>83</v>
      </c>
      <c r="AW773" s="14" t="s">
        <v>37</v>
      </c>
      <c r="AX773" s="14" t="s">
        <v>76</v>
      </c>
      <c r="AY773" s="237" t="s">
        <v>133</v>
      </c>
    </row>
    <row r="774" s="14" customFormat="1">
      <c r="A774" s="14"/>
      <c r="B774" s="227"/>
      <c r="C774" s="228"/>
      <c r="D774" s="218" t="s">
        <v>148</v>
      </c>
      <c r="E774" s="229" t="s">
        <v>19</v>
      </c>
      <c r="F774" s="230" t="s">
        <v>389</v>
      </c>
      <c r="G774" s="228"/>
      <c r="H774" s="231">
        <v>2.8999999999999999</v>
      </c>
      <c r="I774" s="232"/>
      <c r="J774" s="228"/>
      <c r="K774" s="228"/>
      <c r="L774" s="233"/>
      <c r="M774" s="234"/>
      <c r="N774" s="235"/>
      <c r="O774" s="235"/>
      <c r="P774" s="235"/>
      <c r="Q774" s="235"/>
      <c r="R774" s="235"/>
      <c r="S774" s="235"/>
      <c r="T774" s="236"/>
      <c r="U774" s="14"/>
      <c r="V774" s="14"/>
      <c r="W774" s="14"/>
      <c r="X774" s="14"/>
      <c r="Y774" s="14"/>
      <c r="Z774" s="14"/>
      <c r="AA774" s="14"/>
      <c r="AB774" s="14"/>
      <c r="AC774" s="14"/>
      <c r="AD774" s="14"/>
      <c r="AE774" s="14"/>
      <c r="AT774" s="237" t="s">
        <v>148</v>
      </c>
      <c r="AU774" s="237" t="s">
        <v>83</v>
      </c>
      <c r="AV774" s="14" t="s">
        <v>83</v>
      </c>
      <c r="AW774" s="14" t="s">
        <v>37</v>
      </c>
      <c r="AX774" s="14" t="s">
        <v>76</v>
      </c>
      <c r="AY774" s="237" t="s">
        <v>133</v>
      </c>
    </row>
    <row r="775" s="14" customFormat="1">
      <c r="A775" s="14"/>
      <c r="B775" s="227"/>
      <c r="C775" s="228"/>
      <c r="D775" s="218" t="s">
        <v>148</v>
      </c>
      <c r="E775" s="229" t="s">
        <v>19</v>
      </c>
      <c r="F775" s="230" t="s">
        <v>390</v>
      </c>
      <c r="G775" s="228"/>
      <c r="H775" s="231">
        <v>1.1000000000000001</v>
      </c>
      <c r="I775" s="232"/>
      <c r="J775" s="228"/>
      <c r="K775" s="228"/>
      <c r="L775" s="233"/>
      <c r="M775" s="234"/>
      <c r="N775" s="235"/>
      <c r="O775" s="235"/>
      <c r="P775" s="235"/>
      <c r="Q775" s="235"/>
      <c r="R775" s="235"/>
      <c r="S775" s="235"/>
      <c r="T775" s="236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37" t="s">
        <v>148</v>
      </c>
      <c r="AU775" s="237" t="s">
        <v>83</v>
      </c>
      <c r="AV775" s="14" t="s">
        <v>83</v>
      </c>
      <c r="AW775" s="14" t="s">
        <v>37</v>
      </c>
      <c r="AX775" s="14" t="s">
        <v>76</v>
      </c>
      <c r="AY775" s="237" t="s">
        <v>133</v>
      </c>
    </row>
    <row r="776" s="14" customFormat="1">
      <c r="A776" s="14"/>
      <c r="B776" s="227"/>
      <c r="C776" s="228"/>
      <c r="D776" s="218" t="s">
        <v>148</v>
      </c>
      <c r="E776" s="229" t="s">
        <v>19</v>
      </c>
      <c r="F776" s="230" t="s">
        <v>391</v>
      </c>
      <c r="G776" s="228"/>
      <c r="H776" s="231">
        <v>1</v>
      </c>
      <c r="I776" s="232"/>
      <c r="J776" s="228"/>
      <c r="K776" s="228"/>
      <c r="L776" s="233"/>
      <c r="M776" s="234"/>
      <c r="N776" s="235"/>
      <c r="O776" s="235"/>
      <c r="P776" s="235"/>
      <c r="Q776" s="235"/>
      <c r="R776" s="235"/>
      <c r="S776" s="235"/>
      <c r="T776" s="236"/>
      <c r="U776" s="14"/>
      <c r="V776" s="14"/>
      <c r="W776" s="14"/>
      <c r="X776" s="14"/>
      <c r="Y776" s="14"/>
      <c r="Z776" s="14"/>
      <c r="AA776" s="14"/>
      <c r="AB776" s="14"/>
      <c r="AC776" s="14"/>
      <c r="AD776" s="14"/>
      <c r="AE776" s="14"/>
      <c r="AT776" s="237" t="s">
        <v>148</v>
      </c>
      <c r="AU776" s="237" t="s">
        <v>83</v>
      </c>
      <c r="AV776" s="14" t="s">
        <v>83</v>
      </c>
      <c r="AW776" s="14" t="s">
        <v>37</v>
      </c>
      <c r="AX776" s="14" t="s">
        <v>76</v>
      </c>
      <c r="AY776" s="237" t="s">
        <v>133</v>
      </c>
    </row>
    <row r="777" s="14" customFormat="1">
      <c r="A777" s="14"/>
      <c r="B777" s="227"/>
      <c r="C777" s="228"/>
      <c r="D777" s="218" t="s">
        <v>148</v>
      </c>
      <c r="E777" s="229" t="s">
        <v>19</v>
      </c>
      <c r="F777" s="230" t="s">
        <v>392</v>
      </c>
      <c r="G777" s="228"/>
      <c r="H777" s="231">
        <v>1.3500000000000001</v>
      </c>
      <c r="I777" s="232"/>
      <c r="J777" s="228"/>
      <c r="K777" s="228"/>
      <c r="L777" s="233"/>
      <c r="M777" s="234"/>
      <c r="N777" s="235"/>
      <c r="O777" s="235"/>
      <c r="P777" s="235"/>
      <c r="Q777" s="235"/>
      <c r="R777" s="235"/>
      <c r="S777" s="235"/>
      <c r="T777" s="236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37" t="s">
        <v>148</v>
      </c>
      <c r="AU777" s="237" t="s">
        <v>83</v>
      </c>
      <c r="AV777" s="14" t="s">
        <v>83</v>
      </c>
      <c r="AW777" s="14" t="s">
        <v>37</v>
      </c>
      <c r="AX777" s="14" t="s">
        <v>76</v>
      </c>
      <c r="AY777" s="237" t="s">
        <v>133</v>
      </c>
    </row>
    <row r="778" s="14" customFormat="1">
      <c r="A778" s="14"/>
      <c r="B778" s="227"/>
      <c r="C778" s="228"/>
      <c r="D778" s="218" t="s">
        <v>148</v>
      </c>
      <c r="E778" s="229" t="s">
        <v>19</v>
      </c>
      <c r="F778" s="230" t="s">
        <v>392</v>
      </c>
      <c r="G778" s="228"/>
      <c r="H778" s="231">
        <v>1.3500000000000001</v>
      </c>
      <c r="I778" s="232"/>
      <c r="J778" s="228"/>
      <c r="K778" s="228"/>
      <c r="L778" s="233"/>
      <c r="M778" s="234"/>
      <c r="N778" s="235"/>
      <c r="O778" s="235"/>
      <c r="P778" s="235"/>
      <c r="Q778" s="235"/>
      <c r="R778" s="235"/>
      <c r="S778" s="235"/>
      <c r="T778" s="236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37" t="s">
        <v>148</v>
      </c>
      <c r="AU778" s="237" t="s">
        <v>83</v>
      </c>
      <c r="AV778" s="14" t="s">
        <v>83</v>
      </c>
      <c r="AW778" s="14" t="s">
        <v>37</v>
      </c>
      <c r="AX778" s="14" t="s">
        <v>76</v>
      </c>
      <c r="AY778" s="237" t="s">
        <v>133</v>
      </c>
    </row>
    <row r="779" s="14" customFormat="1">
      <c r="A779" s="14"/>
      <c r="B779" s="227"/>
      <c r="C779" s="228"/>
      <c r="D779" s="218" t="s">
        <v>148</v>
      </c>
      <c r="E779" s="229" t="s">
        <v>19</v>
      </c>
      <c r="F779" s="230" t="s">
        <v>393</v>
      </c>
      <c r="G779" s="228"/>
      <c r="H779" s="231">
        <v>0.59999999999999998</v>
      </c>
      <c r="I779" s="232"/>
      <c r="J779" s="228"/>
      <c r="K779" s="228"/>
      <c r="L779" s="233"/>
      <c r="M779" s="234"/>
      <c r="N779" s="235"/>
      <c r="O779" s="235"/>
      <c r="P779" s="235"/>
      <c r="Q779" s="235"/>
      <c r="R779" s="235"/>
      <c r="S779" s="235"/>
      <c r="T779" s="236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37" t="s">
        <v>148</v>
      </c>
      <c r="AU779" s="237" t="s">
        <v>83</v>
      </c>
      <c r="AV779" s="14" t="s">
        <v>83</v>
      </c>
      <c r="AW779" s="14" t="s">
        <v>37</v>
      </c>
      <c r="AX779" s="14" t="s">
        <v>76</v>
      </c>
      <c r="AY779" s="237" t="s">
        <v>133</v>
      </c>
    </row>
    <row r="780" s="13" customFormat="1">
      <c r="A780" s="13"/>
      <c r="B780" s="216"/>
      <c r="C780" s="217"/>
      <c r="D780" s="218" t="s">
        <v>148</v>
      </c>
      <c r="E780" s="219" t="s">
        <v>19</v>
      </c>
      <c r="F780" s="220" t="s">
        <v>297</v>
      </c>
      <c r="G780" s="217"/>
      <c r="H780" s="219" t="s">
        <v>19</v>
      </c>
      <c r="I780" s="221"/>
      <c r="J780" s="217"/>
      <c r="K780" s="217"/>
      <c r="L780" s="222"/>
      <c r="M780" s="223"/>
      <c r="N780" s="224"/>
      <c r="O780" s="224"/>
      <c r="P780" s="224"/>
      <c r="Q780" s="224"/>
      <c r="R780" s="224"/>
      <c r="S780" s="224"/>
      <c r="T780" s="225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26" t="s">
        <v>148</v>
      </c>
      <c r="AU780" s="226" t="s">
        <v>83</v>
      </c>
      <c r="AV780" s="13" t="s">
        <v>81</v>
      </c>
      <c r="AW780" s="13" t="s">
        <v>37</v>
      </c>
      <c r="AX780" s="13" t="s">
        <v>76</v>
      </c>
      <c r="AY780" s="226" t="s">
        <v>133</v>
      </c>
    </row>
    <row r="781" s="14" customFormat="1">
      <c r="A781" s="14"/>
      <c r="B781" s="227"/>
      <c r="C781" s="228"/>
      <c r="D781" s="218" t="s">
        <v>148</v>
      </c>
      <c r="E781" s="229" t="s">
        <v>19</v>
      </c>
      <c r="F781" s="230" t="s">
        <v>394</v>
      </c>
      <c r="G781" s="228"/>
      <c r="H781" s="231">
        <v>26.100000000000001</v>
      </c>
      <c r="I781" s="232"/>
      <c r="J781" s="228"/>
      <c r="K781" s="228"/>
      <c r="L781" s="233"/>
      <c r="M781" s="234"/>
      <c r="N781" s="235"/>
      <c r="O781" s="235"/>
      <c r="P781" s="235"/>
      <c r="Q781" s="235"/>
      <c r="R781" s="235"/>
      <c r="S781" s="235"/>
      <c r="T781" s="236"/>
      <c r="U781" s="14"/>
      <c r="V781" s="14"/>
      <c r="W781" s="14"/>
      <c r="X781" s="14"/>
      <c r="Y781" s="14"/>
      <c r="Z781" s="14"/>
      <c r="AA781" s="14"/>
      <c r="AB781" s="14"/>
      <c r="AC781" s="14"/>
      <c r="AD781" s="14"/>
      <c r="AE781" s="14"/>
      <c r="AT781" s="237" t="s">
        <v>148</v>
      </c>
      <c r="AU781" s="237" t="s">
        <v>83</v>
      </c>
      <c r="AV781" s="14" t="s">
        <v>83</v>
      </c>
      <c r="AW781" s="14" t="s">
        <v>37</v>
      </c>
      <c r="AX781" s="14" t="s">
        <v>76</v>
      </c>
      <c r="AY781" s="237" t="s">
        <v>133</v>
      </c>
    </row>
    <row r="782" s="14" customFormat="1">
      <c r="A782" s="14"/>
      <c r="B782" s="227"/>
      <c r="C782" s="228"/>
      <c r="D782" s="218" t="s">
        <v>148</v>
      </c>
      <c r="E782" s="229" t="s">
        <v>19</v>
      </c>
      <c r="F782" s="230" t="s">
        <v>395</v>
      </c>
      <c r="G782" s="228"/>
      <c r="H782" s="231">
        <v>1.8</v>
      </c>
      <c r="I782" s="232"/>
      <c r="J782" s="228"/>
      <c r="K782" s="228"/>
      <c r="L782" s="233"/>
      <c r="M782" s="234"/>
      <c r="N782" s="235"/>
      <c r="O782" s="235"/>
      <c r="P782" s="235"/>
      <c r="Q782" s="235"/>
      <c r="R782" s="235"/>
      <c r="S782" s="235"/>
      <c r="T782" s="236"/>
      <c r="U782" s="14"/>
      <c r="V782" s="14"/>
      <c r="W782" s="14"/>
      <c r="X782" s="14"/>
      <c r="Y782" s="14"/>
      <c r="Z782" s="14"/>
      <c r="AA782" s="14"/>
      <c r="AB782" s="14"/>
      <c r="AC782" s="14"/>
      <c r="AD782" s="14"/>
      <c r="AE782" s="14"/>
      <c r="AT782" s="237" t="s">
        <v>148</v>
      </c>
      <c r="AU782" s="237" t="s">
        <v>83</v>
      </c>
      <c r="AV782" s="14" t="s">
        <v>83</v>
      </c>
      <c r="AW782" s="14" t="s">
        <v>37</v>
      </c>
      <c r="AX782" s="14" t="s">
        <v>76</v>
      </c>
      <c r="AY782" s="237" t="s">
        <v>133</v>
      </c>
    </row>
    <row r="783" s="14" customFormat="1">
      <c r="A783" s="14"/>
      <c r="B783" s="227"/>
      <c r="C783" s="228"/>
      <c r="D783" s="218" t="s">
        <v>148</v>
      </c>
      <c r="E783" s="229" t="s">
        <v>19</v>
      </c>
      <c r="F783" s="230" t="s">
        <v>396</v>
      </c>
      <c r="G783" s="228"/>
      <c r="H783" s="231">
        <v>3</v>
      </c>
      <c r="I783" s="232"/>
      <c r="J783" s="228"/>
      <c r="K783" s="228"/>
      <c r="L783" s="233"/>
      <c r="M783" s="234"/>
      <c r="N783" s="235"/>
      <c r="O783" s="235"/>
      <c r="P783" s="235"/>
      <c r="Q783" s="235"/>
      <c r="R783" s="235"/>
      <c r="S783" s="235"/>
      <c r="T783" s="236"/>
      <c r="U783" s="14"/>
      <c r="V783" s="14"/>
      <c r="W783" s="14"/>
      <c r="X783" s="14"/>
      <c r="Y783" s="14"/>
      <c r="Z783" s="14"/>
      <c r="AA783" s="14"/>
      <c r="AB783" s="14"/>
      <c r="AC783" s="14"/>
      <c r="AD783" s="14"/>
      <c r="AE783" s="14"/>
      <c r="AT783" s="237" t="s">
        <v>148</v>
      </c>
      <c r="AU783" s="237" t="s">
        <v>83</v>
      </c>
      <c r="AV783" s="14" t="s">
        <v>83</v>
      </c>
      <c r="AW783" s="14" t="s">
        <v>37</v>
      </c>
      <c r="AX783" s="14" t="s">
        <v>76</v>
      </c>
      <c r="AY783" s="237" t="s">
        <v>133</v>
      </c>
    </row>
    <row r="784" s="14" customFormat="1">
      <c r="A784" s="14"/>
      <c r="B784" s="227"/>
      <c r="C784" s="228"/>
      <c r="D784" s="218" t="s">
        <v>148</v>
      </c>
      <c r="E784" s="229" t="s">
        <v>19</v>
      </c>
      <c r="F784" s="230" t="s">
        <v>397</v>
      </c>
      <c r="G784" s="228"/>
      <c r="H784" s="231">
        <v>5.4000000000000004</v>
      </c>
      <c r="I784" s="232"/>
      <c r="J784" s="228"/>
      <c r="K784" s="228"/>
      <c r="L784" s="233"/>
      <c r="M784" s="234"/>
      <c r="N784" s="235"/>
      <c r="O784" s="235"/>
      <c r="P784" s="235"/>
      <c r="Q784" s="235"/>
      <c r="R784" s="235"/>
      <c r="S784" s="235"/>
      <c r="T784" s="236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37" t="s">
        <v>148</v>
      </c>
      <c r="AU784" s="237" t="s">
        <v>83</v>
      </c>
      <c r="AV784" s="14" t="s">
        <v>83</v>
      </c>
      <c r="AW784" s="14" t="s">
        <v>37</v>
      </c>
      <c r="AX784" s="14" t="s">
        <v>76</v>
      </c>
      <c r="AY784" s="237" t="s">
        <v>133</v>
      </c>
    </row>
    <row r="785" s="15" customFormat="1">
      <c r="A785" s="15"/>
      <c r="B785" s="248"/>
      <c r="C785" s="249"/>
      <c r="D785" s="218" t="s">
        <v>148</v>
      </c>
      <c r="E785" s="250" t="s">
        <v>19</v>
      </c>
      <c r="F785" s="251" t="s">
        <v>305</v>
      </c>
      <c r="G785" s="249"/>
      <c r="H785" s="252">
        <v>160.39999999999998</v>
      </c>
      <c r="I785" s="253"/>
      <c r="J785" s="249"/>
      <c r="K785" s="249"/>
      <c r="L785" s="254"/>
      <c r="M785" s="255"/>
      <c r="N785" s="256"/>
      <c r="O785" s="256"/>
      <c r="P785" s="256"/>
      <c r="Q785" s="256"/>
      <c r="R785" s="256"/>
      <c r="S785" s="256"/>
      <c r="T785" s="257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T785" s="258" t="s">
        <v>148</v>
      </c>
      <c r="AU785" s="258" t="s">
        <v>83</v>
      </c>
      <c r="AV785" s="15" t="s">
        <v>139</v>
      </c>
      <c r="AW785" s="15" t="s">
        <v>37</v>
      </c>
      <c r="AX785" s="15" t="s">
        <v>81</v>
      </c>
      <c r="AY785" s="258" t="s">
        <v>133</v>
      </c>
    </row>
    <row r="786" s="2" customFormat="1" ht="33" customHeight="1">
      <c r="A786" s="39"/>
      <c r="B786" s="40"/>
      <c r="C786" s="198" t="s">
        <v>1031</v>
      </c>
      <c r="D786" s="198" t="s">
        <v>135</v>
      </c>
      <c r="E786" s="199" t="s">
        <v>1032</v>
      </c>
      <c r="F786" s="200" t="s">
        <v>1033</v>
      </c>
      <c r="G786" s="201" t="s">
        <v>138</v>
      </c>
      <c r="H786" s="202">
        <v>260</v>
      </c>
      <c r="I786" s="203"/>
      <c r="J786" s="204">
        <f>ROUND(I786*H786,2)</f>
        <v>0</v>
      </c>
      <c r="K786" s="200" t="s">
        <v>144</v>
      </c>
      <c r="L786" s="45"/>
      <c r="M786" s="205" t="s">
        <v>19</v>
      </c>
      <c r="N786" s="206" t="s">
        <v>47</v>
      </c>
      <c r="O786" s="85"/>
      <c r="P786" s="207">
        <f>O786*H786</f>
        <v>0</v>
      </c>
      <c r="Q786" s="207">
        <v>0</v>
      </c>
      <c r="R786" s="207">
        <f>Q786*H786</f>
        <v>0</v>
      </c>
      <c r="S786" s="207">
        <v>0</v>
      </c>
      <c r="T786" s="208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09" t="s">
        <v>241</v>
      </c>
      <c r="AT786" s="209" t="s">
        <v>135</v>
      </c>
      <c r="AU786" s="209" t="s">
        <v>83</v>
      </c>
      <c r="AY786" s="18" t="s">
        <v>133</v>
      </c>
      <c r="BE786" s="210">
        <f>IF(N786="základní",J786,0)</f>
        <v>0</v>
      </c>
      <c r="BF786" s="210">
        <f>IF(N786="snížená",J786,0)</f>
        <v>0</v>
      </c>
      <c r="BG786" s="210">
        <f>IF(N786="zákl. přenesená",J786,0)</f>
        <v>0</v>
      </c>
      <c r="BH786" s="210">
        <f>IF(N786="sníž. přenesená",J786,0)</f>
        <v>0</v>
      </c>
      <c r="BI786" s="210">
        <f>IF(N786="nulová",J786,0)</f>
        <v>0</v>
      </c>
      <c r="BJ786" s="18" t="s">
        <v>81</v>
      </c>
      <c r="BK786" s="210">
        <f>ROUND(I786*H786,2)</f>
        <v>0</v>
      </c>
      <c r="BL786" s="18" t="s">
        <v>241</v>
      </c>
      <c r="BM786" s="209" t="s">
        <v>1034</v>
      </c>
    </row>
    <row r="787" s="2" customFormat="1">
      <c r="A787" s="39"/>
      <c r="B787" s="40"/>
      <c r="C787" s="41"/>
      <c r="D787" s="211" t="s">
        <v>146</v>
      </c>
      <c r="E787" s="41"/>
      <c r="F787" s="212" t="s">
        <v>1035</v>
      </c>
      <c r="G787" s="41"/>
      <c r="H787" s="41"/>
      <c r="I787" s="213"/>
      <c r="J787" s="41"/>
      <c r="K787" s="41"/>
      <c r="L787" s="45"/>
      <c r="M787" s="214"/>
      <c r="N787" s="215"/>
      <c r="O787" s="85"/>
      <c r="P787" s="85"/>
      <c r="Q787" s="85"/>
      <c r="R787" s="85"/>
      <c r="S787" s="85"/>
      <c r="T787" s="86"/>
      <c r="U787" s="39"/>
      <c r="V787" s="39"/>
      <c r="W787" s="39"/>
      <c r="X787" s="39"/>
      <c r="Y787" s="39"/>
      <c r="Z787" s="39"/>
      <c r="AA787" s="39"/>
      <c r="AB787" s="39"/>
      <c r="AC787" s="39"/>
      <c r="AD787" s="39"/>
      <c r="AE787" s="39"/>
      <c r="AT787" s="18" t="s">
        <v>146</v>
      </c>
      <c r="AU787" s="18" t="s">
        <v>83</v>
      </c>
    </row>
    <row r="788" s="13" customFormat="1">
      <c r="A788" s="13"/>
      <c r="B788" s="216"/>
      <c r="C788" s="217"/>
      <c r="D788" s="218" t="s">
        <v>148</v>
      </c>
      <c r="E788" s="219" t="s">
        <v>19</v>
      </c>
      <c r="F788" s="220" t="s">
        <v>1036</v>
      </c>
      <c r="G788" s="217"/>
      <c r="H788" s="219" t="s">
        <v>19</v>
      </c>
      <c r="I788" s="221"/>
      <c r="J788" s="217"/>
      <c r="K788" s="217"/>
      <c r="L788" s="222"/>
      <c r="M788" s="223"/>
      <c r="N788" s="224"/>
      <c r="O788" s="224"/>
      <c r="P788" s="224"/>
      <c r="Q788" s="224"/>
      <c r="R788" s="224"/>
      <c r="S788" s="224"/>
      <c r="T788" s="225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26" t="s">
        <v>148</v>
      </c>
      <c r="AU788" s="226" t="s">
        <v>83</v>
      </c>
      <c r="AV788" s="13" t="s">
        <v>81</v>
      </c>
      <c r="AW788" s="13" t="s">
        <v>37</v>
      </c>
      <c r="AX788" s="13" t="s">
        <v>76</v>
      </c>
      <c r="AY788" s="226" t="s">
        <v>133</v>
      </c>
    </row>
    <row r="789" s="14" customFormat="1">
      <c r="A789" s="14"/>
      <c r="B789" s="227"/>
      <c r="C789" s="228"/>
      <c r="D789" s="218" t="s">
        <v>148</v>
      </c>
      <c r="E789" s="229" t="s">
        <v>19</v>
      </c>
      <c r="F789" s="230" t="s">
        <v>1037</v>
      </c>
      <c r="G789" s="228"/>
      <c r="H789" s="231">
        <v>260</v>
      </c>
      <c r="I789" s="232"/>
      <c r="J789" s="228"/>
      <c r="K789" s="228"/>
      <c r="L789" s="233"/>
      <c r="M789" s="234"/>
      <c r="N789" s="235"/>
      <c r="O789" s="235"/>
      <c r="P789" s="235"/>
      <c r="Q789" s="235"/>
      <c r="R789" s="235"/>
      <c r="S789" s="235"/>
      <c r="T789" s="236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37" t="s">
        <v>148</v>
      </c>
      <c r="AU789" s="237" t="s">
        <v>83</v>
      </c>
      <c r="AV789" s="14" t="s">
        <v>83</v>
      </c>
      <c r="AW789" s="14" t="s">
        <v>37</v>
      </c>
      <c r="AX789" s="14" t="s">
        <v>81</v>
      </c>
      <c r="AY789" s="237" t="s">
        <v>133</v>
      </c>
    </row>
    <row r="790" s="2" customFormat="1" ht="24.15" customHeight="1">
      <c r="A790" s="39"/>
      <c r="B790" s="40"/>
      <c r="C790" s="198" t="s">
        <v>1038</v>
      </c>
      <c r="D790" s="198" t="s">
        <v>135</v>
      </c>
      <c r="E790" s="199" t="s">
        <v>1039</v>
      </c>
      <c r="F790" s="200" t="s">
        <v>1040</v>
      </c>
      <c r="G790" s="201" t="s">
        <v>274</v>
      </c>
      <c r="H790" s="202">
        <v>15.300000000000001</v>
      </c>
      <c r="I790" s="203"/>
      <c r="J790" s="204">
        <f>ROUND(I790*H790,2)</f>
        <v>0</v>
      </c>
      <c r="K790" s="200" t="s">
        <v>144</v>
      </c>
      <c r="L790" s="45"/>
      <c r="M790" s="205" t="s">
        <v>19</v>
      </c>
      <c r="N790" s="206" t="s">
        <v>47</v>
      </c>
      <c r="O790" s="85"/>
      <c r="P790" s="207">
        <f>O790*H790</f>
        <v>0</v>
      </c>
      <c r="Q790" s="207">
        <v>0.0043800000000000002</v>
      </c>
      <c r="R790" s="207">
        <f>Q790*H790</f>
        <v>0.067014000000000004</v>
      </c>
      <c r="S790" s="207">
        <v>0</v>
      </c>
      <c r="T790" s="208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09" t="s">
        <v>241</v>
      </c>
      <c r="AT790" s="209" t="s">
        <v>135</v>
      </c>
      <c r="AU790" s="209" t="s">
        <v>83</v>
      </c>
      <c r="AY790" s="18" t="s">
        <v>133</v>
      </c>
      <c r="BE790" s="210">
        <f>IF(N790="základní",J790,0)</f>
        <v>0</v>
      </c>
      <c r="BF790" s="210">
        <f>IF(N790="snížená",J790,0)</f>
        <v>0</v>
      </c>
      <c r="BG790" s="210">
        <f>IF(N790="zákl. přenesená",J790,0)</f>
        <v>0</v>
      </c>
      <c r="BH790" s="210">
        <f>IF(N790="sníž. přenesená",J790,0)</f>
        <v>0</v>
      </c>
      <c r="BI790" s="210">
        <f>IF(N790="nulová",J790,0)</f>
        <v>0</v>
      </c>
      <c r="BJ790" s="18" t="s">
        <v>81</v>
      </c>
      <c r="BK790" s="210">
        <f>ROUND(I790*H790,2)</f>
        <v>0</v>
      </c>
      <c r="BL790" s="18" t="s">
        <v>241</v>
      </c>
      <c r="BM790" s="209" t="s">
        <v>1041</v>
      </c>
    </row>
    <row r="791" s="2" customFormat="1">
      <c r="A791" s="39"/>
      <c r="B791" s="40"/>
      <c r="C791" s="41"/>
      <c r="D791" s="211" t="s">
        <v>146</v>
      </c>
      <c r="E791" s="41"/>
      <c r="F791" s="212" t="s">
        <v>1042</v>
      </c>
      <c r="G791" s="41"/>
      <c r="H791" s="41"/>
      <c r="I791" s="213"/>
      <c r="J791" s="41"/>
      <c r="K791" s="41"/>
      <c r="L791" s="45"/>
      <c r="M791" s="214"/>
      <c r="N791" s="215"/>
      <c r="O791" s="85"/>
      <c r="P791" s="85"/>
      <c r="Q791" s="85"/>
      <c r="R791" s="85"/>
      <c r="S791" s="85"/>
      <c r="T791" s="86"/>
      <c r="U791" s="39"/>
      <c r="V791" s="39"/>
      <c r="W791" s="39"/>
      <c r="X791" s="39"/>
      <c r="Y791" s="39"/>
      <c r="Z791" s="39"/>
      <c r="AA791" s="39"/>
      <c r="AB791" s="39"/>
      <c r="AC791" s="39"/>
      <c r="AD791" s="39"/>
      <c r="AE791" s="39"/>
      <c r="AT791" s="18" t="s">
        <v>146</v>
      </c>
      <c r="AU791" s="18" t="s">
        <v>83</v>
      </c>
    </row>
    <row r="792" s="13" customFormat="1">
      <c r="A792" s="13"/>
      <c r="B792" s="216"/>
      <c r="C792" s="217"/>
      <c r="D792" s="218" t="s">
        <v>148</v>
      </c>
      <c r="E792" s="219" t="s">
        <v>19</v>
      </c>
      <c r="F792" s="220" t="s">
        <v>941</v>
      </c>
      <c r="G792" s="217"/>
      <c r="H792" s="219" t="s">
        <v>19</v>
      </c>
      <c r="I792" s="221"/>
      <c r="J792" s="217"/>
      <c r="K792" s="217"/>
      <c r="L792" s="222"/>
      <c r="M792" s="223"/>
      <c r="N792" s="224"/>
      <c r="O792" s="224"/>
      <c r="P792" s="224"/>
      <c r="Q792" s="224"/>
      <c r="R792" s="224"/>
      <c r="S792" s="224"/>
      <c r="T792" s="225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26" t="s">
        <v>148</v>
      </c>
      <c r="AU792" s="226" t="s">
        <v>83</v>
      </c>
      <c r="AV792" s="13" t="s">
        <v>81</v>
      </c>
      <c r="AW792" s="13" t="s">
        <v>37</v>
      </c>
      <c r="AX792" s="13" t="s">
        <v>76</v>
      </c>
      <c r="AY792" s="226" t="s">
        <v>133</v>
      </c>
    </row>
    <row r="793" s="14" customFormat="1">
      <c r="A793" s="14"/>
      <c r="B793" s="227"/>
      <c r="C793" s="228"/>
      <c r="D793" s="218" t="s">
        <v>148</v>
      </c>
      <c r="E793" s="229" t="s">
        <v>19</v>
      </c>
      <c r="F793" s="230" t="s">
        <v>942</v>
      </c>
      <c r="G793" s="228"/>
      <c r="H793" s="231">
        <v>15.300000000000001</v>
      </c>
      <c r="I793" s="232"/>
      <c r="J793" s="228"/>
      <c r="K793" s="228"/>
      <c r="L793" s="233"/>
      <c r="M793" s="234"/>
      <c r="N793" s="235"/>
      <c r="O793" s="235"/>
      <c r="P793" s="235"/>
      <c r="Q793" s="235"/>
      <c r="R793" s="235"/>
      <c r="S793" s="235"/>
      <c r="T793" s="236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37" t="s">
        <v>148</v>
      </c>
      <c r="AU793" s="237" t="s">
        <v>83</v>
      </c>
      <c r="AV793" s="14" t="s">
        <v>83</v>
      </c>
      <c r="AW793" s="14" t="s">
        <v>37</v>
      </c>
      <c r="AX793" s="14" t="s">
        <v>81</v>
      </c>
      <c r="AY793" s="237" t="s">
        <v>133</v>
      </c>
    </row>
    <row r="794" s="2" customFormat="1" ht="24.15" customHeight="1">
      <c r="A794" s="39"/>
      <c r="B794" s="40"/>
      <c r="C794" s="198" t="s">
        <v>1043</v>
      </c>
      <c r="D794" s="198" t="s">
        <v>135</v>
      </c>
      <c r="E794" s="199" t="s">
        <v>1044</v>
      </c>
      <c r="F794" s="200" t="s">
        <v>1045</v>
      </c>
      <c r="G794" s="201" t="s">
        <v>274</v>
      </c>
      <c r="H794" s="202">
        <v>155.37000000000001</v>
      </c>
      <c r="I794" s="203"/>
      <c r="J794" s="204">
        <f>ROUND(I794*H794,2)</f>
        <v>0</v>
      </c>
      <c r="K794" s="200" t="s">
        <v>144</v>
      </c>
      <c r="L794" s="45"/>
      <c r="M794" s="205" t="s">
        <v>19</v>
      </c>
      <c r="N794" s="206" t="s">
        <v>47</v>
      </c>
      <c r="O794" s="85"/>
      <c r="P794" s="207">
        <f>O794*H794</f>
        <v>0</v>
      </c>
      <c r="Q794" s="207">
        <v>0.00528</v>
      </c>
      <c r="R794" s="207">
        <f>Q794*H794</f>
        <v>0.82035360000000002</v>
      </c>
      <c r="S794" s="207">
        <v>0</v>
      </c>
      <c r="T794" s="208">
        <f>S794*H794</f>
        <v>0</v>
      </c>
      <c r="U794" s="39"/>
      <c r="V794" s="39"/>
      <c r="W794" s="39"/>
      <c r="X794" s="39"/>
      <c r="Y794" s="39"/>
      <c r="Z794" s="39"/>
      <c r="AA794" s="39"/>
      <c r="AB794" s="39"/>
      <c r="AC794" s="39"/>
      <c r="AD794" s="39"/>
      <c r="AE794" s="39"/>
      <c r="AR794" s="209" t="s">
        <v>241</v>
      </c>
      <c r="AT794" s="209" t="s">
        <v>135</v>
      </c>
      <c r="AU794" s="209" t="s">
        <v>83</v>
      </c>
      <c r="AY794" s="18" t="s">
        <v>133</v>
      </c>
      <c r="BE794" s="210">
        <f>IF(N794="základní",J794,0)</f>
        <v>0</v>
      </c>
      <c r="BF794" s="210">
        <f>IF(N794="snížená",J794,0)</f>
        <v>0</v>
      </c>
      <c r="BG794" s="210">
        <f>IF(N794="zákl. přenesená",J794,0)</f>
        <v>0</v>
      </c>
      <c r="BH794" s="210">
        <f>IF(N794="sníž. přenesená",J794,0)</f>
        <v>0</v>
      </c>
      <c r="BI794" s="210">
        <f>IF(N794="nulová",J794,0)</f>
        <v>0</v>
      </c>
      <c r="BJ794" s="18" t="s">
        <v>81</v>
      </c>
      <c r="BK794" s="210">
        <f>ROUND(I794*H794,2)</f>
        <v>0</v>
      </c>
      <c r="BL794" s="18" t="s">
        <v>241</v>
      </c>
      <c r="BM794" s="209" t="s">
        <v>1046</v>
      </c>
    </row>
    <row r="795" s="2" customFormat="1">
      <c r="A795" s="39"/>
      <c r="B795" s="40"/>
      <c r="C795" s="41"/>
      <c r="D795" s="211" t="s">
        <v>146</v>
      </c>
      <c r="E795" s="41"/>
      <c r="F795" s="212" t="s">
        <v>1047</v>
      </c>
      <c r="G795" s="41"/>
      <c r="H795" s="41"/>
      <c r="I795" s="213"/>
      <c r="J795" s="41"/>
      <c r="K795" s="41"/>
      <c r="L795" s="45"/>
      <c r="M795" s="214"/>
      <c r="N795" s="215"/>
      <c r="O795" s="85"/>
      <c r="P795" s="85"/>
      <c r="Q795" s="85"/>
      <c r="R795" s="85"/>
      <c r="S795" s="85"/>
      <c r="T795" s="86"/>
      <c r="U795" s="39"/>
      <c r="V795" s="39"/>
      <c r="W795" s="39"/>
      <c r="X795" s="39"/>
      <c r="Y795" s="39"/>
      <c r="Z795" s="39"/>
      <c r="AA795" s="39"/>
      <c r="AB795" s="39"/>
      <c r="AC795" s="39"/>
      <c r="AD795" s="39"/>
      <c r="AE795" s="39"/>
      <c r="AT795" s="18" t="s">
        <v>146</v>
      </c>
      <c r="AU795" s="18" t="s">
        <v>83</v>
      </c>
    </row>
    <row r="796" s="13" customFormat="1">
      <c r="A796" s="13"/>
      <c r="B796" s="216"/>
      <c r="C796" s="217"/>
      <c r="D796" s="218" t="s">
        <v>148</v>
      </c>
      <c r="E796" s="219" t="s">
        <v>19</v>
      </c>
      <c r="F796" s="220" t="s">
        <v>990</v>
      </c>
      <c r="G796" s="217"/>
      <c r="H796" s="219" t="s">
        <v>19</v>
      </c>
      <c r="I796" s="221"/>
      <c r="J796" s="217"/>
      <c r="K796" s="217"/>
      <c r="L796" s="222"/>
      <c r="M796" s="223"/>
      <c r="N796" s="224"/>
      <c r="O796" s="224"/>
      <c r="P796" s="224"/>
      <c r="Q796" s="224"/>
      <c r="R796" s="224"/>
      <c r="S796" s="224"/>
      <c r="T796" s="225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26" t="s">
        <v>148</v>
      </c>
      <c r="AU796" s="226" t="s">
        <v>83</v>
      </c>
      <c r="AV796" s="13" t="s">
        <v>81</v>
      </c>
      <c r="AW796" s="13" t="s">
        <v>37</v>
      </c>
      <c r="AX796" s="13" t="s">
        <v>76</v>
      </c>
      <c r="AY796" s="226" t="s">
        <v>133</v>
      </c>
    </row>
    <row r="797" s="13" customFormat="1">
      <c r="A797" s="13"/>
      <c r="B797" s="216"/>
      <c r="C797" s="217"/>
      <c r="D797" s="218" t="s">
        <v>148</v>
      </c>
      <c r="E797" s="219" t="s">
        <v>19</v>
      </c>
      <c r="F797" s="220" t="s">
        <v>609</v>
      </c>
      <c r="G797" s="217"/>
      <c r="H797" s="219" t="s">
        <v>19</v>
      </c>
      <c r="I797" s="221"/>
      <c r="J797" s="217"/>
      <c r="K797" s="217"/>
      <c r="L797" s="222"/>
      <c r="M797" s="223"/>
      <c r="N797" s="224"/>
      <c r="O797" s="224"/>
      <c r="P797" s="224"/>
      <c r="Q797" s="224"/>
      <c r="R797" s="224"/>
      <c r="S797" s="224"/>
      <c r="T797" s="225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26" t="s">
        <v>148</v>
      </c>
      <c r="AU797" s="226" t="s">
        <v>83</v>
      </c>
      <c r="AV797" s="13" t="s">
        <v>81</v>
      </c>
      <c r="AW797" s="13" t="s">
        <v>37</v>
      </c>
      <c r="AX797" s="13" t="s">
        <v>76</v>
      </c>
      <c r="AY797" s="226" t="s">
        <v>133</v>
      </c>
    </row>
    <row r="798" s="14" customFormat="1">
      <c r="A798" s="14"/>
      <c r="B798" s="227"/>
      <c r="C798" s="228"/>
      <c r="D798" s="218" t="s">
        <v>148</v>
      </c>
      <c r="E798" s="229" t="s">
        <v>19</v>
      </c>
      <c r="F798" s="230" t="s">
        <v>991</v>
      </c>
      <c r="G798" s="228"/>
      <c r="H798" s="231">
        <v>37.100000000000001</v>
      </c>
      <c r="I798" s="232"/>
      <c r="J798" s="228"/>
      <c r="K798" s="228"/>
      <c r="L798" s="233"/>
      <c r="M798" s="234"/>
      <c r="N798" s="235"/>
      <c r="O798" s="235"/>
      <c r="P798" s="235"/>
      <c r="Q798" s="235"/>
      <c r="R798" s="235"/>
      <c r="S798" s="235"/>
      <c r="T798" s="236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37" t="s">
        <v>148</v>
      </c>
      <c r="AU798" s="237" t="s">
        <v>83</v>
      </c>
      <c r="AV798" s="14" t="s">
        <v>83</v>
      </c>
      <c r="AW798" s="14" t="s">
        <v>37</v>
      </c>
      <c r="AX798" s="14" t="s">
        <v>76</v>
      </c>
      <c r="AY798" s="237" t="s">
        <v>133</v>
      </c>
    </row>
    <row r="799" s="13" customFormat="1">
      <c r="A799" s="13"/>
      <c r="B799" s="216"/>
      <c r="C799" s="217"/>
      <c r="D799" s="218" t="s">
        <v>148</v>
      </c>
      <c r="E799" s="219" t="s">
        <v>19</v>
      </c>
      <c r="F799" s="220" t="s">
        <v>611</v>
      </c>
      <c r="G799" s="217"/>
      <c r="H799" s="219" t="s">
        <v>19</v>
      </c>
      <c r="I799" s="221"/>
      <c r="J799" s="217"/>
      <c r="K799" s="217"/>
      <c r="L799" s="222"/>
      <c r="M799" s="223"/>
      <c r="N799" s="224"/>
      <c r="O799" s="224"/>
      <c r="P799" s="224"/>
      <c r="Q799" s="224"/>
      <c r="R799" s="224"/>
      <c r="S799" s="224"/>
      <c r="T799" s="225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26" t="s">
        <v>148</v>
      </c>
      <c r="AU799" s="226" t="s">
        <v>83</v>
      </c>
      <c r="AV799" s="13" t="s">
        <v>81</v>
      </c>
      <c r="AW799" s="13" t="s">
        <v>37</v>
      </c>
      <c r="AX799" s="13" t="s">
        <v>76</v>
      </c>
      <c r="AY799" s="226" t="s">
        <v>133</v>
      </c>
    </row>
    <row r="800" s="14" customFormat="1">
      <c r="A800" s="14"/>
      <c r="B800" s="227"/>
      <c r="C800" s="228"/>
      <c r="D800" s="218" t="s">
        <v>148</v>
      </c>
      <c r="E800" s="229" t="s">
        <v>19</v>
      </c>
      <c r="F800" s="230" t="s">
        <v>992</v>
      </c>
      <c r="G800" s="228"/>
      <c r="H800" s="231">
        <v>46.549999999999997</v>
      </c>
      <c r="I800" s="232"/>
      <c r="J800" s="228"/>
      <c r="K800" s="228"/>
      <c r="L800" s="233"/>
      <c r="M800" s="234"/>
      <c r="N800" s="235"/>
      <c r="O800" s="235"/>
      <c r="P800" s="235"/>
      <c r="Q800" s="235"/>
      <c r="R800" s="235"/>
      <c r="S800" s="235"/>
      <c r="T800" s="236"/>
      <c r="U800" s="14"/>
      <c r="V800" s="14"/>
      <c r="W800" s="14"/>
      <c r="X800" s="14"/>
      <c r="Y800" s="14"/>
      <c r="Z800" s="14"/>
      <c r="AA800" s="14"/>
      <c r="AB800" s="14"/>
      <c r="AC800" s="14"/>
      <c r="AD800" s="14"/>
      <c r="AE800" s="14"/>
      <c r="AT800" s="237" t="s">
        <v>148</v>
      </c>
      <c r="AU800" s="237" t="s">
        <v>83</v>
      </c>
      <c r="AV800" s="14" t="s">
        <v>83</v>
      </c>
      <c r="AW800" s="14" t="s">
        <v>37</v>
      </c>
      <c r="AX800" s="14" t="s">
        <v>76</v>
      </c>
      <c r="AY800" s="237" t="s">
        <v>133</v>
      </c>
    </row>
    <row r="801" s="13" customFormat="1">
      <c r="A801" s="13"/>
      <c r="B801" s="216"/>
      <c r="C801" s="217"/>
      <c r="D801" s="218" t="s">
        <v>148</v>
      </c>
      <c r="E801" s="219" t="s">
        <v>19</v>
      </c>
      <c r="F801" s="220" t="s">
        <v>612</v>
      </c>
      <c r="G801" s="217"/>
      <c r="H801" s="219" t="s">
        <v>19</v>
      </c>
      <c r="I801" s="221"/>
      <c r="J801" s="217"/>
      <c r="K801" s="217"/>
      <c r="L801" s="222"/>
      <c r="M801" s="223"/>
      <c r="N801" s="224"/>
      <c r="O801" s="224"/>
      <c r="P801" s="224"/>
      <c r="Q801" s="224"/>
      <c r="R801" s="224"/>
      <c r="S801" s="224"/>
      <c r="T801" s="225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26" t="s">
        <v>148</v>
      </c>
      <c r="AU801" s="226" t="s">
        <v>83</v>
      </c>
      <c r="AV801" s="13" t="s">
        <v>81</v>
      </c>
      <c r="AW801" s="13" t="s">
        <v>37</v>
      </c>
      <c r="AX801" s="13" t="s">
        <v>76</v>
      </c>
      <c r="AY801" s="226" t="s">
        <v>133</v>
      </c>
    </row>
    <row r="802" s="14" customFormat="1">
      <c r="A802" s="14"/>
      <c r="B802" s="227"/>
      <c r="C802" s="228"/>
      <c r="D802" s="218" t="s">
        <v>148</v>
      </c>
      <c r="E802" s="229" t="s">
        <v>19</v>
      </c>
      <c r="F802" s="230" t="s">
        <v>993</v>
      </c>
      <c r="G802" s="228"/>
      <c r="H802" s="231">
        <v>37.619999999999997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37" t="s">
        <v>148</v>
      </c>
      <c r="AU802" s="237" t="s">
        <v>83</v>
      </c>
      <c r="AV802" s="14" t="s">
        <v>83</v>
      </c>
      <c r="AW802" s="14" t="s">
        <v>37</v>
      </c>
      <c r="AX802" s="14" t="s">
        <v>76</v>
      </c>
      <c r="AY802" s="237" t="s">
        <v>133</v>
      </c>
    </row>
    <row r="803" s="13" customFormat="1">
      <c r="A803" s="13"/>
      <c r="B803" s="216"/>
      <c r="C803" s="217"/>
      <c r="D803" s="218" t="s">
        <v>148</v>
      </c>
      <c r="E803" s="219" t="s">
        <v>19</v>
      </c>
      <c r="F803" s="220" t="s">
        <v>614</v>
      </c>
      <c r="G803" s="217"/>
      <c r="H803" s="219" t="s">
        <v>19</v>
      </c>
      <c r="I803" s="221"/>
      <c r="J803" s="217"/>
      <c r="K803" s="217"/>
      <c r="L803" s="222"/>
      <c r="M803" s="223"/>
      <c r="N803" s="224"/>
      <c r="O803" s="224"/>
      <c r="P803" s="224"/>
      <c r="Q803" s="224"/>
      <c r="R803" s="224"/>
      <c r="S803" s="224"/>
      <c r="T803" s="225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26" t="s">
        <v>148</v>
      </c>
      <c r="AU803" s="226" t="s">
        <v>83</v>
      </c>
      <c r="AV803" s="13" t="s">
        <v>81</v>
      </c>
      <c r="AW803" s="13" t="s">
        <v>37</v>
      </c>
      <c r="AX803" s="13" t="s">
        <v>76</v>
      </c>
      <c r="AY803" s="226" t="s">
        <v>133</v>
      </c>
    </row>
    <row r="804" s="14" customFormat="1">
      <c r="A804" s="14"/>
      <c r="B804" s="227"/>
      <c r="C804" s="228"/>
      <c r="D804" s="218" t="s">
        <v>148</v>
      </c>
      <c r="E804" s="229" t="s">
        <v>19</v>
      </c>
      <c r="F804" s="230" t="s">
        <v>994</v>
      </c>
      <c r="G804" s="228"/>
      <c r="H804" s="231">
        <v>34.100000000000001</v>
      </c>
      <c r="I804" s="232"/>
      <c r="J804" s="228"/>
      <c r="K804" s="228"/>
      <c r="L804" s="233"/>
      <c r="M804" s="234"/>
      <c r="N804" s="235"/>
      <c r="O804" s="235"/>
      <c r="P804" s="235"/>
      <c r="Q804" s="235"/>
      <c r="R804" s="235"/>
      <c r="S804" s="235"/>
      <c r="T804" s="236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37" t="s">
        <v>148</v>
      </c>
      <c r="AU804" s="237" t="s">
        <v>83</v>
      </c>
      <c r="AV804" s="14" t="s">
        <v>83</v>
      </c>
      <c r="AW804" s="14" t="s">
        <v>37</v>
      </c>
      <c r="AX804" s="14" t="s">
        <v>76</v>
      </c>
      <c r="AY804" s="237" t="s">
        <v>133</v>
      </c>
    </row>
    <row r="805" s="15" customFormat="1">
      <c r="A805" s="15"/>
      <c r="B805" s="248"/>
      <c r="C805" s="249"/>
      <c r="D805" s="218" t="s">
        <v>148</v>
      </c>
      <c r="E805" s="250" t="s">
        <v>19</v>
      </c>
      <c r="F805" s="251" t="s">
        <v>305</v>
      </c>
      <c r="G805" s="249"/>
      <c r="H805" s="252">
        <v>155.37000000000001</v>
      </c>
      <c r="I805" s="253"/>
      <c r="J805" s="249"/>
      <c r="K805" s="249"/>
      <c r="L805" s="254"/>
      <c r="M805" s="255"/>
      <c r="N805" s="256"/>
      <c r="O805" s="256"/>
      <c r="P805" s="256"/>
      <c r="Q805" s="256"/>
      <c r="R805" s="256"/>
      <c r="S805" s="256"/>
      <c r="T805" s="257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T805" s="258" t="s">
        <v>148</v>
      </c>
      <c r="AU805" s="258" t="s">
        <v>83</v>
      </c>
      <c r="AV805" s="15" t="s">
        <v>139</v>
      </c>
      <c r="AW805" s="15" t="s">
        <v>37</v>
      </c>
      <c r="AX805" s="15" t="s">
        <v>81</v>
      </c>
      <c r="AY805" s="258" t="s">
        <v>133</v>
      </c>
    </row>
    <row r="806" s="2" customFormat="1" ht="24.15" customHeight="1">
      <c r="A806" s="39"/>
      <c r="B806" s="40"/>
      <c r="C806" s="198" t="s">
        <v>1048</v>
      </c>
      <c r="D806" s="198" t="s">
        <v>135</v>
      </c>
      <c r="E806" s="199" t="s">
        <v>1049</v>
      </c>
      <c r="F806" s="200" t="s">
        <v>1050</v>
      </c>
      <c r="G806" s="201" t="s">
        <v>274</v>
      </c>
      <c r="H806" s="202">
        <v>33.649999999999999</v>
      </c>
      <c r="I806" s="203"/>
      <c r="J806" s="204">
        <f>ROUND(I806*H806,2)</f>
        <v>0</v>
      </c>
      <c r="K806" s="200" t="s">
        <v>144</v>
      </c>
      <c r="L806" s="45"/>
      <c r="M806" s="205" t="s">
        <v>19</v>
      </c>
      <c r="N806" s="206" t="s">
        <v>47</v>
      </c>
      <c r="O806" s="85"/>
      <c r="P806" s="207">
        <f>O806*H806</f>
        <v>0</v>
      </c>
      <c r="Q806" s="207">
        <v>0.0028900000000000002</v>
      </c>
      <c r="R806" s="207">
        <f>Q806*H806</f>
        <v>0.097248500000000002</v>
      </c>
      <c r="S806" s="207">
        <v>0</v>
      </c>
      <c r="T806" s="208">
        <f>S806*H806</f>
        <v>0</v>
      </c>
      <c r="U806" s="39"/>
      <c r="V806" s="39"/>
      <c r="W806" s="39"/>
      <c r="X806" s="39"/>
      <c r="Y806" s="39"/>
      <c r="Z806" s="39"/>
      <c r="AA806" s="39"/>
      <c r="AB806" s="39"/>
      <c r="AC806" s="39"/>
      <c r="AD806" s="39"/>
      <c r="AE806" s="39"/>
      <c r="AR806" s="209" t="s">
        <v>241</v>
      </c>
      <c r="AT806" s="209" t="s">
        <v>135</v>
      </c>
      <c r="AU806" s="209" t="s">
        <v>83</v>
      </c>
      <c r="AY806" s="18" t="s">
        <v>133</v>
      </c>
      <c r="BE806" s="210">
        <f>IF(N806="základní",J806,0)</f>
        <v>0</v>
      </c>
      <c r="BF806" s="210">
        <f>IF(N806="snížená",J806,0)</f>
        <v>0</v>
      </c>
      <c r="BG806" s="210">
        <f>IF(N806="zákl. přenesená",J806,0)</f>
        <v>0</v>
      </c>
      <c r="BH806" s="210">
        <f>IF(N806="sníž. přenesená",J806,0)</f>
        <v>0</v>
      </c>
      <c r="BI806" s="210">
        <f>IF(N806="nulová",J806,0)</f>
        <v>0</v>
      </c>
      <c r="BJ806" s="18" t="s">
        <v>81</v>
      </c>
      <c r="BK806" s="210">
        <f>ROUND(I806*H806,2)</f>
        <v>0</v>
      </c>
      <c r="BL806" s="18" t="s">
        <v>241</v>
      </c>
      <c r="BM806" s="209" t="s">
        <v>1051</v>
      </c>
    </row>
    <row r="807" s="2" customFormat="1">
      <c r="A807" s="39"/>
      <c r="B807" s="40"/>
      <c r="C807" s="41"/>
      <c r="D807" s="211" t="s">
        <v>146</v>
      </c>
      <c r="E807" s="41"/>
      <c r="F807" s="212" t="s">
        <v>1052</v>
      </c>
      <c r="G807" s="41"/>
      <c r="H807" s="41"/>
      <c r="I807" s="213"/>
      <c r="J807" s="41"/>
      <c r="K807" s="41"/>
      <c r="L807" s="45"/>
      <c r="M807" s="214"/>
      <c r="N807" s="215"/>
      <c r="O807" s="85"/>
      <c r="P807" s="85"/>
      <c r="Q807" s="85"/>
      <c r="R807" s="85"/>
      <c r="S807" s="85"/>
      <c r="T807" s="86"/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T807" s="18" t="s">
        <v>146</v>
      </c>
      <c r="AU807" s="18" t="s">
        <v>83</v>
      </c>
    </row>
    <row r="808" s="13" customFormat="1">
      <c r="A808" s="13"/>
      <c r="B808" s="216"/>
      <c r="C808" s="217"/>
      <c r="D808" s="218" t="s">
        <v>148</v>
      </c>
      <c r="E808" s="219" t="s">
        <v>19</v>
      </c>
      <c r="F808" s="220" t="s">
        <v>964</v>
      </c>
      <c r="G808" s="217"/>
      <c r="H808" s="219" t="s">
        <v>19</v>
      </c>
      <c r="I808" s="221"/>
      <c r="J808" s="217"/>
      <c r="K808" s="217"/>
      <c r="L808" s="222"/>
      <c r="M808" s="223"/>
      <c r="N808" s="224"/>
      <c r="O808" s="224"/>
      <c r="P808" s="224"/>
      <c r="Q808" s="224"/>
      <c r="R808" s="224"/>
      <c r="S808" s="224"/>
      <c r="T808" s="225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26" t="s">
        <v>148</v>
      </c>
      <c r="AU808" s="226" t="s">
        <v>83</v>
      </c>
      <c r="AV808" s="13" t="s">
        <v>81</v>
      </c>
      <c r="AW808" s="13" t="s">
        <v>37</v>
      </c>
      <c r="AX808" s="13" t="s">
        <v>76</v>
      </c>
      <c r="AY808" s="226" t="s">
        <v>133</v>
      </c>
    </row>
    <row r="809" s="14" customFormat="1">
      <c r="A809" s="14"/>
      <c r="B809" s="227"/>
      <c r="C809" s="228"/>
      <c r="D809" s="218" t="s">
        <v>148</v>
      </c>
      <c r="E809" s="229" t="s">
        <v>19</v>
      </c>
      <c r="F809" s="230" t="s">
        <v>965</v>
      </c>
      <c r="G809" s="228"/>
      <c r="H809" s="231">
        <v>11.199999999999999</v>
      </c>
      <c r="I809" s="232"/>
      <c r="J809" s="228"/>
      <c r="K809" s="228"/>
      <c r="L809" s="233"/>
      <c r="M809" s="234"/>
      <c r="N809" s="235"/>
      <c r="O809" s="235"/>
      <c r="P809" s="235"/>
      <c r="Q809" s="235"/>
      <c r="R809" s="235"/>
      <c r="S809" s="235"/>
      <c r="T809" s="236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37" t="s">
        <v>148</v>
      </c>
      <c r="AU809" s="237" t="s">
        <v>83</v>
      </c>
      <c r="AV809" s="14" t="s">
        <v>83</v>
      </c>
      <c r="AW809" s="14" t="s">
        <v>37</v>
      </c>
      <c r="AX809" s="14" t="s">
        <v>76</v>
      </c>
      <c r="AY809" s="237" t="s">
        <v>133</v>
      </c>
    </row>
    <row r="810" s="13" customFormat="1">
      <c r="A810" s="13"/>
      <c r="B810" s="216"/>
      <c r="C810" s="217"/>
      <c r="D810" s="218" t="s">
        <v>148</v>
      </c>
      <c r="E810" s="219" t="s">
        <v>19</v>
      </c>
      <c r="F810" s="220" t="s">
        <v>833</v>
      </c>
      <c r="G810" s="217"/>
      <c r="H810" s="219" t="s">
        <v>19</v>
      </c>
      <c r="I810" s="221"/>
      <c r="J810" s="217"/>
      <c r="K810" s="217"/>
      <c r="L810" s="222"/>
      <c r="M810" s="223"/>
      <c r="N810" s="224"/>
      <c r="O810" s="224"/>
      <c r="P810" s="224"/>
      <c r="Q810" s="224"/>
      <c r="R810" s="224"/>
      <c r="S810" s="224"/>
      <c r="T810" s="225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26" t="s">
        <v>148</v>
      </c>
      <c r="AU810" s="226" t="s">
        <v>83</v>
      </c>
      <c r="AV810" s="13" t="s">
        <v>81</v>
      </c>
      <c r="AW810" s="13" t="s">
        <v>37</v>
      </c>
      <c r="AX810" s="13" t="s">
        <v>76</v>
      </c>
      <c r="AY810" s="226" t="s">
        <v>133</v>
      </c>
    </row>
    <row r="811" s="14" customFormat="1">
      <c r="A811" s="14"/>
      <c r="B811" s="227"/>
      <c r="C811" s="228"/>
      <c r="D811" s="218" t="s">
        <v>148</v>
      </c>
      <c r="E811" s="229" t="s">
        <v>19</v>
      </c>
      <c r="F811" s="230" t="s">
        <v>966</v>
      </c>
      <c r="G811" s="228"/>
      <c r="H811" s="231">
        <v>8.3000000000000007</v>
      </c>
      <c r="I811" s="232"/>
      <c r="J811" s="228"/>
      <c r="K811" s="228"/>
      <c r="L811" s="233"/>
      <c r="M811" s="234"/>
      <c r="N811" s="235"/>
      <c r="O811" s="235"/>
      <c r="P811" s="235"/>
      <c r="Q811" s="235"/>
      <c r="R811" s="235"/>
      <c r="S811" s="235"/>
      <c r="T811" s="236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37" t="s">
        <v>148</v>
      </c>
      <c r="AU811" s="237" t="s">
        <v>83</v>
      </c>
      <c r="AV811" s="14" t="s">
        <v>83</v>
      </c>
      <c r="AW811" s="14" t="s">
        <v>37</v>
      </c>
      <c r="AX811" s="14" t="s">
        <v>76</v>
      </c>
      <c r="AY811" s="237" t="s">
        <v>133</v>
      </c>
    </row>
    <row r="812" s="13" customFormat="1">
      <c r="A812" s="13"/>
      <c r="B812" s="216"/>
      <c r="C812" s="217"/>
      <c r="D812" s="218" t="s">
        <v>148</v>
      </c>
      <c r="E812" s="219" t="s">
        <v>19</v>
      </c>
      <c r="F812" s="220" t="s">
        <v>1018</v>
      </c>
      <c r="G812" s="217"/>
      <c r="H812" s="219" t="s">
        <v>19</v>
      </c>
      <c r="I812" s="221"/>
      <c r="J812" s="217"/>
      <c r="K812" s="217"/>
      <c r="L812" s="222"/>
      <c r="M812" s="223"/>
      <c r="N812" s="224"/>
      <c r="O812" s="224"/>
      <c r="P812" s="224"/>
      <c r="Q812" s="224"/>
      <c r="R812" s="224"/>
      <c r="S812" s="224"/>
      <c r="T812" s="225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26" t="s">
        <v>148</v>
      </c>
      <c r="AU812" s="226" t="s">
        <v>83</v>
      </c>
      <c r="AV812" s="13" t="s">
        <v>81</v>
      </c>
      <c r="AW812" s="13" t="s">
        <v>37</v>
      </c>
      <c r="AX812" s="13" t="s">
        <v>76</v>
      </c>
      <c r="AY812" s="226" t="s">
        <v>133</v>
      </c>
    </row>
    <row r="813" s="14" customFormat="1">
      <c r="A813" s="14"/>
      <c r="B813" s="227"/>
      <c r="C813" s="228"/>
      <c r="D813" s="218" t="s">
        <v>148</v>
      </c>
      <c r="E813" s="229" t="s">
        <v>19</v>
      </c>
      <c r="F813" s="230" t="s">
        <v>1005</v>
      </c>
      <c r="G813" s="228"/>
      <c r="H813" s="231">
        <v>7.4500000000000002</v>
      </c>
      <c r="I813" s="232"/>
      <c r="J813" s="228"/>
      <c r="K813" s="228"/>
      <c r="L813" s="233"/>
      <c r="M813" s="234"/>
      <c r="N813" s="235"/>
      <c r="O813" s="235"/>
      <c r="P813" s="235"/>
      <c r="Q813" s="235"/>
      <c r="R813" s="235"/>
      <c r="S813" s="235"/>
      <c r="T813" s="236"/>
      <c r="U813" s="14"/>
      <c r="V813" s="14"/>
      <c r="W813" s="14"/>
      <c r="X813" s="14"/>
      <c r="Y813" s="14"/>
      <c r="Z813" s="14"/>
      <c r="AA813" s="14"/>
      <c r="AB813" s="14"/>
      <c r="AC813" s="14"/>
      <c r="AD813" s="14"/>
      <c r="AE813" s="14"/>
      <c r="AT813" s="237" t="s">
        <v>148</v>
      </c>
      <c r="AU813" s="237" t="s">
        <v>83</v>
      </c>
      <c r="AV813" s="14" t="s">
        <v>83</v>
      </c>
      <c r="AW813" s="14" t="s">
        <v>37</v>
      </c>
      <c r="AX813" s="14" t="s">
        <v>76</v>
      </c>
      <c r="AY813" s="237" t="s">
        <v>133</v>
      </c>
    </row>
    <row r="814" s="13" customFormat="1">
      <c r="A814" s="13"/>
      <c r="B814" s="216"/>
      <c r="C814" s="217"/>
      <c r="D814" s="218" t="s">
        <v>148</v>
      </c>
      <c r="E814" s="219" t="s">
        <v>19</v>
      </c>
      <c r="F814" s="220" t="s">
        <v>1053</v>
      </c>
      <c r="G814" s="217"/>
      <c r="H814" s="219" t="s">
        <v>19</v>
      </c>
      <c r="I814" s="221"/>
      <c r="J814" s="217"/>
      <c r="K814" s="217"/>
      <c r="L814" s="222"/>
      <c r="M814" s="223"/>
      <c r="N814" s="224"/>
      <c r="O814" s="224"/>
      <c r="P814" s="224"/>
      <c r="Q814" s="224"/>
      <c r="R814" s="224"/>
      <c r="S814" s="224"/>
      <c r="T814" s="225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26" t="s">
        <v>148</v>
      </c>
      <c r="AU814" s="226" t="s">
        <v>83</v>
      </c>
      <c r="AV814" s="13" t="s">
        <v>81</v>
      </c>
      <c r="AW814" s="13" t="s">
        <v>37</v>
      </c>
      <c r="AX814" s="13" t="s">
        <v>76</v>
      </c>
      <c r="AY814" s="226" t="s">
        <v>133</v>
      </c>
    </row>
    <row r="815" s="14" customFormat="1">
      <c r="A815" s="14"/>
      <c r="B815" s="227"/>
      <c r="C815" s="228"/>
      <c r="D815" s="218" t="s">
        <v>148</v>
      </c>
      <c r="E815" s="229" t="s">
        <v>19</v>
      </c>
      <c r="F815" s="230" t="s">
        <v>1025</v>
      </c>
      <c r="G815" s="228"/>
      <c r="H815" s="231">
        <v>6.7000000000000002</v>
      </c>
      <c r="I815" s="232"/>
      <c r="J815" s="228"/>
      <c r="K815" s="228"/>
      <c r="L815" s="233"/>
      <c r="M815" s="234"/>
      <c r="N815" s="235"/>
      <c r="O815" s="235"/>
      <c r="P815" s="235"/>
      <c r="Q815" s="235"/>
      <c r="R815" s="235"/>
      <c r="S815" s="235"/>
      <c r="T815" s="236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37" t="s">
        <v>148</v>
      </c>
      <c r="AU815" s="237" t="s">
        <v>83</v>
      </c>
      <c r="AV815" s="14" t="s">
        <v>83</v>
      </c>
      <c r="AW815" s="14" t="s">
        <v>37</v>
      </c>
      <c r="AX815" s="14" t="s">
        <v>76</v>
      </c>
      <c r="AY815" s="237" t="s">
        <v>133</v>
      </c>
    </row>
    <row r="816" s="15" customFormat="1">
      <c r="A816" s="15"/>
      <c r="B816" s="248"/>
      <c r="C816" s="249"/>
      <c r="D816" s="218" t="s">
        <v>148</v>
      </c>
      <c r="E816" s="250" t="s">
        <v>19</v>
      </c>
      <c r="F816" s="251" t="s">
        <v>305</v>
      </c>
      <c r="G816" s="249"/>
      <c r="H816" s="252">
        <v>33.649999999999999</v>
      </c>
      <c r="I816" s="253"/>
      <c r="J816" s="249"/>
      <c r="K816" s="249"/>
      <c r="L816" s="254"/>
      <c r="M816" s="255"/>
      <c r="N816" s="256"/>
      <c r="O816" s="256"/>
      <c r="P816" s="256"/>
      <c r="Q816" s="256"/>
      <c r="R816" s="256"/>
      <c r="S816" s="256"/>
      <c r="T816" s="257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T816" s="258" t="s">
        <v>148</v>
      </c>
      <c r="AU816" s="258" t="s">
        <v>83</v>
      </c>
      <c r="AV816" s="15" t="s">
        <v>139</v>
      </c>
      <c r="AW816" s="15" t="s">
        <v>37</v>
      </c>
      <c r="AX816" s="15" t="s">
        <v>81</v>
      </c>
      <c r="AY816" s="258" t="s">
        <v>133</v>
      </c>
    </row>
    <row r="817" s="2" customFormat="1" ht="21.75" customHeight="1">
      <c r="A817" s="39"/>
      <c r="B817" s="40"/>
      <c r="C817" s="198" t="s">
        <v>1054</v>
      </c>
      <c r="D817" s="198" t="s">
        <v>135</v>
      </c>
      <c r="E817" s="199" t="s">
        <v>1055</v>
      </c>
      <c r="F817" s="200" t="s">
        <v>1056</v>
      </c>
      <c r="G817" s="201" t="s">
        <v>274</v>
      </c>
      <c r="H817" s="202">
        <v>103.8</v>
      </c>
      <c r="I817" s="203"/>
      <c r="J817" s="204">
        <f>ROUND(I817*H817,2)</f>
        <v>0</v>
      </c>
      <c r="K817" s="200" t="s">
        <v>144</v>
      </c>
      <c r="L817" s="45"/>
      <c r="M817" s="205" t="s">
        <v>19</v>
      </c>
      <c r="N817" s="206" t="s">
        <v>47</v>
      </c>
      <c r="O817" s="85"/>
      <c r="P817" s="207">
        <f>O817*H817</f>
        <v>0</v>
      </c>
      <c r="Q817" s="207">
        <v>0.0016900000000000001</v>
      </c>
      <c r="R817" s="207">
        <f>Q817*H817</f>
        <v>0.175422</v>
      </c>
      <c r="S817" s="207">
        <v>0</v>
      </c>
      <c r="T817" s="208">
        <f>S817*H817</f>
        <v>0</v>
      </c>
      <c r="U817" s="39"/>
      <c r="V817" s="39"/>
      <c r="W817" s="39"/>
      <c r="X817" s="39"/>
      <c r="Y817" s="39"/>
      <c r="Z817" s="39"/>
      <c r="AA817" s="39"/>
      <c r="AB817" s="39"/>
      <c r="AC817" s="39"/>
      <c r="AD817" s="39"/>
      <c r="AE817" s="39"/>
      <c r="AR817" s="209" t="s">
        <v>241</v>
      </c>
      <c r="AT817" s="209" t="s">
        <v>135</v>
      </c>
      <c r="AU817" s="209" t="s">
        <v>83</v>
      </c>
      <c r="AY817" s="18" t="s">
        <v>133</v>
      </c>
      <c r="BE817" s="210">
        <f>IF(N817="základní",J817,0)</f>
        <v>0</v>
      </c>
      <c r="BF817" s="210">
        <f>IF(N817="snížená",J817,0)</f>
        <v>0</v>
      </c>
      <c r="BG817" s="210">
        <f>IF(N817="zákl. přenesená",J817,0)</f>
        <v>0</v>
      </c>
      <c r="BH817" s="210">
        <f>IF(N817="sníž. přenesená",J817,0)</f>
        <v>0</v>
      </c>
      <c r="BI817" s="210">
        <f>IF(N817="nulová",J817,0)</f>
        <v>0</v>
      </c>
      <c r="BJ817" s="18" t="s">
        <v>81</v>
      </c>
      <c r="BK817" s="210">
        <f>ROUND(I817*H817,2)</f>
        <v>0</v>
      </c>
      <c r="BL817" s="18" t="s">
        <v>241</v>
      </c>
      <c r="BM817" s="209" t="s">
        <v>1057</v>
      </c>
    </row>
    <row r="818" s="2" customFormat="1">
      <c r="A818" s="39"/>
      <c r="B818" s="40"/>
      <c r="C818" s="41"/>
      <c r="D818" s="211" t="s">
        <v>146</v>
      </c>
      <c r="E818" s="41"/>
      <c r="F818" s="212" t="s">
        <v>1058</v>
      </c>
      <c r="G818" s="41"/>
      <c r="H818" s="41"/>
      <c r="I818" s="213"/>
      <c r="J818" s="41"/>
      <c r="K818" s="41"/>
      <c r="L818" s="45"/>
      <c r="M818" s="214"/>
      <c r="N818" s="215"/>
      <c r="O818" s="85"/>
      <c r="P818" s="85"/>
      <c r="Q818" s="85"/>
      <c r="R818" s="85"/>
      <c r="S818" s="85"/>
      <c r="T818" s="86"/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T818" s="18" t="s">
        <v>146</v>
      </c>
      <c r="AU818" s="18" t="s">
        <v>83</v>
      </c>
    </row>
    <row r="819" s="13" customFormat="1">
      <c r="A819" s="13"/>
      <c r="B819" s="216"/>
      <c r="C819" s="217"/>
      <c r="D819" s="218" t="s">
        <v>148</v>
      </c>
      <c r="E819" s="219" t="s">
        <v>19</v>
      </c>
      <c r="F819" s="220" t="s">
        <v>609</v>
      </c>
      <c r="G819" s="217"/>
      <c r="H819" s="219" t="s">
        <v>19</v>
      </c>
      <c r="I819" s="221"/>
      <c r="J819" s="217"/>
      <c r="K819" s="217"/>
      <c r="L819" s="222"/>
      <c r="M819" s="223"/>
      <c r="N819" s="224"/>
      <c r="O819" s="224"/>
      <c r="P819" s="224"/>
      <c r="Q819" s="224"/>
      <c r="R819" s="224"/>
      <c r="S819" s="224"/>
      <c r="T819" s="225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26" t="s">
        <v>148</v>
      </c>
      <c r="AU819" s="226" t="s">
        <v>83</v>
      </c>
      <c r="AV819" s="13" t="s">
        <v>81</v>
      </c>
      <c r="AW819" s="13" t="s">
        <v>37</v>
      </c>
      <c r="AX819" s="13" t="s">
        <v>76</v>
      </c>
      <c r="AY819" s="226" t="s">
        <v>133</v>
      </c>
    </row>
    <row r="820" s="14" customFormat="1">
      <c r="A820" s="14"/>
      <c r="B820" s="227"/>
      <c r="C820" s="228"/>
      <c r="D820" s="218" t="s">
        <v>148</v>
      </c>
      <c r="E820" s="229" t="s">
        <v>19</v>
      </c>
      <c r="F820" s="230" t="s">
        <v>972</v>
      </c>
      <c r="G820" s="228"/>
      <c r="H820" s="231">
        <v>31.949999999999999</v>
      </c>
      <c r="I820" s="232"/>
      <c r="J820" s="228"/>
      <c r="K820" s="228"/>
      <c r="L820" s="233"/>
      <c r="M820" s="234"/>
      <c r="N820" s="235"/>
      <c r="O820" s="235"/>
      <c r="P820" s="235"/>
      <c r="Q820" s="235"/>
      <c r="R820" s="235"/>
      <c r="S820" s="235"/>
      <c r="T820" s="236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37" t="s">
        <v>148</v>
      </c>
      <c r="AU820" s="237" t="s">
        <v>83</v>
      </c>
      <c r="AV820" s="14" t="s">
        <v>83</v>
      </c>
      <c r="AW820" s="14" t="s">
        <v>37</v>
      </c>
      <c r="AX820" s="14" t="s">
        <v>76</v>
      </c>
      <c r="AY820" s="237" t="s">
        <v>133</v>
      </c>
    </row>
    <row r="821" s="13" customFormat="1">
      <c r="A821" s="13"/>
      <c r="B821" s="216"/>
      <c r="C821" s="217"/>
      <c r="D821" s="218" t="s">
        <v>148</v>
      </c>
      <c r="E821" s="219" t="s">
        <v>19</v>
      </c>
      <c r="F821" s="220" t="s">
        <v>611</v>
      </c>
      <c r="G821" s="217"/>
      <c r="H821" s="219" t="s">
        <v>19</v>
      </c>
      <c r="I821" s="221"/>
      <c r="J821" s="217"/>
      <c r="K821" s="217"/>
      <c r="L821" s="222"/>
      <c r="M821" s="223"/>
      <c r="N821" s="224"/>
      <c r="O821" s="224"/>
      <c r="P821" s="224"/>
      <c r="Q821" s="224"/>
      <c r="R821" s="224"/>
      <c r="S821" s="224"/>
      <c r="T821" s="225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26" t="s">
        <v>148</v>
      </c>
      <c r="AU821" s="226" t="s">
        <v>83</v>
      </c>
      <c r="AV821" s="13" t="s">
        <v>81</v>
      </c>
      <c r="AW821" s="13" t="s">
        <v>37</v>
      </c>
      <c r="AX821" s="13" t="s">
        <v>76</v>
      </c>
      <c r="AY821" s="226" t="s">
        <v>133</v>
      </c>
    </row>
    <row r="822" s="14" customFormat="1">
      <c r="A822" s="14"/>
      <c r="B822" s="227"/>
      <c r="C822" s="228"/>
      <c r="D822" s="218" t="s">
        <v>148</v>
      </c>
      <c r="E822" s="229" t="s">
        <v>19</v>
      </c>
      <c r="F822" s="230" t="s">
        <v>957</v>
      </c>
      <c r="G822" s="228"/>
      <c r="H822" s="231">
        <v>24.5</v>
      </c>
      <c r="I822" s="232"/>
      <c r="J822" s="228"/>
      <c r="K822" s="228"/>
      <c r="L822" s="233"/>
      <c r="M822" s="234"/>
      <c r="N822" s="235"/>
      <c r="O822" s="235"/>
      <c r="P822" s="235"/>
      <c r="Q822" s="235"/>
      <c r="R822" s="235"/>
      <c r="S822" s="235"/>
      <c r="T822" s="236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37" t="s">
        <v>148</v>
      </c>
      <c r="AU822" s="237" t="s">
        <v>83</v>
      </c>
      <c r="AV822" s="14" t="s">
        <v>83</v>
      </c>
      <c r="AW822" s="14" t="s">
        <v>37</v>
      </c>
      <c r="AX822" s="14" t="s">
        <v>76</v>
      </c>
      <c r="AY822" s="237" t="s">
        <v>133</v>
      </c>
    </row>
    <row r="823" s="13" customFormat="1">
      <c r="A823" s="13"/>
      <c r="B823" s="216"/>
      <c r="C823" s="217"/>
      <c r="D823" s="218" t="s">
        <v>148</v>
      </c>
      <c r="E823" s="219" t="s">
        <v>19</v>
      </c>
      <c r="F823" s="220" t="s">
        <v>612</v>
      </c>
      <c r="G823" s="217"/>
      <c r="H823" s="219" t="s">
        <v>19</v>
      </c>
      <c r="I823" s="221"/>
      <c r="J823" s="217"/>
      <c r="K823" s="217"/>
      <c r="L823" s="222"/>
      <c r="M823" s="223"/>
      <c r="N823" s="224"/>
      <c r="O823" s="224"/>
      <c r="P823" s="224"/>
      <c r="Q823" s="224"/>
      <c r="R823" s="224"/>
      <c r="S823" s="224"/>
      <c r="T823" s="225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26" t="s">
        <v>148</v>
      </c>
      <c r="AU823" s="226" t="s">
        <v>83</v>
      </c>
      <c r="AV823" s="13" t="s">
        <v>81</v>
      </c>
      <c r="AW823" s="13" t="s">
        <v>37</v>
      </c>
      <c r="AX823" s="13" t="s">
        <v>76</v>
      </c>
      <c r="AY823" s="226" t="s">
        <v>133</v>
      </c>
    </row>
    <row r="824" s="14" customFormat="1">
      <c r="A824" s="14"/>
      <c r="B824" s="227"/>
      <c r="C824" s="228"/>
      <c r="D824" s="218" t="s">
        <v>148</v>
      </c>
      <c r="E824" s="229" t="s">
        <v>19</v>
      </c>
      <c r="F824" s="230" t="s">
        <v>973</v>
      </c>
      <c r="G824" s="228"/>
      <c r="H824" s="231">
        <v>21.100000000000001</v>
      </c>
      <c r="I824" s="232"/>
      <c r="J824" s="228"/>
      <c r="K824" s="228"/>
      <c r="L824" s="233"/>
      <c r="M824" s="234"/>
      <c r="N824" s="235"/>
      <c r="O824" s="235"/>
      <c r="P824" s="235"/>
      <c r="Q824" s="235"/>
      <c r="R824" s="235"/>
      <c r="S824" s="235"/>
      <c r="T824" s="236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37" t="s">
        <v>148</v>
      </c>
      <c r="AU824" s="237" t="s">
        <v>83</v>
      </c>
      <c r="AV824" s="14" t="s">
        <v>83</v>
      </c>
      <c r="AW824" s="14" t="s">
        <v>37</v>
      </c>
      <c r="AX824" s="14" t="s">
        <v>76</v>
      </c>
      <c r="AY824" s="237" t="s">
        <v>133</v>
      </c>
    </row>
    <row r="825" s="13" customFormat="1">
      <c r="A825" s="13"/>
      <c r="B825" s="216"/>
      <c r="C825" s="217"/>
      <c r="D825" s="218" t="s">
        <v>148</v>
      </c>
      <c r="E825" s="219" t="s">
        <v>19</v>
      </c>
      <c r="F825" s="220" t="s">
        <v>614</v>
      </c>
      <c r="G825" s="217"/>
      <c r="H825" s="219" t="s">
        <v>19</v>
      </c>
      <c r="I825" s="221"/>
      <c r="J825" s="217"/>
      <c r="K825" s="217"/>
      <c r="L825" s="222"/>
      <c r="M825" s="223"/>
      <c r="N825" s="224"/>
      <c r="O825" s="224"/>
      <c r="P825" s="224"/>
      <c r="Q825" s="224"/>
      <c r="R825" s="224"/>
      <c r="S825" s="224"/>
      <c r="T825" s="225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26" t="s">
        <v>148</v>
      </c>
      <c r="AU825" s="226" t="s">
        <v>83</v>
      </c>
      <c r="AV825" s="13" t="s">
        <v>81</v>
      </c>
      <c r="AW825" s="13" t="s">
        <v>37</v>
      </c>
      <c r="AX825" s="13" t="s">
        <v>76</v>
      </c>
      <c r="AY825" s="226" t="s">
        <v>133</v>
      </c>
    </row>
    <row r="826" s="14" customFormat="1">
      <c r="A826" s="14"/>
      <c r="B826" s="227"/>
      <c r="C826" s="228"/>
      <c r="D826" s="218" t="s">
        <v>148</v>
      </c>
      <c r="E826" s="229" t="s">
        <v>19</v>
      </c>
      <c r="F826" s="230" t="s">
        <v>958</v>
      </c>
      <c r="G826" s="228"/>
      <c r="H826" s="231">
        <v>26.25</v>
      </c>
      <c r="I826" s="232"/>
      <c r="J826" s="228"/>
      <c r="K826" s="228"/>
      <c r="L826" s="233"/>
      <c r="M826" s="234"/>
      <c r="N826" s="235"/>
      <c r="O826" s="235"/>
      <c r="P826" s="235"/>
      <c r="Q826" s="235"/>
      <c r="R826" s="235"/>
      <c r="S826" s="235"/>
      <c r="T826" s="236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37" t="s">
        <v>148</v>
      </c>
      <c r="AU826" s="237" t="s">
        <v>83</v>
      </c>
      <c r="AV826" s="14" t="s">
        <v>83</v>
      </c>
      <c r="AW826" s="14" t="s">
        <v>37</v>
      </c>
      <c r="AX826" s="14" t="s">
        <v>76</v>
      </c>
      <c r="AY826" s="237" t="s">
        <v>133</v>
      </c>
    </row>
    <row r="827" s="15" customFormat="1">
      <c r="A827" s="15"/>
      <c r="B827" s="248"/>
      <c r="C827" s="249"/>
      <c r="D827" s="218" t="s">
        <v>148</v>
      </c>
      <c r="E827" s="250" t="s">
        <v>19</v>
      </c>
      <c r="F827" s="251" t="s">
        <v>305</v>
      </c>
      <c r="G827" s="249"/>
      <c r="H827" s="252">
        <v>103.80000000000001</v>
      </c>
      <c r="I827" s="253"/>
      <c r="J827" s="249"/>
      <c r="K827" s="249"/>
      <c r="L827" s="254"/>
      <c r="M827" s="255"/>
      <c r="N827" s="256"/>
      <c r="O827" s="256"/>
      <c r="P827" s="256"/>
      <c r="Q827" s="256"/>
      <c r="R827" s="256"/>
      <c r="S827" s="256"/>
      <c r="T827" s="257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T827" s="258" t="s">
        <v>148</v>
      </c>
      <c r="AU827" s="258" t="s">
        <v>83</v>
      </c>
      <c r="AV827" s="15" t="s">
        <v>139</v>
      </c>
      <c r="AW827" s="15" t="s">
        <v>37</v>
      </c>
      <c r="AX827" s="15" t="s">
        <v>81</v>
      </c>
      <c r="AY827" s="258" t="s">
        <v>133</v>
      </c>
    </row>
    <row r="828" s="2" customFormat="1" ht="24.15" customHeight="1">
      <c r="A828" s="39"/>
      <c r="B828" s="40"/>
      <c r="C828" s="198" t="s">
        <v>1059</v>
      </c>
      <c r="D828" s="198" t="s">
        <v>135</v>
      </c>
      <c r="E828" s="199" t="s">
        <v>1060</v>
      </c>
      <c r="F828" s="200" t="s">
        <v>1061</v>
      </c>
      <c r="G828" s="201" t="s">
        <v>138</v>
      </c>
      <c r="H828" s="202">
        <v>12</v>
      </c>
      <c r="I828" s="203"/>
      <c r="J828" s="204">
        <f>ROUND(I828*H828,2)</f>
        <v>0</v>
      </c>
      <c r="K828" s="200" t="s">
        <v>144</v>
      </c>
      <c r="L828" s="45"/>
      <c r="M828" s="205" t="s">
        <v>19</v>
      </c>
      <c r="N828" s="206" t="s">
        <v>47</v>
      </c>
      <c r="O828" s="85"/>
      <c r="P828" s="207">
        <f>O828*H828</f>
        <v>0</v>
      </c>
      <c r="Q828" s="207">
        <v>0.00036000000000000002</v>
      </c>
      <c r="R828" s="207">
        <f>Q828*H828</f>
        <v>0.0043200000000000001</v>
      </c>
      <c r="S828" s="207">
        <v>0</v>
      </c>
      <c r="T828" s="208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09" t="s">
        <v>241</v>
      </c>
      <c r="AT828" s="209" t="s">
        <v>135</v>
      </c>
      <c r="AU828" s="209" t="s">
        <v>83</v>
      </c>
      <c r="AY828" s="18" t="s">
        <v>133</v>
      </c>
      <c r="BE828" s="210">
        <f>IF(N828="základní",J828,0)</f>
        <v>0</v>
      </c>
      <c r="BF828" s="210">
        <f>IF(N828="snížená",J828,0)</f>
        <v>0</v>
      </c>
      <c r="BG828" s="210">
        <f>IF(N828="zákl. přenesená",J828,0)</f>
        <v>0</v>
      </c>
      <c r="BH828" s="210">
        <f>IF(N828="sníž. přenesená",J828,0)</f>
        <v>0</v>
      </c>
      <c r="BI828" s="210">
        <f>IF(N828="nulová",J828,0)</f>
        <v>0</v>
      </c>
      <c r="BJ828" s="18" t="s">
        <v>81</v>
      </c>
      <c r="BK828" s="210">
        <f>ROUND(I828*H828,2)</f>
        <v>0</v>
      </c>
      <c r="BL828" s="18" t="s">
        <v>241</v>
      </c>
      <c r="BM828" s="209" t="s">
        <v>1062</v>
      </c>
    </row>
    <row r="829" s="2" customFormat="1">
      <c r="A829" s="39"/>
      <c r="B829" s="40"/>
      <c r="C829" s="41"/>
      <c r="D829" s="211" t="s">
        <v>146</v>
      </c>
      <c r="E829" s="41"/>
      <c r="F829" s="212" t="s">
        <v>1063</v>
      </c>
      <c r="G829" s="41"/>
      <c r="H829" s="41"/>
      <c r="I829" s="213"/>
      <c r="J829" s="41"/>
      <c r="K829" s="41"/>
      <c r="L829" s="45"/>
      <c r="M829" s="214"/>
      <c r="N829" s="215"/>
      <c r="O829" s="85"/>
      <c r="P829" s="85"/>
      <c r="Q829" s="85"/>
      <c r="R829" s="85"/>
      <c r="S829" s="85"/>
      <c r="T829" s="86"/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T829" s="18" t="s">
        <v>146</v>
      </c>
      <c r="AU829" s="18" t="s">
        <v>83</v>
      </c>
    </row>
    <row r="830" s="14" customFormat="1">
      <c r="A830" s="14"/>
      <c r="B830" s="227"/>
      <c r="C830" s="228"/>
      <c r="D830" s="218" t="s">
        <v>148</v>
      </c>
      <c r="E830" s="229" t="s">
        <v>19</v>
      </c>
      <c r="F830" s="230" t="s">
        <v>1064</v>
      </c>
      <c r="G830" s="228"/>
      <c r="H830" s="231">
        <v>12</v>
      </c>
      <c r="I830" s="232"/>
      <c r="J830" s="228"/>
      <c r="K830" s="228"/>
      <c r="L830" s="233"/>
      <c r="M830" s="234"/>
      <c r="N830" s="235"/>
      <c r="O830" s="235"/>
      <c r="P830" s="235"/>
      <c r="Q830" s="235"/>
      <c r="R830" s="235"/>
      <c r="S830" s="235"/>
      <c r="T830" s="236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37" t="s">
        <v>148</v>
      </c>
      <c r="AU830" s="237" t="s">
        <v>83</v>
      </c>
      <c r="AV830" s="14" t="s">
        <v>83</v>
      </c>
      <c r="AW830" s="14" t="s">
        <v>37</v>
      </c>
      <c r="AX830" s="14" t="s">
        <v>81</v>
      </c>
      <c r="AY830" s="237" t="s">
        <v>133</v>
      </c>
    </row>
    <row r="831" s="2" customFormat="1" ht="24.15" customHeight="1">
      <c r="A831" s="39"/>
      <c r="B831" s="40"/>
      <c r="C831" s="198" t="s">
        <v>1065</v>
      </c>
      <c r="D831" s="198" t="s">
        <v>135</v>
      </c>
      <c r="E831" s="199" t="s">
        <v>1066</v>
      </c>
      <c r="F831" s="200" t="s">
        <v>1067</v>
      </c>
      <c r="G831" s="201" t="s">
        <v>274</v>
      </c>
      <c r="H831" s="202">
        <v>108.5</v>
      </c>
      <c r="I831" s="203"/>
      <c r="J831" s="204">
        <f>ROUND(I831*H831,2)</f>
        <v>0</v>
      </c>
      <c r="K831" s="200" t="s">
        <v>144</v>
      </c>
      <c r="L831" s="45"/>
      <c r="M831" s="205" t="s">
        <v>19</v>
      </c>
      <c r="N831" s="206" t="s">
        <v>47</v>
      </c>
      <c r="O831" s="85"/>
      <c r="P831" s="207">
        <f>O831*H831</f>
        <v>0</v>
      </c>
      <c r="Q831" s="207">
        <v>0.0020999999999999999</v>
      </c>
      <c r="R831" s="207">
        <f>Q831*H831</f>
        <v>0.22785</v>
      </c>
      <c r="S831" s="207">
        <v>0</v>
      </c>
      <c r="T831" s="208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09" t="s">
        <v>241</v>
      </c>
      <c r="AT831" s="209" t="s">
        <v>135</v>
      </c>
      <c r="AU831" s="209" t="s">
        <v>83</v>
      </c>
      <c r="AY831" s="18" t="s">
        <v>133</v>
      </c>
      <c r="BE831" s="210">
        <f>IF(N831="základní",J831,0)</f>
        <v>0</v>
      </c>
      <c r="BF831" s="210">
        <f>IF(N831="snížená",J831,0)</f>
        <v>0</v>
      </c>
      <c r="BG831" s="210">
        <f>IF(N831="zákl. přenesená",J831,0)</f>
        <v>0</v>
      </c>
      <c r="BH831" s="210">
        <f>IF(N831="sníž. přenesená",J831,0)</f>
        <v>0</v>
      </c>
      <c r="BI831" s="210">
        <f>IF(N831="nulová",J831,0)</f>
        <v>0</v>
      </c>
      <c r="BJ831" s="18" t="s">
        <v>81</v>
      </c>
      <c r="BK831" s="210">
        <f>ROUND(I831*H831,2)</f>
        <v>0</v>
      </c>
      <c r="BL831" s="18" t="s">
        <v>241</v>
      </c>
      <c r="BM831" s="209" t="s">
        <v>1068</v>
      </c>
    </row>
    <row r="832" s="2" customFormat="1">
      <c r="A832" s="39"/>
      <c r="B832" s="40"/>
      <c r="C832" s="41"/>
      <c r="D832" s="211" t="s">
        <v>146</v>
      </c>
      <c r="E832" s="41"/>
      <c r="F832" s="212" t="s">
        <v>1069</v>
      </c>
      <c r="G832" s="41"/>
      <c r="H832" s="41"/>
      <c r="I832" s="213"/>
      <c r="J832" s="41"/>
      <c r="K832" s="41"/>
      <c r="L832" s="45"/>
      <c r="M832" s="214"/>
      <c r="N832" s="215"/>
      <c r="O832" s="85"/>
      <c r="P832" s="85"/>
      <c r="Q832" s="85"/>
      <c r="R832" s="85"/>
      <c r="S832" s="85"/>
      <c r="T832" s="86"/>
      <c r="U832" s="39"/>
      <c r="V832" s="39"/>
      <c r="W832" s="39"/>
      <c r="X832" s="39"/>
      <c r="Y832" s="39"/>
      <c r="Z832" s="39"/>
      <c r="AA832" s="39"/>
      <c r="AB832" s="39"/>
      <c r="AC832" s="39"/>
      <c r="AD832" s="39"/>
      <c r="AE832" s="39"/>
      <c r="AT832" s="18" t="s">
        <v>146</v>
      </c>
      <c r="AU832" s="18" t="s">
        <v>83</v>
      </c>
    </row>
    <row r="833" s="13" customFormat="1">
      <c r="A833" s="13"/>
      <c r="B833" s="216"/>
      <c r="C833" s="217"/>
      <c r="D833" s="218" t="s">
        <v>148</v>
      </c>
      <c r="E833" s="219" t="s">
        <v>19</v>
      </c>
      <c r="F833" s="220" t="s">
        <v>609</v>
      </c>
      <c r="G833" s="217"/>
      <c r="H833" s="219" t="s">
        <v>19</v>
      </c>
      <c r="I833" s="221"/>
      <c r="J833" s="217"/>
      <c r="K833" s="217"/>
      <c r="L833" s="222"/>
      <c r="M833" s="223"/>
      <c r="N833" s="224"/>
      <c r="O833" s="224"/>
      <c r="P833" s="224"/>
      <c r="Q833" s="224"/>
      <c r="R833" s="224"/>
      <c r="S833" s="224"/>
      <c r="T833" s="225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26" t="s">
        <v>148</v>
      </c>
      <c r="AU833" s="226" t="s">
        <v>83</v>
      </c>
      <c r="AV833" s="13" t="s">
        <v>81</v>
      </c>
      <c r="AW833" s="13" t="s">
        <v>37</v>
      </c>
      <c r="AX833" s="13" t="s">
        <v>76</v>
      </c>
      <c r="AY833" s="226" t="s">
        <v>133</v>
      </c>
    </row>
    <row r="834" s="14" customFormat="1">
      <c r="A834" s="14"/>
      <c r="B834" s="227"/>
      <c r="C834" s="228"/>
      <c r="D834" s="218" t="s">
        <v>148</v>
      </c>
      <c r="E834" s="229" t="s">
        <v>19</v>
      </c>
      <c r="F834" s="230" t="s">
        <v>979</v>
      </c>
      <c r="G834" s="228"/>
      <c r="H834" s="231">
        <v>14.1</v>
      </c>
      <c r="I834" s="232"/>
      <c r="J834" s="228"/>
      <c r="K834" s="228"/>
      <c r="L834" s="233"/>
      <c r="M834" s="234"/>
      <c r="N834" s="235"/>
      <c r="O834" s="235"/>
      <c r="P834" s="235"/>
      <c r="Q834" s="235"/>
      <c r="R834" s="235"/>
      <c r="S834" s="235"/>
      <c r="T834" s="236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37" t="s">
        <v>148</v>
      </c>
      <c r="AU834" s="237" t="s">
        <v>83</v>
      </c>
      <c r="AV834" s="14" t="s">
        <v>83</v>
      </c>
      <c r="AW834" s="14" t="s">
        <v>37</v>
      </c>
      <c r="AX834" s="14" t="s">
        <v>76</v>
      </c>
      <c r="AY834" s="237" t="s">
        <v>133</v>
      </c>
    </row>
    <row r="835" s="14" customFormat="1">
      <c r="A835" s="14"/>
      <c r="B835" s="227"/>
      <c r="C835" s="228"/>
      <c r="D835" s="218" t="s">
        <v>148</v>
      </c>
      <c r="E835" s="229" t="s">
        <v>19</v>
      </c>
      <c r="F835" s="230" t="s">
        <v>980</v>
      </c>
      <c r="G835" s="228"/>
      <c r="H835" s="231">
        <v>14.85</v>
      </c>
      <c r="I835" s="232"/>
      <c r="J835" s="228"/>
      <c r="K835" s="228"/>
      <c r="L835" s="233"/>
      <c r="M835" s="234"/>
      <c r="N835" s="235"/>
      <c r="O835" s="235"/>
      <c r="P835" s="235"/>
      <c r="Q835" s="235"/>
      <c r="R835" s="235"/>
      <c r="S835" s="235"/>
      <c r="T835" s="236"/>
      <c r="U835" s="14"/>
      <c r="V835" s="14"/>
      <c r="W835" s="14"/>
      <c r="X835" s="14"/>
      <c r="Y835" s="14"/>
      <c r="Z835" s="14"/>
      <c r="AA835" s="14"/>
      <c r="AB835" s="14"/>
      <c r="AC835" s="14"/>
      <c r="AD835" s="14"/>
      <c r="AE835" s="14"/>
      <c r="AT835" s="237" t="s">
        <v>148</v>
      </c>
      <c r="AU835" s="237" t="s">
        <v>83</v>
      </c>
      <c r="AV835" s="14" t="s">
        <v>83</v>
      </c>
      <c r="AW835" s="14" t="s">
        <v>37</v>
      </c>
      <c r="AX835" s="14" t="s">
        <v>76</v>
      </c>
      <c r="AY835" s="237" t="s">
        <v>133</v>
      </c>
    </row>
    <row r="836" s="13" customFormat="1">
      <c r="A836" s="13"/>
      <c r="B836" s="216"/>
      <c r="C836" s="217"/>
      <c r="D836" s="218" t="s">
        <v>148</v>
      </c>
      <c r="E836" s="219" t="s">
        <v>19</v>
      </c>
      <c r="F836" s="220" t="s">
        <v>611</v>
      </c>
      <c r="G836" s="217"/>
      <c r="H836" s="219" t="s">
        <v>19</v>
      </c>
      <c r="I836" s="221"/>
      <c r="J836" s="217"/>
      <c r="K836" s="217"/>
      <c r="L836" s="222"/>
      <c r="M836" s="223"/>
      <c r="N836" s="224"/>
      <c r="O836" s="224"/>
      <c r="P836" s="224"/>
      <c r="Q836" s="224"/>
      <c r="R836" s="224"/>
      <c r="S836" s="224"/>
      <c r="T836" s="225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26" t="s">
        <v>148</v>
      </c>
      <c r="AU836" s="226" t="s">
        <v>83</v>
      </c>
      <c r="AV836" s="13" t="s">
        <v>81</v>
      </c>
      <c r="AW836" s="13" t="s">
        <v>37</v>
      </c>
      <c r="AX836" s="13" t="s">
        <v>76</v>
      </c>
      <c r="AY836" s="226" t="s">
        <v>133</v>
      </c>
    </row>
    <row r="837" s="14" customFormat="1">
      <c r="A837" s="14"/>
      <c r="B837" s="227"/>
      <c r="C837" s="228"/>
      <c r="D837" s="218" t="s">
        <v>148</v>
      </c>
      <c r="E837" s="229" t="s">
        <v>19</v>
      </c>
      <c r="F837" s="230" t="s">
        <v>981</v>
      </c>
      <c r="G837" s="228"/>
      <c r="H837" s="231">
        <v>11.300000000000001</v>
      </c>
      <c r="I837" s="232"/>
      <c r="J837" s="228"/>
      <c r="K837" s="228"/>
      <c r="L837" s="233"/>
      <c r="M837" s="234"/>
      <c r="N837" s="235"/>
      <c r="O837" s="235"/>
      <c r="P837" s="235"/>
      <c r="Q837" s="235"/>
      <c r="R837" s="235"/>
      <c r="S837" s="235"/>
      <c r="T837" s="236"/>
      <c r="U837" s="14"/>
      <c r="V837" s="14"/>
      <c r="W837" s="14"/>
      <c r="X837" s="14"/>
      <c r="Y837" s="14"/>
      <c r="Z837" s="14"/>
      <c r="AA837" s="14"/>
      <c r="AB837" s="14"/>
      <c r="AC837" s="14"/>
      <c r="AD837" s="14"/>
      <c r="AE837" s="14"/>
      <c r="AT837" s="237" t="s">
        <v>148</v>
      </c>
      <c r="AU837" s="237" t="s">
        <v>83</v>
      </c>
      <c r="AV837" s="14" t="s">
        <v>83</v>
      </c>
      <c r="AW837" s="14" t="s">
        <v>37</v>
      </c>
      <c r="AX837" s="14" t="s">
        <v>76</v>
      </c>
      <c r="AY837" s="237" t="s">
        <v>133</v>
      </c>
    </row>
    <row r="838" s="14" customFormat="1">
      <c r="A838" s="14"/>
      <c r="B838" s="227"/>
      <c r="C838" s="228"/>
      <c r="D838" s="218" t="s">
        <v>148</v>
      </c>
      <c r="E838" s="229" t="s">
        <v>19</v>
      </c>
      <c r="F838" s="230" t="s">
        <v>982</v>
      </c>
      <c r="G838" s="228"/>
      <c r="H838" s="231">
        <v>11.25</v>
      </c>
      <c r="I838" s="232"/>
      <c r="J838" s="228"/>
      <c r="K838" s="228"/>
      <c r="L838" s="233"/>
      <c r="M838" s="234"/>
      <c r="N838" s="235"/>
      <c r="O838" s="235"/>
      <c r="P838" s="235"/>
      <c r="Q838" s="235"/>
      <c r="R838" s="235"/>
      <c r="S838" s="235"/>
      <c r="T838" s="236"/>
      <c r="U838" s="14"/>
      <c r="V838" s="14"/>
      <c r="W838" s="14"/>
      <c r="X838" s="14"/>
      <c r="Y838" s="14"/>
      <c r="Z838" s="14"/>
      <c r="AA838" s="14"/>
      <c r="AB838" s="14"/>
      <c r="AC838" s="14"/>
      <c r="AD838" s="14"/>
      <c r="AE838" s="14"/>
      <c r="AT838" s="237" t="s">
        <v>148</v>
      </c>
      <c r="AU838" s="237" t="s">
        <v>83</v>
      </c>
      <c r="AV838" s="14" t="s">
        <v>83</v>
      </c>
      <c r="AW838" s="14" t="s">
        <v>37</v>
      </c>
      <c r="AX838" s="14" t="s">
        <v>76</v>
      </c>
      <c r="AY838" s="237" t="s">
        <v>133</v>
      </c>
    </row>
    <row r="839" s="13" customFormat="1">
      <c r="A839" s="13"/>
      <c r="B839" s="216"/>
      <c r="C839" s="217"/>
      <c r="D839" s="218" t="s">
        <v>148</v>
      </c>
      <c r="E839" s="219" t="s">
        <v>19</v>
      </c>
      <c r="F839" s="220" t="s">
        <v>612</v>
      </c>
      <c r="G839" s="217"/>
      <c r="H839" s="219" t="s">
        <v>19</v>
      </c>
      <c r="I839" s="221"/>
      <c r="J839" s="217"/>
      <c r="K839" s="217"/>
      <c r="L839" s="222"/>
      <c r="M839" s="223"/>
      <c r="N839" s="224"/>
      <c r="O839" s="224"/>
      <c r="P839" s="224"/>
      <c r="Q839" s="224"/>
      <c r="R839" s="224"/>
      <c r="S839" s="224"/>
      <c r="T839" s="225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26" t="s">
        <v>148</v>
      </c>
      <c r="AU839" s="226" t="s">
        <v>83</v>
      </c>
      <c r="AV839" s="13" t="s">
        <v>81</v>
      </c>
      <c r="AW839" s="13" t="s">
        <v>37</v>
      </c>
      <c r="AX839" s="13" t="s">
        <v>76</v>
      </c>
      <c r="AY839" s="226" t="s">
        <v>133</v>
      </c>
    </row>
    <row r="840" s="14" customFormat="1">
      <c r="A840" s="14"/>
      <c r="B840" s="227"/>
      <c r="C840" s="228"/>
      <c r="D840" s="218" t="s">
        <v>148</v>
      </c>
      <c r="E840" s="229" t="s">
        <v>19</v>
      </c>
      <c r="F840" s="230" t="s">
        <v>983</v>
      </c>
      <c r="G840" s="228"/>
      <c r="H840" s="231">
        <v>30.600000000000001</v>
      </c>
      <c r="I840" s="232"/>
      <c r="J840" s="228"/>
      <c r="K840" s="228"/>
      <c r="L840" s="233"/>
      <c r="M840" s="234"/>
      <c r="N840" s="235"/>
      <c r="O840" s="235"/>
      <c r="P840" s="235"/>
      <c r="Q840" s="235"/>
      <c r="R840" s="235"/>
      <c r="S840" s="235"/>
      <c r="T840" s="236"/>
      <c r="U840" s="14"/>
      <c r="V840" s="14"/>
      <c r="W840" s="14"/>
      <c r="X840" s="14"/>
      <c r="Y840" s="14"/>
      <c r="Z840" s="14"/>
      <c r="AA840" s="14"/>
      <c r="AB840" s="14"/>
      <c r="AC840" s="14"/>
      <c r="AD840" s="14"/>
      <c r="AE840" s="14"/>
      <c r="AT840" s="237" t="s">
        <v>148</v>
      </c>
      <c r="AU840" s="237" t="s">
        <v>83</v>
      </c>
      <c r="AV840" s="14" t="s">
        <v>83</v>
      </c>
      <c r="AW840" s="14" t="s">
        <v>37</v>
      </c>
      <c r="AX840" s="14" t="s">
        <v>76</v>
      </c>
      <c r="AY840" s="237" t="s">
        <v>133</v>
      </c>
    </row>
    <row r="841" s="13" customFormat="1">
      <c r="A841" s="13"/>
      <c r="B841" s="216"/>
      <c r="C841" s="217"/>
      <c r="D841" s="218" t="s">
        <v>148</v>
      </c>
      <c r="E841" s="219" t="s">
        <v>19</v>
      </c>
      <c r="F841" s="220" t="s">
        <v>614</v>
      </c>
      <c r="G841" s="217"/>
      <c r="H841" s="219" t="s">
        <v>19</v>
      </c>
      <c r="I841" s="221"/>
      <c r="J841" s="217"/>
      <c r="K841" s="217"/>
      <c r="L841" s="222"/>
      <c r="M841" s="223"/>
      <c r="N841" s="224"/>
      <c r="O841" s="224"/>
      <c r="P841" s="224"/>
      <c r="Q841" s="224"/>
      <c r="R841" s="224"/>
      <c r="S841" s="224"/>
      <c r="T841" s="225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26" t="s">
        <v>148</v>
      </c>
      <c r="AU841" s="226" t="s">
        <v>83</v>
      </c>
      <c r="AV841" s="13" t="s">
        <v>81</v>
      </c>
      <c r="AW841" s="13" t="s">
        <v>37</v>
      </c>
      <c r="AX841" s="13" t="s">
        <v>76</v>
      </c>
      <c r="AY841" s="226" t="s">
        <v>133</v>
      </c>
    </row>
    <row r="842" s="14" customFormat="1">
      <c r="A842" s="14"/>
      <c r="B842" s="227"/>
      <c r="C842" s="228"/>
      <c r="D842" s="218" t="s">
        <v>148</v>
      </c>
      <c r="E842" s="229" t="s">
        <v>19</v>
      </c>
      <c r="F842" s="230" t="s">
        <v>984</v>
      </c>
      <c r="G842" s="228"/>
      <c r="H842" s="231">
        <v>26.399999999999999</v>
      </c>
      <c r="I842" s="232"/>
      <c r="J842" s="228"/>
      <c r="K842" s="228"/>
      <c r="L842" s="233"/>
      <c r="M842" s="234"/>
      <c r="N842" s="235"/>
      <c r="O842" s="235"/>
      <c r="P842" s="235"/>
      <c r="Q842" s="235"/>
      <c r="R842" s="235"/>
      <c r="S842" s="235"/>
      <c r="T842" s="236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37" t="s">
        <v>148</v>
      </c>
      <c r="AU842" s="237" t="s">
        <v>83</v>
      </c>
      <c r="AV842" s="14" t="s">
        <v>83</v>
      </c>
      <c r="AW842" s="14" t="s">
        <v>37</v>
      </c>
      <c r="AX842" s="14" t="s">
        <v>76</v>
      </c>
      <c r="AY842" s="237" t="s">
        <v>133</v>
      </c>
    </row>
    <row r="843" s="15" customFormat="1">
      <c r="A843" s="15"/>
      <c r="B843" s="248"/>
      <c r="C843" s="249"/>
      <c r="D843" s="218" t="s">
        <v>148</v>
      </c>
      <c r="E843" s="250" t="s">
        <v>19</v>
      </c>
      <c r="F843" s="251" t="s">
        <v>305</v>
      </c>
      <c r="G843" s="249"/>
      <c r="H843" s="252">
        <v>108.5</v>
      </c>
      <c r="I843" s="253"/>
      <c r="J843" s="249"/>
      <c r="K843" s="249"/>
      <c r="L843" s="254"/>
      <c r="M843" s="255"/>
      <c r="N843" s="256"/>
      <c r="O843" s="256"/>
      <c r="P843" s="256"/>
      <c r="Q843" s="256"/>
      <c r="R843" s="256"/>
      <c r="S843" s="256"/>
      <c r="T843" s="257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58" t="s">
        <v>148</v>
      </c>
      <c r="AU843" s="258" t="s">
        <v>83</v>
      </c>
      <c r="AV843" s="15" t="s">
        <v>139</v>
      </c>
      <c r="AW843" s="15" t="s">
        <v>37</v>
      </c>
      <c r="AX843" s="15" t="s">
        <v>81</v>
      </c>
      <c r="AY843" s="258" t="s">
        <v>133</v>
      </c>
    </row>
    <row r="844" s="2" customFormat="1" ht="24.15" customHeight="1">
      <c r="A844" s="39"/>
      <c r="B844" s="40"/>
      <c r="C844" s="198" t="s">
        <v>1070</v>
      </c>
      <c r="D844" s="198" t="s">
        <v>135</v>
      </c>
      <c r="E844" s="199" t="s">
        <v>1071</v>
      </c>
      <c r="F844" s="200" t="s">
        <v>1072</v>
      </c>
      <c r="G844" s="201" t="s">
        <v>182</v>
      </c>
      <c r="H844" s="202">
        <v>2.54</v>
      </c>
      <c r="I844" s="203"/>
      <c r="J844" s="204">
        <f>ROUND(I844*H844,2)</f>
        <v>0</v>
      </c>
      <c r="K844" s="200" t="s">
        <v>144</v>
      </c>
      <c r="L844" s="45"/>
      <c r="M844" s="205" t="s">
        <v>19</v>
      </c>
      <c r="N844" s="206" t="s">
        <v>47</v>
      </c>
      <c r="O844" s="85"/>
      <c r="P844" s="207">
        <f>O844*H844</f>
        <v>0</v>
      </c>
      <c r="Q844" s="207">
        <v>0</v>
      </c>
      <c r="R844" s="207">
        <f>Q844*H844</f>
        <v>0</v>
      </c>
      <c r="S844" s="207">
        <v>0</v>
      </c>
      <c r="T844" s="208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09" t="s">
        <v>241</v>
      </c>
      <c r="AT844" s="209" t="s">
        <v>135</v>
      </c>
      <c r="AU844" s="209" t="s">
        <v>83</v>
      </c>
      <c r="AY844" s="18" t="s">
        <v>133</v>
      </c>
      <c r="BE844" s="210">
        <f>IF(N844="základní",J844,0)</f>
        <v>0</v>
      </c>
      <c r="BF844" s="210">
        <f>IF(N844="snížená",J844,0)</f>
        <v>0</v>
      </c>
      <c r="BG844" s="210">
        <f>IF(N844="zákl. přenesená",J844,0)</f>
        <v>0</v>
      </c>
      <c r="BH844" s="210">
        <f>IF(N844="sníž. přenesená",J844,0)</f>
        <v>0</v>
      </c>
      <c r="BI844" s="210">
        <f>IF(N844="nulová",J844,0)</f>
        <v>0</v>
      </c>
      <c r="BJ844" s="18" t="s">
        <v>81</v>
      </c>
      <c r="BK844" s="210">
        <f>ROUND(I844*H844,2)</f>
        <v>0</v>
      </c>
      <c r="BL844" s="18" t="s">
        <v>241</v>
      </c>
      <c r="BM844" s="209" t="s">
        <v>1073</v>
      </c>
    </row>
    <row r="845" s="2" customFormat="1">
      <c r="A845" s="39"/>
      <c r="B845" s="40"/>
      <c r="C845" s="41"/>
      <c r="D845" s="211" t="s">
        <v>146</v>
      </c>
      <c r="E845" s="41"/>
      <c r="F845" s="212" t="s">
        <v>1074</v>
      </c>
      <c r="G845" s="41"/>
      <c r="H845" s="41"/>
      <c r="I845" s="213"/>
      <c r="J845" s="41"/>
      <c r="K845" s="41"/>
      <c r="L845" s="45"/>
      <c r="M845" s="214"/>
      <c r="N845" s="215"/>
      <c r="O845" s="85"/>
      <c r="P845" s="85"/>
      <c r="Q845" s="85"/>
      <c r="R845" s="85"/>
      <c r="S845" s="85"/>
      <c r="T845" s="86"/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T845" s="18" t="s">
        <v>146</v>
      </c>
      <c r="AU845" s="18" t="s">
        <v>83</v>
      </c>
    </row>
    <row r="846" s="12" customFormat="1" ht="22.8" customHeight="1">
      <c r="A846" s="12"/>
      <c r="B846" s="182"/>
      <c r="C846" s="183"/>
      <c r="D846" s="184" t="s">
        <v>75</v>
      </c>
      <c r="E846" s="196" t="s">
        <v>1075</v>
      </c>
      <c r="F846" s="196" t="s">
        <v>1076</v>
      </c>
      <c r="G846" s="183"/>
      <c r="H846" s="183"/>
      <c r="I846" s="186"/>
      <c r="J846" s="197">
        <f>BK846</f>
        <v>0</v>
      </c>
      <c r="K846" s="183"/>
      <c r="L846" s="188"/>
      <c r="M846" s="189"/>
      <c r="N846" s="190"/>
      <c r="O846" s="190"/>
      <c r="P846" s="191">
        <f>SUM(P847:P925)</f>
        <v>0</v>
      </c>
      <c r="Q846" s="190"/>
      <c r="R846" s="191">
        <f>SUM(R847:R925)</f>
        <v>0.33203488000000009</v>
      </c>
      <c r="S846" s="190"/>
      <c r="T846" s="192">
        <f>SUM(T847:T925)</f>
        <v>0</v>
      </c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R846" s="193" t="s">
        <v>83</v>
      </c>
      <c r="AT846" s="194" t="s">
        <v>75</v>
      </c>
      <c r="AU846" s="194" t="s">
        <v>81</v>
      </c>
      <c r="AY846" s="193" t="s">
        <v>133</v>
      </c>
      <c r="BK846" s="195">
        <f>SUM(BK847:BK925)</f>
        <v>0</v>
      </c>
    </row>
    <row r="847" s="2" customFormat="1" ht="16.5" customHeight="1">
      <c r="A847" s="39"/>
      <c r="B847" s="40"/>
      <c r="C847" s="198" t="s">
        <v>1077</v>
      </c>
      <c r="D847" s="198" t="s">
        <v>135</v>
      </c>
      <c r="E847" s="199" t="s">
        <v>1078</v>
      </c>
      <c r="F847" s="200" t="s">
        <v>1079</v>
      </c>
      <c r="G847" s="201" t="s">
        <v>138</v>
      </c>
      <c r="H847" s="202">
        <v>4</v>
      </c>
      <c r="I847" s="203"/>
      <c r="J847" s="204">
        <f>ROUND(I847*H847,2)</f>
        <v>0</v>
      </c>
      <c r="K847" s="200" t="s">
        <v>144</v>
      </c>
      <c r="L847" s="45"/>
      <c r="M847" s="205" t="s">
        <v>19</v>
      </c>
      <c r="N847" s="206" t="s">
        <v>47</v>
      </c>
      <c r="O847" s="85"/>
      <c r="P847" s="207">
        <f>O847*H847</f>
        <v>0</v>
      </c>
      <c r="Q847" s="207">
        <v>0.00027</v>
      </c>
      <c r="R847" s="207">
        <f>Q847*H847</f>
        <v>0.00108</v>
      </c>
      <c r="S847" s="207">
        <v>0</v>
      </c>
      <c r="T847" s="208">
        <f>S847*H847</f>
        <v>0</v>
      </c>
      <c r="U847" s="39"/>
      <c r="V847" s="39"/>
      <c r="W847" s="39"/>
      <c r="X847" s="39"/>
      <c r="Y847" s="39"/>
      <c r="Z847" s="39"/>
      <c r="AA847" s="39"/>
      <c r="AB847" s="39"/>
      <c r="AC847" s="39"/>
      <c r="AD847" s="39"/>
      <c r="AE847" s="39"/>
      <c r="AR847" s="209" t="s">
        <v>241</v>
      </c>
      <c r="AT847" s="209" t="s">
        <v>135</v>
      </c>
      <c r="AU847" s="209" t="s">
        <v>83</v>
      </c>
      <c r="AY847" s="18" t="s">
        <v>133</v>
      </c>
      <c r="BE847" s="210">
        <f>IF(N847="základní",J847,0)</f>
        <v>0</v>
      </c>
      <c r="BF847" s="210">
        <f>IF(N847="snížená",J847,0)</f>
        <v>0</v>
      </c>
      <c r="BG847" s="210">
        <f>IF(N847="zákl. přenesená",J847,0)</f>
        <v>0</v>
      </c>
      <c r="BH847" s="210">
        <f>IF(N847="sníž. přenesená",J847,0)</f>
        <v>0</v>
      </c>
      <c r="BI847" s="210">
        <f>IF(N847="nulová",J847,0)</f>
        <v>0</v>
      </c>
      <c r="BJ847" s="18" t="s">
        <v>81</v>
      </c>
      <c r="BK847" s="210">
        <f>ROUND(I847*H847,2)</f>
        <v>0</v>
      </c>
      <c r="BL847" s="18" t="s">
        <v>241</v>
      </c>
      <c r="BM847" s="209" t="s">
        <v>1080</v>
      </c>
    </row>
    <row r="848" s="2" customFormat="1">
      <c r="A848" s="39"/>
      <c r="B848" s="40"/>
      <c r="C848" s="41"/>
      <c r="D848" s="211" t="s">
        <v>146</v>
      </c>
      <c r="E848" s="41"/>
      <c r="F848" s="212" t="s">
        <v>1081</v>
      </c>
      <c r="G848" s="41"/>
      <c r="H848" s="41"/>
      <c r="I848" s="213"/>
      <c r="J848" s="41"/>
      <c r="K848" s="41"/>
      <c r="L848" s="45"/>
      <c r="M848" s="214"/>
      <c r="N848" s="215"/>
      <c r="O848" s="85"/>
      <c r="P848" s="85"/>
      <c r="Q848" s="85"/>
      <c r="R848" s="85"/>
      <c r="S848" s="85"/>
      <c r="T848" s="86"/>
      <c r="U848" s="39"/>
      <c r="V848" s="39"/>
      <c r="W848" s="39"/>
      <c r="X848" s="39"/>
      <c r="Y848" s="39"/>
      <c r="Z848" s="39"/>
      <c r="AA848" s="39"/>
      <c r="AB848" s="39"/>
      <c r="AC848" s="39"/>
      <c r="AD848" s="39"/>
      <c r="AE848" s="39"/>
      <c r="AT848" s="18" t="s">
        <v>146</v>
      </c>
      <c r="AU848" s="18" t="s">
        <v>83</v>
      </c>
    </row>
    <row r="849" s="13" customFormat="1">
      <c r="A849" s="13"/>
      <c r="B849" s="216"/>
      <c r="C849" s="217"/>
      <c r="D849" s="218" t="s">
        <v>148</v>
      </c>
      <c r="E849" s="219" t="s">
        <v>19</v>
      </c>
      <c r="F849" s="220" t="s">
        <v>298</v>
      </c>
      <c r="G849" s="217"/>
      <c r="H849" s="219" t="s">
        <v>19</v>
      </c>
      <c r="I849" s="221"/>
      <c r="J849" s="217"/>
      <c r="K849" s="217"/>
      <c r="L849" s="222"/>
      <c r="M849" s="223"/>
      <c r="N849" s="224"/>
      <c r="O849" s="224"/>
      <c r="P849" s="224"/>
      <c r="Q849" s="224"/>
      <c r="R849" s="224"/>
      <c r="S849" s="224"/>
      <c r="T849" s="225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26" t="s">
        <v>148</v>
      </c>
      <c r="AU849" s="226" t="s">
        <v>83</v>
      </c>
      <c r="AV849" s="13" t="s">
        <v>81</v>
      </c>
      <c r="AW849" s="13" t="s">
        <v>37</v>
      </c>
      <c r="AX849" s="13" t="s">
        <v>76</v>
      </c>
      <c r="AY849" s="226" t="s">
        <v>133</v>
      </c>
    </row>
    <row r="850" s="14" customFormat="1">
      <c r="A850" s="14"/>
      <c r="B850" s="227"/>
      <c r="C850" s="228"/>
      <c r="D850" s="218" t="s">
        <v>148</v>
      </c>
      <c r="E850" s="229" t="s">
        <v>19</v>
      </c>
      <c r="F850" s="230" t="s">
        <v>81</v>
      </c>
      <c r="G850" s="228"/>
      <c r="H850" s="231">
        <v>1</v>
      </c>
      <c r="I850" s="232"/>
      <c r="J850" s="228"/>
      <c r="K850" s="228"/>
      <c r="L850" s="233"/>
      <c r="M850" s="234"/>
      <c r="N850" s="235"/>
      <c r="O850" s="235"/>
      <c r="P850" s="235"/>
      <c r="Q850" s="235"/>
      <c r="R850" s="235"/>
      <c r="S850" s="235"/>
      <c r="T850" s="236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37" t="s">
        <v>148</v>
      </c>
      <c r="AU850" s="237" t="s">
        <v>83</v>
      </c>
      <c r="AV850" s="14" t="s">
        <v>83</v>
      </c>
      <c r="AW850" s="14" t="s">
        <v>37</v>
      </c>
      <c r="AX850" s="14" t="s">
        <v>76</v>
      </c>
      <c r="AY850" s="237" t="s">
        <v>133</v>
      </c>
    </row>
    <row r="851" s="13" customFormat="1">
      <c r="A851" s="13"/>
      <c r="B851" s="216"/>
      <c r="C851" s="217"/>
      <c r="D851" s="218" t="s">
        <v>148</v>
      </c>
      <c r="E851" s="219" t="s">
        <v>19</v>
      </c>
      <c r="F851" s="220" t="s">
        <v>279</v>
      </c>
      <c r="G851" s="217"/>
      <c r="H851" s="219" t="s">
        <v>19</v>
      </c>
      <c r="I851" s="221"/>
      <c r="J851" s="217"/>
      <c r="K851" s="217"/>
      <c r="L851" s="222"/>
      <c r="M851" s="223"/>
      <c r="N851" s="224"/>
      <c r="O851" s="224"/>
      <c r="P851" s="224"/>
      <c r="Q851" s="224"/>
      <c r="R851" s="224"/>
      <c r="S851" s="224"/>
      <c r="T851" s="225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26" t="s">
        <v>148</v>
      </c>
      <c r="AU851" s="226" t="s">
        <v>83</v>
      </c>
      <c r="AV851" s="13" t="s">
        <v>81</v>
      </c>
      <c r="AW851" s="13" t="s">
        <v>37</v>
      </c>
      <c r="AX851" s="13" t="s">
        <v>76</v>
      </c>
      <c r="AY851" s="226" t="s">
        <v>133</v>
      </c>
    </row>
    <row r="852" s="14" customFormat="1">
      <c r="A852" s="14"/>
      <c r="B852" s="227"/>
      <c r="C852" s="228"/>
      <c r="D852" s="218" t="s">
        <v>148</v>
      </c>
      <c r="E852" s="229" t="s">
        <v>19</v>
      </c>
      <c r="F852" s="230" t="s">
        <v>83</v>
      </c>
      <c r="G852" s="228"/>
      <c r="H852" s="231">
        <v>2</v>
      </c>
      <c r="I852" s="232"/>
      <c r="J852" s="228"/>
      <c r="K852" s="228"/>
      <c r="L852" s="233"/>
      <c r="M852" s="234"/>
      <c r="N852" s="235"/>
      <c r="O852" s="235"/>
      <c r="P852" s="235"/>
      <c r="Q852" s="235"/>
      <c r="R852" s="235"/>
      <c r="S852" s="235"/>
      <c r="T852" s="236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37" t="s">
        <v>148</v>
      </c>
      <c r="AU852" s="237" t="s">
        <v>83</v>
      </c>
      <c r="AV852" s="14" t="s">
        <v>83</v>
      </c>
      <c r="AW852" s="14" t="s">
        <v>37</v>
      </c>
      <c r="AX852" s="14" t="s">
        <v>76</v>
      </c>
      <c r="AY852" s="237" t="s">
        <v>133</v>
      </c>
    </row>
    <row r="853" s="13" customFormat="1">
      <c r="A853" s="13"/>
      <c r="B853" s="216"/>
      <c r="C853" s="217"/>
      <c r="D853" s="218" t="s">
        <v>148</v>
      </c>
      <c r="E853" s="219" t="s">
        <v>19</v>
      </c>
      <c r="F853" s="220" t="s">
        <v>1082</v>
      </c>
      <c r="G853" s="217"/>
      <c r="H853" s="219" t="s">
        <v>19</v>
      </c>
      <c r="I853" s="221"/>
      <c r="J853" s="217"/>
      <c r="K853" s="217"/>
      <c r="L853" s="222"/>
      <c r="M853" s="223"/>
      <c r="N853" s="224"/>
      <c r="O853" s="224"/>
      <c r="P853" s="224"/>
      <c r="Q853" s="224"/>
      <c r="R853" s="224"/>
      <c r="S853" s="224"/>
      <c r="T853" s="225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26" t="s">
        <v>148</v>
      </c>
      <c r="AU853" s="226" t="s">
        <v>83</v>
      </c>
      <c r="AV853" s="13" t="s">
        <v>81</v>
      </c>
      <c r="AW853" s="13" t="s">
        <v>37</v>
      </c>
      <c r="AX853" s="13" t="s">
        <v>76</v>
      </c>
      <c r="AY853" s="226" t="s">
        <v>133</v>
      </c>
    </row>
    <row r="854" s="14" customFormat="1">
      <c r="A854" s="14"/>
      <c r="B854" s="227"/>
      <c r="C854" s="228"/>
      <c r="D854" s="218" t="s">
        <v>148</v>
      </c>
      <c r="E854" s="229" t="s">
        <v>19</v>
      </c>
      <c r="F854" s="230" t="s">
        <v>81</v>
      </c>
      <c r="G854" s="228"/>
      <c r="H854" s="231">
        <v>1</v>
      </c>
      <c r="I854" s="232"/>
      <c r="J854" s="228"/>
      <c r="K854" s="228"/>
      <c r="L854" s="233"/>
      <c r="M854" s="234"/>
      <c r="N854" s="235"/>
      <c r="O854" s="235"/>
      <c r="P854" s="235"/>
      <c r="Q854" s="235"/>
      <c r="R854" s="235"/>
      <c r="S854" s="235"/>
      <c r="T854" s="236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37" t="s">
        <v>148</v>
      </c>
      <c r="AU854" s="237" t="s">
        <v>83</v>
      </c>
      <c r="AV854" s="14" t="s">
        <v>83</v>
      </c>
      <c r="AW854" s="14" t="s">
        <v>37</v>
      </c>
      <c r="AX854" s="14" t="s">
        <v>76</v>
      </c>
      <c r="AY854" s="237" t="s">
        <v>133</v>
      </c>
    </row>
    <row r="855" s="15" customFormat="1">
      <c r="A855" s="15"/>
      <c r="B855" s="248"/>
      <c r="C855" s="249"/>
      <c r="D855" s="218" t="s">
        <v>148</v>
      </c>
      <c r="E855" s="250" t="s">
        <v>19</v>
      </c>
      <c r="F855" s="251" t="s">
        <v>305</v>
      </c>
      <c r="G855" s="249"/>
      <c r="H855" s="252">
        <v>4</v>
      </c>
      <c r="I855" s="253"/>
      <c r="J855" s="249"/>
      <c r="K855" s="249"/>
      <c r="L855" s="254"/>
      <c r="M855" s="255"/>
      <c r="N855" s="256"/>
      <c r="O855" s="256"/>
      <c r="P855" s="256"/>
      <c r="Q855" s="256"/>
      <c r="R855" s="256"/>
      <c r="S855" s="256"/>
      <c r="T855" s="257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  <c r="AE855" s="15"/>
      <c r="AT855" s="258" t="s">
        <v>148</v>
      </c>
      <c r="AU855" s="258" t="s">
        <v>83</v>
      </c>
      <c r="AV855" s="15" t="s">
        <v>139</v>
      </c>
      <c r="AW855" s="15" t="s">
        <v>37</v>
      </c>
      <c r="AX855" s="15" t="s">
        <v>81</v>
      </c>
      <c r="AY855" s="258" t="s">
        <v>133</v>
      </c>
    </row>
    <row r="856" s="2" customFormat="1" ht="16.5" customHeight="1">
      <c r="A856" s="39"/>
      <c r="B856" s="40"/>
      <c r="C856" s="238" t="s">
        <v>1083</v>
      </c>
      <c r="D856" s="238" t="s">
        <v>200</v>
      </c>
      <c r="E856" s="239" t="s">
        <v>1084</v>
      </c>
      <c r="F856" s="240" t="s">
        <v>1085</v>
      </c>
      <c r="G856" s="241" t="s">
        <v>143</v>
      </c>
      <c r="H856" s="242">
        <v>1.98</v>
      </c>
      <c r="I856" s="243"/>
      <c r="J856" s="244">
        <f>ROUND(I856*H856,2)</f>
        <v>0</v>
      </c>
      <c r="K856" s="240" t="s">
        <v>144</v>
      </c>
      <c r="L856" s="245"/>
      <c r="M856" s="246" t="s">
        <v>19</v>
      </c>
      <c r="N856" s="247" t="s">
        <v>47</v>
      </c>
      <c r="O856" s="85"/>
      <c r="P856" s="207">
        <f>O856*H856</f>
        <v>0</v>
      </c>
      <c r="Q856" s="207">
        <v>0.034720000000000001</v>
      </c>
      <c r="R856" s="207">
        <f>Q856*H856</f>
        <v>0.068745600000000004</v>
      </c>
      <c r="S856" s="207">
        <v>0</v>
      </c>
      <c r="T856" s="208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09" t="s">
        <v>368</v>
      </c>
      <c r="AT856" s="209" t="s">
        <v>200</v>
      </c>
      <c r="AU856" s="209" t="s">
        <v>83</v>
      </c>
      <c r="AY856" s="18" t="s">
        <v>133</v>
      </c>
      <c r="BE856" s="210">
        <f>IF(N856="základní",J856,0)</f>
        <v>0</v>
      </c>
      <c r="BF856" s="210">
        <f>IF(N856="snížená",J856,0)</f>
        <v>0</v>
      </c>
      <c r="BG856" s="210">
        <f>IF(N856="zákl. přenesená",J856,0)</f>
        <v>0</v>
      </c>
      <c r="BH856" s="210">
        <f>IF(N856="sníž. přenesená",J856,0)</f>
        <v>0</v>
      </c>
      <c r="BI856" s="210">
        <f>IF(N856="nulová",J856,0)</f>
        <v>0</v>
      </c>
      <c r="BJ856" s="18" t="s">
        <v>81</v>
      </c>
      <c r="BK856" s="210">
        <f>ROUND(I856*H856,2)</f>
        <v>0</v>
      </c>
      <c r="BL856" s="18" t="s">
        <v>241</v>
      </c>
      <c r="BM856" s="209" t="s">
        <v>1086</v>
      </c>
    </row>
    <row r="857" s="2" customFormat="1">
      <c r="A857" s="39"/>
      <c r="B857" s="40"/>
      <c r="C857" s="41"/>
      <c r="D857" s="211" t="s">
        <v>146</v>
      </c>
      <c r="E857" s="41"/>
      <c r="F857" s="212" t="s">
        <v>1087</v>
      </c>
      <c r="G857" s="41"/>
      <c r="H857" s="41"/>
      <c r="I857" s="213"/>
      <c r="J857" s="41"/>
      <c r="K857" s="41"/>
      <c r="L857" s="45"/>
      <c r="M857" s="214"/>
      <c r="N857" s="215"/>
      <c r="O857" s="85"/>
      <c r="P857" s="85"/>
      <c r="Q857" s="85"/>
      <c r="R857" s="85"/>
      <c r="S857" s="85"/>
      <c r="T857" s="86"/>
      <c r="U857" s="39"/>
      <c r="V857" s="39"/>
      <c r="W857" s="39"/>
      <c r="X857" s="39"/>
      <c r="Y857" s="39"/>
      <c r="Z857" s="39"/>
      <c r="AA857" s="39"/>
      <c r="AB857" s="39"/>
      <c r="AC857" s="39"/>
      <c r="AD857" s="39"/>
      <c r="AE857" s="39"/>
      <c r="AT857" s="18" t="s">
        <v>146</v>
      </c>
      <c r="AU857" s="18" t="s">
        <v>83</v>
      </c>
    </row>
    <row r="858" s="13" customFormat="1">
      <c r="A858" s="13"/>
      <c r="B858" s="216"/>
      <c r="C858" s="217"/>
      <c r="D858" s="218" t="s">
        <v>148</v>
      </c>
      <c r="E858" s="219" t="s">
        <v>19</v>
      </c>
      <c r="F858" s="220" t="s">
        <v>1088</v>
      </c>
      <c r="G858" s="217"/>
      <c r="H858" s="219" t="s">
        <v>19</v>
      </c>
      <c r="I858" s="221"/>
      <c r="J858" s="217"/>
      <c r="K858" s="217"/>
      <c r="L858" s="222"/>
      <c r="M858" s="223"/>
      <c r="N858" s="224"/>
      <c r="O858" s="224"/>
      <c r="P858" s="224"/>
      <c r="Q858" s="224"/>
      <c r="R858" s="224"/>
      <c r="S858" s="224"/>
      <c r="T858" s="225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26" t="s">
        <v>148</v>
      </c>
      <c r="AU858" s="226" t="s">
        <v>83</v>
      </c>
      <c r="AV858" s="13" t="s">
        <v>81</v>
      </c>
      <c r="AW858" s="13" t="s">
        <v>37</v>
      </c>
      <c r="AX858" s="13" t="s">
        <v>76</v>
      </c>
      <c r="AY858" s="226" t="s">
        <v>133</v>
      </c>
    </row>
    <row r="859" s="14" customFormat="1">
      <c r="A859" s="14"/>
      <c r="B859" s="227"/>
      <c r="C859" s="228"/>
      <c r="D859" s="218" t="s">
        <v>148</v>
      </c>
      <c r="E859" s="229" t="s">
        <v>19</v>
      </c>
      <c r="F859" s="230" t="s">
        <v>686</v>
      </c>
      <c r="G859" s="228"/>
      <c r="H859" s="231">
        <v>0.71999999999999997</v>
      </c>
      <c r="I859" s="232"/>
      <c r="J859" s="228"/>
      <c r="K859" s="228"/>
      <c r="L859" s="233"/>
      <c r="M859" s="234"/>
      <c r="N859" s="235"/>
      <c r="O859" s="235"/>
      <c r="P859" s="235"/>
      <c r="Q859" s="235"/>
      <c r="R859" s="235"/>
      <c r="S859" s="235"/>
      <c r="T859" s="236"/>
      <c r="U859" s="14"/>
      <c r="V859" s="14"/>
      <c r="W859" s="14"/>
      <c r="X859" s="14"/>
      <c r="Y859" s="14"/>
      <c r="Z859" s="14"/>
      <c r="AA859" s="14"/>
      <c r="AB859" s="14"/>
      <c r="AC859" s="14"/>
      <c r="AD859" s="14"/>
      <c r="AE859" s="14"/>
      <c r="AT859" s="237" t="s">
        <v>148</v>
      </c>
      <c r="AU859" s="237" t="s">
        <v>83</v>
      </c>
      <c r="AV859" s="14" t="s">
        <v>83</v>
      </c>
      <c r="AW859" s="14" t="s">
        <v>37</v>
      </c>
      <c r="AX859" s="14" t="s">
        <v>76</v>
      </c>
      <c r="AY859" s="237" t="s">
        <v>133</v>
      </c>
    </row>
    <row r="860" s="13" customFormat="1">
      <c r="A860" s="13"/>
      <c r="B860" s="216"/>
      <c r="C860" s="217"/>
      <c r="D860" s="218" t="s">
        <v>148</v>
      </c>
      <c r="E860" s="219" t="s">
        <v>19</v>
      </c>
      <c r="F860" s="220" t="s">
        <v>1089</v>
      </c>
      <c r="G860" s="217"/>
      <c r="H860" s="219" t="s">
        <v>19</v>
      </c>
      <c r="I860" s="221"/>
      <c r="J860" s="217"/>
      <c r="K860" s="217"/>
      <c r="L860" s="222"/>
      <c r="M860" s="223"/>
      <c r="N860" s="224"/>
      <c r="O860" s="224"/>
      <c r="P860" s="224"/>
      <c r="Q860" s="224"/>
      <c r="R860" s="224"/>
      <c r="S860" s="224"/>
      <c r="T860" s="225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26" t="s">
        <v>148</v>
      </c>
      <c r="AU860" s="226" t="s">
        <v>83</v>
      </c>
      <c r="AV860" s="13" t="s">
        <v>81</v>
      </c>
      <c r="AW860" s="13" t="s">
        <v>37</v>
      </c>
      <c r="AX860" s="13" t="s">
        <v>76</v>
      </c>
      <c r="AY860" s="226" t="s">
        <v>133</v>
      </c>
    </row>
    <row r="861" s="14" customFormat="1">
      <c r="A861" s="14"/>
      <c r="B861" s="227"/>
      <c r="C861" s="228"/>
      <c r="D861" s="218" t="s">
        <v>148</v>
      </c>
      <c r="E861" s="229" t="s">
        <v>19</v>
      </c>
      <c r="F861" s="230" t="s">
        <v>684</v>
      </c>
      <c r="G861" s="228"/>
      <c r="H861" s="231">
        <v>0.90000000000000002</v>
      </c>
      <c r="I861" s="232"/>
      <c r="J861" s="228"/>
      <c r="K861" s="228"/>
      <c r="L861" s="233"/>
      <c r="M861" s="234"/>
      <c r="N861" s="235"/>
      <c r="O861" s="235"/>
      <c r="P861" s="235"/>
      <c r="Q861" s="235"/>
      <c r="R861" s="235"/>
      <c r="S861" s="235"/>
      <c r="T861" s="236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37" t="s">
        <v>148</v>
      </c>
      <c r="AU861" s="237" t="s">
        <v>83</v>
      </c>
      <c r="AV861" s="14" t="s">
        <v>83</v>
      </c>
      <c r="AW861" s="14" t="s">
        <v>37</v>
      </c>
      <c r="AX861" s="14" t="s">
        <v>76</v>
      </c>
      <c r="AY861" s="237" t="s">
        <v>133</v>
      </c>
    </row>
    <row r="862" s="13" customFormat="1">
      <c r="A862" s="13"/>
      <c r="B862" s="216"/>
      <c r="C862" s="217"/>
      <c r="D862" s="218" t="s">
        <v>148</v>
      </c>
      <c r="E862" s="219" t="s">
        <v>19</v>
      </c>
      <c r="F862" s="220" t="s">
        <v>1090</v>
      </c>
      <c r="G862" s="217"/>
      <c r="H862" s="219" t="s">
        <v>19</v>
      </c>
      <c r="I862" s="221"/>
      <c r="J862" s="217"/>
      <c r="K862" s="217"/>
      <c r="L862" s="222"/>
      <c r="M862" s="223"/>
      <c r="N862" s="224"/>
      <c r="O862" s="224"/>
      <c r="P862" s="224"/>
      <c r="Q862" s="224"/>
      <c r="R862" s="224"/>
      <c r="S862" s="224"/>
      <c r="T862" s="225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26" t="s">
        <v>148</v>
      </c>
      <c r="AU862" s="226" t="s">
        <v>83</v>
      </c>
      <c r="AV862" s="13" t="s">
        <v>81</v>
      </c>
      <c r="AW862" s="13" t="s">
        <v>37</v>
      </c>
      <c r="AX862" s="13" t="s">
        <v>76</v>
      </c>
      <c r="AY862" s="226" t="s">
        <v>133</v>
      </c>
    </row>
    <row r="863" s="14" customFormat="1">
      <c r="A863" s="14"/>
      <c r="B863" s="227"/>
      <c r="C863" s="228"/>
      <c r="D863" s="218" t="s">
        <v>148</v>
      </c>
      <c r="E863" s="229" t="s">
        <v>19</v>
      </c>
      <c r="F863" s="230" t="s">
        <v>677</v>
      </c>
      <c r="G863" s="228"/>
      <c r="H863" s="231">
        <v>0.35999999999999999</v>
      </c>
      <c r="I863" s="232"/>
      <c r="J863" s="228"/>
      <c r="K863" s="228"/>
      <c r="L863" s="233"/>
      <c r="M863" s="234"/>
      <c r="N863" s="235"/>
      <c r="O863" s="235"/>
      <c r="P863" s="235"/>
      <c r="Q863" s="235"/>
      <c r="R863" s="235"/>
      <c r="S863" s="235"/>
      <c r="T863" s="236"/>
      <c r="U863" s="14"/>
      <c r="V863" s="14"/>
      <c r="W863" s="14"/>
      <c r="X863" s="14"/>
      <c r="Y863" s="14"/>
      <c r="Z863" s="14"/>
      <c r="AA863" s="14"/>
      <c r="AB863" s="14"/>
      <c r="AC863" s="14"/>
      <c r="AD863" s="14"/>
      <c r="AE863" s="14"/>
      <c r="AT863" s="237" t="s">
        <v>148</v>
      </c>
      <c r="AU863" s="237" t="s">
        <v>83</v>
      </c>
      <c r="AV863" s="14" t="s">
        <v>83</v>
      </c>
      <c r="AW863" s="14" t="s">
        <v>37</v>
      </c>
      <c r="AX863" s="14" t="s">
        <v>76</v>
      </c>
      <c r="AY863" s="237" t="s">
        <v>133</v>
      </c>
    </row>
    <row r="864" s="15" customFormat="1">
      <c r="A864" s="15"/>
      <c r="B864" s="248"/>
      <c r="C864" s="249"/>
      <c r="D864" s="218" t="s">
        <v>148</v>
      </c>
      <c r="E864" s="250" t="s">
        <v>19</v>
      </c>
      <c r="F864" s="251" t="s">
        <v>305</v>
      </c>
      <c r="G864" s="249"/>
      <c r="H864" s="252">
        <v>1.98</v>
      </c>
      <c r="I864" s="253"/>
      <c r="J864" s="249"/>
      <c r="K864" s="249"/>
      <c r="L864" s="254"/>
      <c r="M864" s="255"/>
      <c r="N864" s="256"/>
      <c r="O864" s="256"/>
      <c r="P864" s="256"/>
      <c r="Q864" s="256"/>
      <c r="R864" s="256"/>
      <c r="S864" s="256"/>
      <c r="T864" s="257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58" t="s">
        <v>148</v>
      </c>
      <c r="AU864" s="258" t="s">
        <v>83</v>
      </c>
      <c r="AV864" s="15" t="s">
        <v>139</v>
      </c>
      <c r="AW864" s="15" t="s">
        <v>37</v>
      </c>
      <c r="AX864" s="15" t="s">
        <v>81</v>
      </c>
      <c r="AY864" s="258" t="s">
        <v>133</v>
      </c>
    </row>
    <row r="865" s="2" customFormat="1" ht="24.15" customHeight="1">
      <c r="A865" s="39"/>
      <c r="B865" s="40"/>
      <c r="C865" s="198" t="s">
        <v>1091</v>
      </c>
      <c r="D865" s="198" t="s">
        <v>135</v>
      </c>
      <c r="E865" s="199" t="s">
        <v>1092</v>
      </c>
      <c r="F865" s="200" t="s">
        <v>1093</v>
      </c>
      <c r="G865" s="201" t="s">
        <v>138</v>
      </c>
      <c r="H865" s="202">
        <v>2</v>
      </c>
      <c r="I865" s="203"/>
      <c r="J865" s="204">
        <f>ROUND(I865*H865,2)</f>
        <v>0</v>
      </c>
      <c r="K865" s="200" t="s">
        <v>144</v>
      </c>
      <c r="L865" s="45"/>
      <c r="M865" s="205" t="s">
        <v>19</v>
      </c>
      <c r="N865" s="206" t="s">
        <v>47</v>
      </c>
      <c r="O865" s="85"/>
      <c r="P865" s="207">
        <f>O865*H865</f>
        <v>0</v>
      </c>
      <c r="Q865" s="207">
        <v>0.00092000000000000003</v>
      </c>
      <c r="R865" s="207">
        <f>Q865*H865</f>
        <v>0.0018400000000000001</v>
      </c>
      <c r="S865" s="207">
        <v>0</v>
      </c>
      <c r="T865" s="208">
        <f>S865*H865</f>
        <v>0</v>
      </c>
      <c r="U865" s="39"/>
      <c r="V865" s="39"/>
      <c r="W865" s="39"/>
      <c r="X865" s="39"/>
      <c r="Y865" s="39"/>
      <c r="Z865" s="39"/>
      <c r="AA865" s="39"/>
      <c r="AB865" s="39"/>
      <c r="AC865" s="39"/>
      <c r="AD865" s="39"/>
      <c r="AE865" s="39"/>
      <c r="AR865" s="209" t="s">
        <v>241</v>
      </c>
      <c r="AT865" s="209" t="s">
        <v>135</v>
      </c>
      <c r="AU865" s="209" t="s">
        <v>83</v>
      </c>
      <c r="AY865" s="18" t="s">
        <v>133</v>
      </c>
      <c r="BE865" s="210">
        <f>IF(N865="základní",J865,0)</f>
        <v>0</v>
      </c>
      <c r="BF865" s="210">
        <f>IF(N865="snížená",J865,0)</f>
        <v>0</v>
      </c>
      <c r="BG865" s="210">
        <f>IF(N865="zákl. přenesená",J865,0)</f>
        <v>0</v>
      </c>
      <c r="BH865" s="210">
        <f>IF(N865="sníž. přenesená",J865,0)</f>
        <v>0</v>
      </c>
      <c r="BI865" s="210">
        <f>IF(N865="nulová",J865,0)</f>
        <v>0</v>
      </c>
      <c r="BJ865" s="18" t="s">
        <v>81</v>
      </c>
      <c r="BK865" s="210">
        <f>ROUND(I865*H865,2)</f>
        <v>0</v>
      </c>
      <c r="BL865" s="18" t="s">
        <v>241</v>
      </c>
      <c r="BM865" s="209" t="s">
        <v>1094</v>
      </c>
    </row>
    <row r="866" s="2" customFormat="1">
      <c r="A866" s="39"/>
      <c r="B866" s="40"/>
      <c r="C866" s="41"/>
      <c r="D866" s="211" t="s">
        <v>146</v>
      </c>
      <c r="E866" s="41"/>
      <c r="F866" s="212" t="s">
        <v>1095</v>
      </c>
      <c r="G866" s="41"/>
      <c r="H866" s="41"/>
      <c r="I866" s="213"/>
      <c r="J866" s="41"/>
      <c r="K866" s="41"/>
      <c r="L866" s="45"/>
      <c r="M866" s="214"/>
      <c r="N866" s="215"/>
      <c r="O866" s="85"/>
      <c r="P866" s="85"/>
      <c r="Q866" s="85"/>
      <c r="R866" s="85"/>
      <c r="S866" s="85"/>
      <c r="T866" s="86"/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T866" s="18" t="s">
        <v>146</v>
      </c>
      <c r="AU866" s="18" t="s">
        <v>83</v>
      </c>
    </row>
    <row r="867" s="13" customFormat="1">
      <c r="A867" s="13"/>
      <c r="B867" s="216"/>
      <c r="C867" s="217"/>
      <c r="D867" s="218" t="s">
        <v>148</v>
      </c>
      <c r="E867" s="219" t="s">
        <v>19</v>
      </c>
      <c r="F867" s="220" t="s">
        <v>1096</v>
      </c>
      <c r="G867" s="217"/>
      <c r="H867" s="219" t="s">
        <v>19</v>
      </c>
      <c r="I867" s="221"/>
      <c r="J867" s="217"/>
      <c r="K867" s="217"/>
      <c r="L867" s="222"/>
      <c r="M867" s="223"/>
      <c r="N867" s="224"/>
      <c r="O867" s="224"/>
      <c r="P867" s="224"/>
      <c r="Q867" s="224"/>
      <c r="R867" s="224"/>
      <c r="S867" s="224"/>
      <c r="T867" s="225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26" t="s">
        <v>148</v>
      </c>
      <c r="AU867" s="226" t="s">
        <v>83</v>
      </c>
      <c r="AV867" s="13" t="s">
        <v>81</v>
      </c>
      <c r="AW867" s="13" t="s">
        <v>37</v>
      </c>
      <c r="AX867" s="13" t="s">
        <v>76</v>
      </c>
      <c r="AY867" s="226" t="s">
        <v>133</v>
      </c>
    </row>
    <row r="868" s="14" customFormat="1">
      <c r="A868" s="14"/>
      <c r="B868" s="227"/>
      <c r="C868" s="228"/>
      <c r="D868" s="218" t="s">
        <v>148</v>
      </c>
      <c r="E868" s="229" t="s">
        <v>19</v>
      </c>
      <c r="F868" s="230" t="s">
        <v>81</v>
      </c>
      <c r="G868" s="228"/>
      <c r="H868" s="231">
        <v>1</v>
      </c>
      <c r="I868" s="232"/>
      <c r="J868" s="228"/>
      <c r="K868" s="228"/>
      <c r="L868" s="233"/>
      <c r="M868" s="234"/>
      <c r="N868" s="235"/>
      <c r="O868" s="235"/>
      <c r="P868" s="235"/>
      <c r="Q868" s="235"/>
      <c r="R868" s="235"/>
      <c r="S868" s="235"/>
      <c r="T868" s="236"/>
      <c r="U868" s="14"/>
      <c r="V868" s="14"/>
      <c r="W868" s="14"/>
      <c r="X868" s="14"/>
      <c r="Y868" s="14"/>
      <c r="Z868" s="14"/>
      <c r="AA868" s="14"/>
      <c r="AB868" s="14"/>
      <c r="AC868" s="14"/>
      <c r="AD868" s="14"/>
      <c r="AE868" s="14"/>
      <c r="AT868" s="237" t="s">
        <v>148</v>
      </c>
      <c r="AU868" s="237" t="s">
        <v>83</v>
      </c>
      <c r="AV868" s="14" t="s">
        <v>83</v>
      </c>
      <c r="AW868" s="14" t="s">
        <v>37</v>
      </c>
      <c r="AX868" s="14" t="s">
        <v>76</v>
      </c>
      <c r="AY868" s="237" t="s">
        <v>133</v>
      </c>
    </row>
    <row r="869" s="13" customFormat="1">
      <c r="A869" s="13"/>
      <c r="B869" s="216"/>
      <c r="C869" s="217"/>
      <c r="D869" s="218" t="s">
        <v>148</v>
      </c>
      <c r="E869" s="219" t="s">
        <v>19</v>
      </c>
      <c r="F869" s="220" t="s">
        <v>1097</v>
      </c>
      <c r="G869" s="217"/>
      <c r="H869" s="219" t="s">
        <v>19</v>
      </c>
      <c r="I869" s="221"/>
      <c r="J869" s="217"/>
      <c r="K869" s="217"/>
      <c r="L869" s="222"/>
      <c r="M869" s="223"/>
      <c r="N869" s="224"/>
      <c r="O869" s="224"/>
      <c r="P869" s="224"/>
      <c r="Q869" s="224"/>
      <c r="R869" s="224"/>
      <c r="S869" s="224"/>
      <c r="T869" s="225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26" t="s">
        <v>148</v>
      </c>
      <c r="AU869" s="226" t="s">
        <v>83</v>
      </c>
      <c r="AV869" s="13" t="s">
        <v>81</v>
      </c>
      <c r="AW869" s="13" t="s">
        <v>37</v>
      </c>
      <c r="AX869" s="13" t="s">
        <v>76</v>
      </c>
      <c r="AY869" s="226" t="s">
        <v>133</v>
      </c>
    </row>
    <row r="870" s="14" customFormat="1">
      <c r="A870" s="14"/>
      <c r="B870" s="227"/>
      <c r="C870" s="228"/>
      <c r="D870" s="218" t="s">
        <v>148</v>
      </c>
      <c r="E870" s="229" t="s">
        <v>19</v>
      </c>
      <c r="F870" s="230" t="s">
        <v>81</v>
      </c>
      <c r="G870" s="228"/>
      <c r="H870" s="231">
        <v>1</v>
      </c>
      <c r="I870" s="232"/>
      <c r="J870" s="228"/>
      <c r="K870" s="228"/>
      <c r="L870" s="233"/>
      <c r="M870" s="234"/>
      <c r="N870" s="235"/>
      <c r="O870" s="235"/>
      <c r="P870" s="235"/>
      <c r="Q870" s="235"/>
      <c r="R870" s="235"/>
      <c r="S870" s="235"/>
      <c r="T870" s="236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37" t="s">
        <v>148</v>
      </c>
      <c r="AU870" s="237" t="s">
        <v>83</v>
      </c>
      <c r="AV870" s="14" t="s">
        <v>83</v>
      </c>
      <c r="AW870" s="14" t="s">
        <v>37</v>
      </c>
      <c r="AX870" s="14" t="s">
        <v>76</v>
      </c>
      <c r="AY870" s="237" t="s">
        <v>133</v>
      </c>
    </row>
    <row r="871" s="15" customFormat="1">
      <c r="A871" s="15"/>
      <c r="B871" s="248"/>
      <c r="C871" s="249"/>
      <c r="D871" s="218" t="s">
        <v>148</v>
      </c>
      <c r="E871" s="250" t="s">
        <v>19</v>
      </c>
      <c r="F871" s="251" t="s">
        <v>305</v>
      </c>
      <c r="G871" s="249"/>
      <c r="H871" s="252">
        <v>2</v>
      </c>
      <c r="I871" s="253"/>
      <c r="J871" s="249"/>
      <c r="K871" s="249"/>
      <c r="L871" s="254"/>
      <c r="M871" s="255"/>
      <c r="N871" s="256"/>
      <c r="O871" s="256"/>
      <c r="P871" s="256"/>
      <c r="Q871" s="256"/>
      <c r="R871" s="256"/>
      <c r="S871" s="256"/>
      <c r="T871" s="257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  <c r="AE871" s="15"/>
      <c r="AT871" s="258" t="s">
        <v>148</v>
      </c>
      <c r="AU871" s="258" t="s">
        <v>83</v>
      </c>
      <c r="AV871" s="15" t="s">
        <v>139</v>
      </c>
      <c r="AW871" s="15" t="s">
        <v>37</v>
      </c>
      <c r="AX871" s="15" t="s">
        <v>81</v>
      </c>
      <c r="AY871" s="258" t="s">
        <v>133</v>
      </c>
    </row>
    <row r="872" s="2" customFormat="1" ht="16.5" customHeight="1">
      <c r="A872" s="39"/>
      <c r="B872" s="40"/>
      <c r="C872" s="238" t="s">
        <v>1098</v>
      </c>
      <c r="D872" s="238" t="s">
        <v>200</v>
      </c>
      <c r="E872" s="239" t="s">
        <v>1099</v>
      </c>
      <c r="F872" s="240" t="s">
        <v>1100</v>
      </c>
      <c r="G872" s="241" t="s">
        <v>143</v>
      </c>
      <c r="H872" s="242">
        <v>8.4870000000000001</v>
      </c>
      <c r="I872" s="243"/>
      <c r="J872" s="244">
        <f>ROUND(I872*H872,2)</f>
        <v>0</v>
      </c>
      <c r="K872" s="240" t="s">
        <v>144</v>
      </c>
      <c r="L872" s="245"/>
      <c r="M872" s="246" t="s">
        <v>19</v>
      </c>
      <c r="N872" s="247" t="s">
        <v>47</v>
      </c>
      <c r="O872" s="85"/>
      <c r="P872" s="207">
        <f>O872*H872</f>
        <v>0</v>
      </c>
      <c r="Q872" s="207">
        <v>0.025440000000000001</v>
      </c>
      <c r="R872" s="207">
        <f>Q872*H872</f>
        <v>0.21590928000000001</v>
      </c>
      <c r="S872" s="207">
        <v>0</v>
      </c>
      <c r="T872" s="208">
        <f>S872*H872</f>
        <v>0</v>
      </c>
      <c r="U872" s="39"/>
      <c r="V872" s="39"/>
      <c r="W872" s="39"/>
      <c r="X872" s="39"/>
      <c r="Y872" s="39"/>
      <c r="Z872" s="39"/>
      <c r="AA872" s="39"/>
      <c r="AB872" s="39"/>
      <c r="AC872" s="39"/>
      <c r="AD872" s="39"/>
      <c r="AE872" s="39"/>
      <c r="AR872" s="209" t="s">
        <v>368</v>
      </c>
      <c r="AT872" s="209" t="s">
        <v>200</v>
      </c>
      <c r="AU872" s="209" t="s">
        <v>83</v>
      </c>
      <c r="AY872" s="18" t="s">
        <v>133</v>
      </c>
      <c r="BE872" s="210">
        <f>IF(N872="základní",J872,0)</f>
        <v>0</v>
      </c>
      <c r="BF872" s="210">
        <f>IF(N872="snížená",J872,0)</f>
        <v>0</v>
      </c>
      <c r="BG872" s="210">
        <f>IF(N872="zákl. přenesená",J872,0)</f>
        <v>0</v>
      </c>
      <c r="BH872" s="210">
        <f>IF(N872="sníž. přenesená",J872,0)</f>
        <v>0</v>
      </c>
      <c r="BI872" s="210">
        <f>IF(N872="nulová",J872,0)</f>
        <v>0</v>
      </c>
      <c r="BJ872" s="18" t="s">
        <v>81</v>
      </c>
      <c r="BK872" s="210">
        <f>ROUND(I872*H872,2)</f>
        <v>0</v>
      </c>
      <c r="BL872" s="18" t="s">
        <v>241</v>
      </c>
      <c r="BM872" s="209" t="s">
        <v>1101</v>
      </c>
    </row>
    <row r="873" s="2" customFormat="1">
      <c r="A873" s="39"/>
      <c r="B873" s="40"/>
      <c r="C873" s="41"/>
      <c r="D873" s="211" t="s">
        <v>146</v>
      </c>
      <c r="E873" s="41"/>
      <c r="F873" s="212" t="s">
        <v>1102</v>
      </c>
      <c r="G873" s="41"/>
      <c r="H873" s="41"/>
      <c r="I873" s="213"/>
      <c r="J873" s="41"/>
      <c r="K873" s="41"/>
      <c r="L873" s="45"/>
      <c r="M873" s="214"/>
      <c r="N873" s="215"/>
      <c r="O873" s="85"/>
      <c r="P873" s="85"/>
      <c r="Q873" s="85"/>
      <c r="R873" s="85"/>
      <c r="S873" s="85"/>
      <c r="T873" s="86"/>
      <c r="U873" s="39"/>
      <c r="V873" s="39"/>
      <c r="W873" s="39"/>
      <c r="X873" s="39"/>
      <c r="Y873" s="39"/>
      <c r="Z873" s="39"/>
      <c r="AA873" s="39"/>
      <c r="AB873" s="39"/>
      <c r="AC873" s="39"/>
      <c r="AD873" s="39"/>
      <c r="AE873" s="39"/>
      <c r="AT873" s="18" t="s">
        <v>146</v>
      </c>
      <c r="AU873" s="18" t="s">
        <v>83</v>
      </c>
    </row>
    <row r="874" s="13" customFormat="1">
      <c r="A874" s="13"/>
      <c r="B874" s="216"/>
      <c r="C874" s="217"/>
      <c r="D874" s="218" t="s">
        <v>148</v>
      </c>
      <c r="E874" s="219" t="s">
        <v>19</v>
      </c>
      <c r="F874" s="220" t="s">
        <v>1103</v>
      </c>
      <c r="G874" s="217"/>
      <c r="H874" s="219" t="s">
        <v>19</v>
      </c>
      <c r="I874" s="221"/>
      <c r="J874" s="217"/>
      <c r="K874" s="217"/>
      <c r="L874" s="222"/>
      <c r="M874" s="223"/>
      <c r="N874" s="224"/>
      <c r="O874" s="224"/>
      <c r="P874" s="224"/>
      <c r="Q874" s="224"/>
      <c r="R874" s="224"/>
      <c r="S874" s="224"/>
      <c r="T874" s="225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26" t="s">
        <v>148</v>
      </c>
      <c r="AU874" s="226" t="s">
        <v>83</v>
      </c>
      <c r="AV874" s="13" t="s">
        <v>81</v>
      </c>
      <c r="AW874" s="13" t="s">
        <v>37</v>
      </c>
      <c r="AX874" s="13" t="s">
        <v>76</v>
      </c>
      <c r="AY874" s="226" t="s">
        <v>133</v>
      </c>
    </row>
    <row r="875" s="13" customFormat="1">
      <c r="A875" s="13"/>
      <c r="B875" s="216"/>
      <c r="C875" s="217"/>
      <c r="D875" s="218" t="s">
        <v>148</v>
      </c>
      <c r="E875" s="219" t="s">
        <v>19</v>
      </c>
      <c r="F875" s="220" t="s">
        <v>1104</v>
      </c>
      <c r="G875" s="217"/>
      <c r="H875" s="219" t="s">
        <v>19</v>
      </c>
      <c r="I875" s="221"/>
      <c r="J875" s="217"/>
      <c r="K875" s="217"/>
      <c r="L875" s="222"/>
      <c r="M875" s="223"/>
      <c r="N875" s="224"/>
      <c r="O875" s="224"/>
      <c r="P875" s="224"/>
      <c r="Q875" s="224"/>
      <c r="R875" s="224"/>
      <c r="S875" s="224"/>
      <c r="T875" s="225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26" t="s">
        <v>148</v>
      </c>
      <c r="AU875" s="226" t="s">
        <v>83</v>
      </c>
      <c r="AV875" s="13" t="s">
        <v>81</v>
      </c>
      <c r="AW875" s="13" t="s">
        <v>37</v>
      </c>
      <c r="AX875" s="13" t="s">
        <v>76</v>
      </c>
      <c r="AY875" s="226" t="s">
        <v>133</v>
      </c>
    </row>
    <row r="876" s="14" customFormat="1">
      <c r="A876" s="14"/>
      <c r="B876" s="227"/>
      <c r="C876" s="228"/>
      <c r="D876" s="218" t="s">
        <v>148</v>
      </c>
      <c r="E876" s="229" t="s">
        <v>19</v>
      </c>
      <c r="F876" s="230" t="s">
        <v>701</v>
      </c>
      <c r="G876" s="228"/>
      <c r="H876" s="231">
        <v>2.46</v>
      </c>
      <c r="I876" s="232"/>
      <c r="J876" s="228"/>
      <c r="K876" s="228"/>
      <c r="L876" s="233"/>
      <c r="M876" s="234"/>
      <c r="N876" s="235"/>
      <c r="O876" s="235"/>
      <c r="P876" s="235"/>
      <c r="Q876" s="235"/>
      <c r="R876" s="235"/>
      <c r="S876" s="235"/>
      <c r="T876" s="236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37" t="s">
        <v>148</v>
      </c>
      <c r="AU876" s="237" t="s">
        <v>83</v>
      </c>
      <c r="AV876" s="14" t="s">
        <v>83</v>
      </c>
      <c r="AW876" s="14" t="s">
        <v>37</v>
      </c>
      <c r="AX876" s="14" t="s">
        <v>76</v>
      </c>
      <c r="AY876" s="237" t="s">
        <v>133</v>
      </c>
    </row>
    <row r="877" s="13" customFormat="1">
      <c r="A877" s="13"/>
      <c r="B877" s="216"/>
      <c r="C877" s="217"/>
      <c r="D877" s="218" t="s">
        <v>148</v>
      </c>
      <c r="E877" s="219" t="s">
        <v>19</v>
      </c>
      <c r="F877" s="220" t="s">
        <v>1105</v>
      </c>
      <c r="G877" s="217"/>
      <c r="H877" s="219" t="s">
        <v>19</v>
      </c>
      <c r="I877" s="221"/>
      <c r="J877" s="217"/>
      <c r="K877" s="217"/>
      <c r="L877" s="222"/>
      <c r="M877" s="223"/>
      <c r="N877" s="224"/>
      <c r="O877" s="224"/>
      <c r="P877" s="224"/>
      <c r="Q877" s="224"/>
      <c r="R877" s="224"/>
      <c r="S877" s="224"/>
      <c r="T877" s="225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26" t="s">
        <v>148</v>
      </c>
      <c r="AU877" s="226" t="s">
        <v>83</v>
      </c>
      <c r="AV877" s="13" t="s">
        <v>81</v>
      </c>
      <c r="AW877" s="13" t="s">
        <v>37</v>
      </c>
      <c r="AX877" s="13" t="s">
        <v>76</v>
      </c>
      <c r="AY877" s="226" t="s">
        <v>133</v>
      </c>
    </row>
    <row r="878" s="14" customFormat="1">
      <c r="A878" s="14"/>
      <c r="B878" s="227"/>
      <c r="C878" s="228"/>
      <c r="D878" s="218" t="s">
        <v>148</v>
      </c>
      <c r="E878" s="229" t="s">
        <v>19</v>
      </c>
      <c r="F878" s="230" t="s">
        <v>704</v>
      </c>
      <c r="G878" s="228"/>
      <c r="H878" s="231">
        <v>2.2549999999999999</v>
      </c>
      <c r="I878" s="232"/>
      <c r="J878" s="228"/>
      <c r="K878" s="228"/>
      <c r="L878" s="233"/>
      <c r="M878" s="234"/>
      <c r="N878" s="235"/>
      <c r="O878" s="235"/>
      <c r="P878" s="235"/>
      <c r="Q878" s="235"/>
      <c r="R878" s="235"/>
      <c r="S878" s="235"/>
      <c r="T878" s="236"/>
      <c r="U878" s="14"/>
      <c r="V878" s="14"/>
      <c r="W878" s="14"/>
      <c r="X878" s="14"/>
      <c r="Y878" s="14"/>
      <c r="Z878" s="14"/>
      <c r="AA878" s="14"/>
      <c r="AB878" s="14"/>
      <c r="AC878" s="14"/>
      <c r="AD878" s="14"/>
      <c r="AE878" s="14"/>
      <c r="AT878" s="237" t="s">
        <v>148</v>
      </c>
      <c r="AU878" s="237" t="s">
        <v>83</v>
      </c>
      <c r="AV878" s="14" t="s">
        <v>83</v>
      </c>
      <c r="AW878" s="14" t="s">
        <v>37</v>
      </c>
      <c r="AX878" s="14" t="s">
        <v>76</v>
      </c>
      <c r="AY878" s="237" t="s">
        <v>133</v>
      </c>
    </row>
    <row r="879" s="15" customFormat="1">
      <c r="A879" s="15"/>
      <c r="B879" s="248"/>
      <c r="C879" s="249"/>
      <c r="D879" s="218" t="s">
        <v>148</v>
      </c>
      <c r="E879" s="250" t="s">
        <v>19</v>
      </c>
      <c r="F879" s="251" t="s">
        <v>305</v>
      </c>
      <c r="G879" s="249"/>
      <c r="H879" s="252">
        <v>4.7149999999999999</v>
      </c>
      <c r="I879" s="253"/>
      <c r="J879" s="249"/>
      <c r="K879" s="249"/>
      <c r="L879" s="254"/>
      <c r="M879" s="255"/>
      <c r="N879" s="256"/>
      <c r="O879" s="256"/>
      <c r="P879" s="256"/>
      <c r="Q879" s="256"/>
      <c r="R879" s="256"/>
      <c r="S879" s="256"/>
      <c r="T879" s="257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  <c r="AE879" s="15"/>
      <c r="AT879" s="258" t="s">
        <v>148</v>
      </c>
      <c r="AU879" s="258" t="s">
        <v>83</v>
      </c>
      <c r="AV879" s="15" t="s">
        <v>139</v>
      </c>
      <c r="AW879" s="15" t="s">
        <v>37</v>
      </c>
      <c r="AX879" s="15" t="s">
        <v>81</v>
      </c>
      <c r="AY879" s="258" t="s">
        <v>133</v>
      </c>
    </row>
    <row r="880" s="14" customFormat="1">
      <c r="A880" s="14"/>
      <c r="B880" s="227"/>
      <c r="C880" s="228"/>
      <c r="D880" s="218" t="s">
        <v>148</v>
      </c>
      <c r="E880" s="228"/>
      <c r="F880" s="230" t="s">
        <v>1106</v>
      </c>
      <c r="G880" s="228"/>
      <c r="H880" s="231">
        <v>8.4870000000000001</v>
      </c>
      <c r="I880" s="232"/>
      <c r="J880" s="228"/>
      <c r="K880" s="228"/>
      <c r="L880" s="233"/>
      <c r="M880" s="234"/>
      <c r="N880" s="235"/>
      <c r="O880" s="235"/>
      <c r="P880" s="235"/>
      <c r="Q880" s="235"/>
      <c r="R880" s="235"/>
      <c r="S880" s="235"/>
      <c r="T880" s="236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37" t="s">
        <v>148</v>
      </c>
      <c r="AU880" s="237" t="s">
        <v>83</v>
      </c>
      <c r="AV880" s="14" t="s">
        <v>83</v>
      </c>
      <c r="AW880" s="14" t="s">
        <v>4</v>
      </c>
      <c r="AX880" s="14" t="s">
        <v>81</v>
      </c>
      <c r="AY880" s="237" t="s">
        <v>133</v>
      </c>
    </row>
    <row r="881" s="2" customFormat="1" ht="24.15" customHeight="1">
      <c r="A881" s="39"/>
      <c r="B881" s="40"/>
      <c r="C881" s="198" t="s">
        <v>1107</v>
      </c>
      <c r="D881" s="198" t="s">
        <v>135</v>
      </c>
      <c r="E881" s="199" t="s">
        <v>1108</v>
      </c>
      <c r="F881" s="200" t="s">
        <v>1109</v>
      </c>
      <c r="G881" s="201" t="s">
        <v>138</v>
      </c>
      <c r="H881" s="202">
        <v>4</v>
      </c>
      <c r="I881" s="203"/>
      <c r="J881" s="204">
        <f>ROUND(I881*H881,2)</f>
        <v>0</v>
      </c>
      <c r="K881" s="200" t="s">
        <v>144</v>
      </c>
      <c r="L881" s="45"/>
      <c r="M881" s="205" t="s">
        <v>19</v>
      </c>
      <c r="N881" s="206" t="s">
        <v>47</v>
      </c>
      <c r="O881" s="85"/>
      <c r="P881" s="207">
        <f>O881*H881</f>
        <v>0</v>
      </c>
      <c r="Q881" s="207">
        <v>0</v>
      </c>
      <c r="R881" s="207">
        <f>Q881*H881</f>
        <v>0</v>
      </c>
      <c r="S881" s="207">
        <v>0</v>
      </c>
      <c r="T881" s="208">
        <f>S881*H881</f>
        <v>0</v>
      </c>
      <c r="U881" s="39"/>
      <c r="V881" s="39"/>
      <c r="W881" s="39"/>
      <c r="X881" s="39"/>
      <c r="Y881" s="39"/>
      <c r="Z881" s="39"/>
      <c r="AA881" s="39"/>
      <c r="AB881" s="39"/>
      <c r="AC881" s="39"/>
      <c r="AD881" s="39"/>
      <c r="AE881" s="39"/>
      <c r="AR881" s="209" t="s">
        <v>241</v>
      </c>
      <c r="AT881" s="209" t="s">
        <v>135</v>
      </c>
      <c r="AU881" s="209" t="s">
        <v>83</v>
      </c>
      <c r="AY881" s="18" t="s">
        <v>133</v>
      </c>
      <c r="BE881" s="210">
        <f>IF(N881="základní",J881,0)</f>
        <v>0</v>
      </c>
      <c r="BF881" s="210">
        <f>IF(N881="snížená",J881,0)</f>
        <v>0</v>
      </c>
      <c r="BG881" s="210">
        <f>IF(N881="zákl. přenesená",J881,0)</f>
        <v>0</v>
      </c>
      <c r="BH881" s="210">
        <f>IF(N881="sníž. přenesená",J881,0)</f>
        <v>0</v>
      </c>
      <c r="BI881" s="210">
        <f>IF(N881="nulová",J881,0)</f>
        <v>0</v>
      </c>
      <c r="BJ881" s="18" t="s">
        <v>81</v>
      </c>
      <c r="BK881" s="210">
        <f>ROUND(I881*H881,2)</f>
        <v>0</v>
      </c>
      <c r="BL881" s="18" t="s">
        <v>241</v>
      </c>
      <c r="BM881" s="209" t="s">
        <v>1110</v>
      </c>
    </row>
    <row r="882" s="2" customFormat="1">
      <c r="A882" s="39"/>
      <c r="B882" s="40"/>
      <c r="C882" s="41"/>
      <c r="D882" s="211" t="s">
        <v>146</v>
      </c>
      <c r="E882" s="41"/>
      <c r="F882" s="212" t="s">
        <v>1111</v>
      </c>
      <c r="G882" s="41"/>
      <c r="H882" s="41"/>
      <c r="I882" s="213"/>
      <c r="J882" s="41"/>
      <c r="K882" s="41"/>
      <c r="L882" s="45"/>
      <c r="M882" s="214"/>
      <c r="N882" s="215"/>
      <c r="O882" s="85"/>
      <c r="P882" s="85"/>
      <c r="Q882" s="85"/>
      <c r="R882" s="85"/>
      <c r="S882" s="85"/>
      <c r="T882" s="86"/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T882" s="18" t="s">
        <v>146</v>
      </c>
      <c r="AU882" s="18" t="s">
        <v>83</v>
      </c>
    </row>
    <row r="883" s="13" customFormat="1">
      <c r="A883" s="13"/>
      <c r="B883" s="216"/>
      <c r="C883" s="217"/>
      <c r="D883" s="218" t="s">
        <v>148</v>
      </c>
      <c r="E883" s="219" t="s">
        <v>19</v>
      </c>
      <c r="F883" s="220" t="s">
        <v>298</v>
      </c>
      <c r="G883" s="217"/>
      <c r="H883" s="219" t="s">
        <v>19</v>
      </c>
      <c r="I883" s="221"/>
      <c r="J883" s="217"/>
      <c r="K883" s="217"/>
      <c r="L883" s="222"/>
      <c r="M883" s="223"/>
      <c r="N883" s="224"/>
      <c r="O883" s="224"/>
      <c r="P883" s="224"/>
      <c r="Q883" s="224"/>
      <c r="R883" s="224"/>
      <c r="S883" s="224"/>
      <c r="T883" s="225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26" t="s">
        <v>148</v>
      </c>
      <c r="AU883" s="226" t="s">
        <v>83</v>
      </c>
      <c r="AV883" s="13" t="s">
        <v>81</v>
      </c>
      <c r="AW883" s="13" t="s">
        <v>37</v>
      </c>
      <c r="AX883" s="13" t="s">
        <v>76</v>
      </c>
      <c r="AY883" s="226" t="s">
        <v>133</v>
      </c>
    </row>
    <row r="884" s="14" customFormat="1">
      <c r="A884" s="14"/>
      <c r="B884" s="227"/>
      <c r="C884" s="228"/>
      <c r="D884" s="218" t="s">
        <v>148</v>
      </c>
      <c r="E884" s="229" t="s">
        <v>19</v>
      </c>
      <c r="F884" s="230" t="s">
        <v>81</v>
      </c>
      <c r="G884" s="228"/>
      <c r="H884" s="231">
        <v>1</v>
      </c>
      <c r="I884" s="232"/>
      <c r="J884" s="228"/>
      <c r="K884" s="228"/>
      <c r="L884" s="233"/>
      <c r="M884" s="234"/>
      <c r="N884" s="235"/>
      <c r="O884" s="235"/>
      <c r="P884" s="235"/>
      <c r="Q884" s="235"/>
      <c r="R884" s="235"/>
      <c r="S884" s="235"/>
      <c r="T884" s="236"/>
      <c r="U884" s="14"/>
      <c r="V884" s="14"/>
      <c r="W884" s="14"/>
      <c r="X884" s="14"/>
      <c r="Y884" s="14"/>
      <c r="Z884" s="14"/>
      <c r="AA884" s="14"/>
      <c r="AB884" s="14"/>
      <c r="AC884" s="14"/>
      <c r="AD884" s="14"/>
      <c r="AE884" s="14"/>
      <c r="AT884" s="237" t="s">
        <v>148</v>
      </c>
      <c r="AU884" s="237" t="s">
        <v>83</v>
      </c>
      <c r="AV884" s="14" t="s">
        <v>83</v>
      </c>
      <c r="AW884" s="14" t="s">
        <v>37</v>
      </c>
      <c r="AX884" s="14" t="s">
        <v>76</v>
      </c>
      <c r="AY884" s="237" t="s">
        <v>133</v>
      </c>
    </row>
    <row r="885" s="13" customFormat="1">
      <c r="A885" s="13"/>
      <c r="B885" s="216"/>
      <c r="C885" s="217"/>
      <c r="D885" s="218" t="s">
        <v>148</v>
      </c>
      <c r="E885" s="219" t="s">
        <v>19</v>
      </c>
      <c r="F885" s="220" t="s">
        <v>279</v>
      </c>
      <c r="G885" s="217"/>
      <c r="H885" s="219" t="s">
        <v>19</v>
      </c>
      <c r="I885" s="221"/>
      <c r="J885" s="217"/>
      <c r="K885" s="217"/>
      <c r="L885" s="222"/>
      <c r="M885" s="223"/>
      <c r="N885" s="224"/>
      <c r="O885" s="224"/>
      <c r="P885" s="224"/>
      <c r="Q885" s="224"/>
      <c r="R885" s="224"/>
      <c r="S885" s="224"/>
      <c r="T885" s="225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26" t="s">
        <v>148</v>
      </c>
      <c r="AU885" s="226" t="s">
        <v>83</v>
      </c>
      <c r="AV885" s="13" t="s">
        <v>81</v>
      </c>
      <c r="AW885" s="13" t="s">
        <v>37</v>
      </c>
      <c r="AX885" s="13" t="s">
        <v>76</v>
      </c>
      <c r="AY885" s="226" t="s">
        <v>133</v>
      </c>
    </row>
    <row r="886" s="14" customFormat="1">
      <c r="A886" s="14"/>
      <c r="B886" s="227"/>
      <c r="C886" s="228"/>
      <c r="D886" s="218" t="s">
        <v>148</v>
      </c>
      <c r="E886" s="229" t="s">
        <v>19</v>
      </c>
      <c r="F886" s="230" t="s">
        <v>83</v>
      </c>
      <c r="G886" s="228"/>
      <c r="H886" s="231">
        <v>2</v>
      </c>
      <c r="I886" s="232"/>
      <c r="J886" s="228"/>
      <c r="K886" s="228"/>
      <c r="L886" s="233"/>
      <c r="M886" s="234"/>
      <c r="N886" s="235"/>
      <c r="O886" s="235"/>
      <c r="P886" s="235"/>
      <c r="Q886" s="235"/>
      <c r="R886" s="235"/>
      <c r="S886" s="235"/>
      <c r="T886" s="236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37" t="s">
        <v>148</v>
      </c>
      <c r="AU886" s="237" t="s">
        <v>83</v>
      </c>
      <c r="AV886" s="14" t="s">
        <v>83</v>
      </c>
      <c r="AW886" s="14" t="s">
        <v>37</v>
      </c>
      <c r="AX886" s="14" t="s">
        <v>76</v>
      </c>
      <c r="AY886" s="237" t="s">
        <v>133</v>
      </c>
    </row>
    <row r="887" s="13" customFormat="1">
      <c r="A887" s="13"/>
      <c r="B887" s="216"/>
      <c r="C887" s="217"/>
      <c r="D887" s="218" t="s">
        <v>148</v>
      </c>
      <c r="E887" s="219" t="s">
        <v>19</v>
      </c>
      <c r="F887" s="220" t="s">
        <v>1082</v>
      </c>
      <c r="G887" s="217"/>
      <c r="H887" s="219" t="s">
        <v>19</v>
      </c>
      <c r="I887" s="221"/>
      <c r="J887" s="217"/>
      <c r="K887" s="217"/>
      <c r="L887" s="222"/>
      <c r="M887" s="223"/>
      <c r="N887" s="224"/>
      <c r="O887" s="224"/>
      <c r="P887" s="224"/>
      <c r="Q887" s="224"/>
      <c r="R887" s="224"/>
      <c r="S887" s="224"/>
      <c r="T887" s="225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26" t="s">
        <v>148</v>
      </c>
      <c r="AU887" s="226" t="s">
        <v>83</v>
      </c>
      <c r="AV887" s="13" t="s">
        <v>81</v>
      </c>
      <c r="AW887" s="13" t="s">
        <v>37</v>
      </c>
      <c r="AX887" s="13" t="s">
        <v>76</v>
      </c>
      <c r="AY887" s="226" t="s">
        <v>133</v>
      </c>
    </row>
    <row r="888" s="14" customFormat="1">
      <c r="A888" s="14"/>
      <c r="B888" s="227"/>
      <c r="C888" s="228"/>
      <c r="D888" s="218" t="s">
        <v>148</v>
      </c>
      <c r="E888" s="229" t="s">
        <v>19</v>
      </c>
      <c r="F888" s="230" t="s">
        <v>81</v>
      </c>
      <c r="G888" s="228"/>
      <c r="H888" s="231">
        <v>1</v>
      </c>
      <c r="I888" s="232"/>
      <c r="J888" s="228"/>
      <c r="K888" s="228"/>
      <c r="L888" s="233"/>
      <c r="M888" s="234"/>
      <c r="N888" s="235"/>
      <c r="O888" s="235"/>
      <c r="P888" s="235"/>
      <c r="Q888" s="235"/>
      <c r="R888" s="235"/>
      <c r="S888" s="235"/>
      <c r="T888" s="236"/>
      <c r="U888" s="14"/>
      <c r="V888" s="14"/>
      <c r="W888" s="14"/>
      <c r="X888" s="14"/>
      <c r="Y888" s="14"/>
      <c r="Z888" s="14"/>
      <c r="AA888" s="14"/>
      <c r="AB888" s="14"/>
      <c r="AC888" s="14"/>
      <c r="AD888" s="14"/>
      <c r="AE888" s="14"/>
      <c r="AT888" s="237" t="s">
        <v>148</v>
      </c>
      <c r="AU888" s="237" t="s">
        <v>83</v>
      </c>
      <c r="AV888" s="14" t="s">
        <v>83</v>
      </c>
      <c r="AW888" s="14" t="s">
        <v>37</v>
      </c>
      <c r="AX888" s="14" t="s">
        <v>76</v>
      </c>
      <c r="AY888" s="237" t="s">
        <v>133</v>
      </c>
    </row>
    <row r="889" s="15" customFormat="1">
      <c r="A889" s="15"/>
      <c r="B889" s="248"/>
      <c r="C889" s="249"/>
      <c r="D889" s="218" t="s">
        <v>148</v>
      </c>
      <c r="E889" s="250" t="s">
        <v>19</v>
      </c>
      <c r="F889" s="251" t="s">
        <v>305</v>
      </c>
      <c r="G889" s="249"/>
      <c r="H889" s="252">
        <v>4</v>
      </c>
      <c r="I889" s="253"/>
      <c r="J889" s="249"/>
      <c r="K889" s="249"/>
      <c r="L889" s="254"/>
      <c r="M889" s="255"/>
      <c r="N889" s="256"/>
      <c r="O889" s="256"/>
      <c r="P889" s="256"/>
      <c r="Q889" s="256"/>
      <c r="R889" s="256"/>
      <c r="S889" s="256"/>
      <c r="T889" s="257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  <c r="AE889" s="15"/>
      <c r="AT889" s="258" t="s">
        <v>148</v>
      </c>
      <c r="AU889" s="258" t="s">
        <v>83</v>
      </c>
      <c r="AV889" s="15" t="s">
        <v>139</v>
      </c>
      <c r="AW889" s="15" t="s">
        <v>37</v>
      </c>
      <c r="AX889" s="15" t="s">
        <v>81</v>
      </c>
      <c r="AY889" s="258" t="s">
        <v>133</v>
      </c>
    </row>
    <row r="890" s="2" customFormat="1" ht="16.5" customHeight="1">
      <c r="A890" s="39"/>
      <c r="B890" s="40"/>
      <c r="C890" s="238" t="s">
        <v>1112</v>
      </c>
      <c r="D890" s="238" t="s">
        <v>200</v>
      </c>
      <c r="E890" s="239" t="s">
        <v>1113</v>
      </c>
      <c r="F890" s="240" t="s">
        <v>1114</v>
      </c>
      <c r="G890" s="241" t="s">
        <v>274</v>
      </c>
      <c r="H890" s="242">
        <v>3</v>
      </c>
      <c r="I890" s="243"/>
      <c r="J890" s="244">
        <f>ROUND(I890*H890,2)</f>
        <v>0</v>
      </c>
      <c r="K890" s="240" t="s">
        <v>144</v>
      </c>
      <c r="L890" s="245"/>
      <c r="M890" s="246" t="s">
        <v>19</v>
      </c>
      <c r="N890" s="247" t="s">
        <v>47</v>
      </c>
      <c r="O890" s="85"/>
      <c r="P890" s="207">
        <f>O890*H890</f>
        <v>0</v>
      </c>
      <c r="Q890" s="207">
        <v>0.0050000000000000001</v>
      </c>
      <c r="R890" s="207">
        <f>Q890*H890</f>
        <v>0.014999999999999999</v>
      </c>
      <c r="S890" s="207">
        <v>0</v>
      </c>
      <c r="T890" s="208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09" t="s">
        <v>368</v>
      </c>
      <c r="AT890" s="209" t="s">
        <v>200</v>
      </c>
      <c r="AU890" s="209" t="s">
        <v>83</v>
      </c>
      <c r="AY890" s="18" t="s">
        <v>133</v>
      </c>
      <c r="BE890" s="210">
        <f>IF(N890="základní",J890,0)</f>
        <v>0</v>
      </c>
      <c r="BF890" s="210">
        <f>IF(N890="snížená",J890,0)</f>
        <v>0</v>
      </c>
      <c r="BG890" s="210">
        <f>IF(N890="zákl. přenesená",J890,0)</f>
        <v>0</v>
      </c>
      <c r="BH890" s="210">
        <f>IF(N890="sníž. přenesená",J890,0)</f>
        <v>0</v>
      </c>
      <c r="BI890" s="210">
        <f>IF(N890="nulová",J890,0)</f>
        <v>0</v>
      </c>
      <c r="BJ890" s="18" t="s">
        <v>81</v>
      </c>
      <c r="BK890" s="210">
        <f>ROUND(I890*H890,2)</f>
        <v>0</v>
      </c>
      <c r="BL890" s="18" t="s">
        <v>241</v>
      </c>
      <c r="BM890" s="209" t="s">
        <v>1115</v>
      </c>
    </row>
    <row r="891" s="2" customFormat="1">
      <c r="A891" s="39"/>
      <c r="B891" s="40"/>
      <c r="C891" s="41"/>
      <c r="D891" s="211" t="s">
        <v>146</v>
      </c>
      <c r="E891" s="41"/>
      <c r="F891" s="212" t="s">
        <v>1116</v>
      </c>
      <c r="G891" s="41"/>
      <c r="H891" s="41"/>
      <c r="I891" s="213"/>
      <c r="J891" s="41"/>
      <c r="K891" s="41"/>
      <c r="L891" s="45"/>
      <c r="M891" s="214"/>
      <c r="N891" s="215"/>
      <c r="O891" s="85"/>
      <c r="P891" s="85"/>
      <c r="Q891" s="85"/>
      <c r="R891" s="85"/>
      <c r="S891" s="85"/>
      <c r="T891" s="86"/>
      <c r="U891" s="39"/>
      <c r="V891" s="39"/>
      <c r="W891" s="39"/>
      <c r="X891" s="39"/>
      <c r="Y891" s="39"/>
      <c r="Z891" s="39"/>
      <c r="AA891" s="39"/>
      <c r="AB891" s="39"/>
      <c r="AC891" s="39"/>
      <c r="AD891" s="39"/>
      <c r="AE891" s="39"/>
      <c r="AT891" s="18" t="s">
        <v>146</v>
      </c>
      <c r="AU891" s="18" t="s">
        <v>83</v>
      </c>
    </row>
    <row r="892" s="13" customFormat="1">
      <c r="A892" s="13"/>
      <c r="B892" s="216"/>
      <c r="C892" s="217"/>
      <c r="D892" s="218" t="s">
        <v>148</v>
      </c>
      <c r="E892" s="219" t="s">
        <v>19</v>
      </c>
      <c r="F892" s="220" t="s">
        <v>298</v>
      </c>
      <c r="G892" s="217"/>
      <c r="H892" s="219" t="s">
        <v>19</v>
      </c>
      <c r="I892" s="221"/>
      <c r="J892" s="217"/>
      <c r="K892" s="217"/>
      <c r="L892" s="222"/>
      <c r="M892" s="223"/>
      <c r="N892" s="224"/>
      <c r="O892" s="224"/>
      <c r="P892" s="224"/>
      <c r="Q892" s="224"/>
      <c r="R892" s="224"/>
      <c r="S892" s="224"/>
      <c r="T892" s="225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26" t="s">
        <v>148</v>
      </c>
      <c r="AU892" s="226" t="s">
        <v>83</v>
      </c>
      <c r="AV892" s="13" t="s">
        <v>81</v>
      </c>
      <c r="AW892" s="13" t="s">
        <v>37</v>
      </c>
      <c r="AX892" s="13" t="s">
        <v>76</v>
      </c>
      <c r="AY892" s="226" t="s">
        <v>133</v>
      </c>
    </row>
    <row r="893" s="14" customFormat="1">
      <c r="A893" s="14"/>
      <c r="B893" s="227"/>
      <c r="C893" s="228"/>
      <c r="D893" s="218" t="s">
        <v>148</v>
      </c>
      <c r="E893" s="229" t="s">
        <v>19</v>
      </c>
      <c r="F893" s="230" t="s">
        <v>393</v>
      </c>
      <c r="G893" s="228"/>
      <c r="H893" s="231">
        <v>0.59999999999999998</v>
      </c>
      <c r="I893" s="232"/>
      <c r="J893" s="228"/>
      <c r="K893" s="228"/>
      <c r="L893" s="233"/>
      <c r="M893" s="234"/>
      <c r="N893" s="235"/>
      <c r="O893" s="235"/>
      <c r="P893" s="235"/>
      <c r="Q893" s="235"/>
      <c r="R893" s="235"/>
      <c r="S893" s="235"/>
      <c r="T893" s="236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37" t="s">
        <v>148</v>
      </c>
      <c r="AU893" s="237" t="s">
        <v>83</v>
      </c>
      <c r="AV893" s="14" t="s">
        <v>83</v>
      </c>
      <c r="AW893" s="14" t="s">
        <v>37</v>
      </c>
      <c r="AX893" s="14" t="s">
        <v>76</v>
      </c>
      <c r="AY893" s="237" t="s">
        <v>133</v>
      </c>
    </row>
    <row r="894" s="13" customFormat="1">
      <c r="A894" s="13"/>
      <c r="B894" s="216"/>
      <c r="C894" s="217"/>
      <c r="D894" s="218" t="s">
        <v>148</v>
      </c>
      <c r="E894" s="219" t="s">
        <v>19</v>
      </c>
      <c r="F894" s="220" t="s">
        <v>279</v>
      </c>
      <c r="G894" s="217"/>
      <c r="H894" s="219" t="s">
        <v>19</v>
      </c>
      <c r="I894" s="221"/>
      <c r="J894" s="217"/>
      <c r="K894" s="217"/>
      <c r="L894" s="222"/>
      <c r="M894" s="223"/>
      <c r="N894" s="224"/>
      <c r="O894" s="224"/>
      <c r="P894" s="224"/>
      <c r="Q894" s="224"/>
      <c r="R894" s="224"/>
      <c r="S894" s="224"/>
      <c r="T894" s="225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26" t="s">
        <v>148</v>
      </c>
      <c r="AU894" s="226" t="s">
        <v>83</v>
      </c>
      <c r="AV894" s="13" t="s">
        <v>81</v>
      </c>
      <c r="AW894" s="13" t="s">
        <v>37</v>
      </c>
      <c r="AX894" s="13" t="s">
        <v>76</v>
      </c>
      <c r="AY894" s="226" t="s">
        <v>133</v>
      </c>
    </row>
    <row r="895" s="14" customFormat="1">
      <c r="A895" s="14"/>
      <c r="B895" s="227"/>
      <c r="C895" s="228"/>
      <c r="D895" s="218" t="s">
        <v>148</v>
      </c>
      <c r="E895" s="229" t="s">
        <v>19</v>
      </c>
      <c r="F895" s="230" t="s">
        <v>1117</v>
      </c>
      <c r="G895" s="228"/>
      <c r="H895" s="231">
        <v>1.8</v>
      </c>
      <c r="I895" s="232"/>
      <c r="J895" s="228"/>
      <c r="K895" s="228"/>
      <c r="L895" s="233"/>
      <c r="M895" s="234"/>
      <c r="N895" s="235"/>
      <c r="O895" s="235"/>
      <c r="P895" s="235"/>
      <c r="Q895" s="235"/>
      <c r="R895" s="235"/>
      <c r="S895" s="235"/>
      <c r="T895" s="236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37" t="s">
        <v>148</v>
      </c>
      <c r="AU895" s="237" t="s">
        <v>83</v>
      </c>
      <c r="AV895" s="14" t="s">
        <v>83</v>
      </c>
      <c r="AW895" s="14" t="s">
        <v>37</v>
      </c>
      <c r="AX895" s="14" t="s">
        <v>76</v>
      </c>
      <c r="AY895" s="237" t="s">
        <v>133</v>
      </c>
    </row>
    <row r="896" s="13" customFormat="1">
      <c r="A896" s="13"/>
      <c r="B896" s="216"/>
      <c r="C896" s="217"/>
      <c r="D896" s="218" t="s">
        <v>148</v>
      </c>
      <c r="E896" s="219" t="s">
        <v>19</v>
      </c>
      <c r="F896" s="220" t="s">
        <v>1082</v>
      </c>
      <c r="G896" s="217"/>
      <c r="H896" s="219" t="s">
        <v>19</v>
      </c>
      <c r="I896" s="221"/>
      <c r="J896" s="217"/>
      <c r="K896" s="217"/>
      <c r="L896" s="222"/>
      <c r="M896" s="223"/>
      <c r="N896" s="224"/>
      <c r="O896" s="224"/>
      <c r="P896" s="224"/>
      <c r="Q896" s="224"/>
      <c r="R896" s="224"/>
      <c r="S896" s="224"/>
      <c r="T896" s="225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26" t="s">
        <v>148</v>
      </c>
      <c r="AU896" s="226" t="s">
        <v>83</v>
      </c>
      <c r="AV896" s="13" t="s">
        <v>81</v>
      </c>
      <c r="AW896" s="13" t="s">
        <v>37</v>
      </c>
      <c r="AX896" s="13" t="s">
        <v>76</v>
      </c>
      <c r="AY896" s="226" t="s">
        <v>133</v>
      </c>
    </row>
    <row r="897" s="14" customFormat="1">
      <c r="A897" s="14"/>
      <c r="B897" s="227"/>
      <c r="C897" s="228"/>
      <c r="D897" s="218" t="s">
        <v>148</v>
      </c>
      <c r="E897" s="229" t="s">
        <v>19</v>
      </c>
      <c r="F897" s="230" t="s">
        <v>393</v>
      </c>
      <c r="G897" s="228"/>
      <c r="H897" s="231">
        <v>0.59999999999999998</v>
      </c>
      <c r="I897" s="232"/>
      <c r="J897" s="228"/>
      <c r="K897" s="228"/>
      <c r="L897" s="233"/>
      <c r="M897" s="234"/>
      <c r="N897" s="235"/>
      <c r="O897" s="235"/>
      <c r="P897" s="235"/>
      <c r="Q897" s="235"/>
      <c r="R897" s="235"/>
      <c r="S897" s="235"/>
      <c r="T897" s="236"/>
      <c r="U897" s="14"/>
      <c r="V897" s="14"/>
      <c r="W897" s="14"/>
      <c r="X897" s="14"/>
      <c r="Y897" s="14"/>
      <c r="Z897" s="14"/>
      <c r="AA897" s="14"/>
      <c r="AB897" s="14"/>
      <c r="AC897" s="14"/>
      <c r="AD897" s="14"/>
      <c r="AE897" s="14"/>
      <c r="AT897" s="237" t="s">
        <v>148</v>
      </c>
      <c r="AU897" s="237" t="s">
        <v>83</v>
      </c>
      <c r="AV897" s="14" t="s">
        <v>83</v>
      </c>
      <c r="AW897" s="14" t="s">
        <v>37</v>
      </c>
      <c r="AX897" s="14" t="s">
        <v>76</v>
      </c>
      <c r="AY897" s="237" t="s">
        <v>133</v>
      </c>
    </row>
    <row r="898" s="15" customFormat="1">
      <c r="A898" s="15"/>
      <c r="B898" s="248"/>
      <c r="C898" s="249"/>
      <c r="D898" s="218" t="s">
        <v>148</v>
      </c>
      <c r="E898" s="250" t="s">
        <v>19</v>
      </c>
      <c r="F898" s="251" t="s">
        <v>305</v>
      </c>
      <c r="G898" s="249"/>
      <c r="H898" s="252">
        <v>3</v>
      </c>
      <c r="I898" s="253"/>
      <c r="J898" s="249"/>
      <c r="K898" s="249"/>
      <c r="L898" s="254"/>
      <c r="M898" s="255"/>
      <c r="N898" s="256"/>
      <c r="O898" s="256"/>
      <c r="P898" s="256"/>
      <c r="Q898" s="256"/>
      <c r="R898" s="256"/>
      <c r="S898" s="256"/>
      <c r="T898" s="257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  <c r="AE898" s="15"/>
      <c r="AT898" s="258" t="s">
        <v>148</v>
      </c>
      <c r="AU898" s="258" t="s">
        <v>83</v>
      </c>
      <c r="AV898" s="15" t="s">
        <v>139</v>
      </c>
      <c r="AW898" s="15" t="s">
        <v>37</v>
      </c>
      <c r="AX898" s="15" t="s">
        <v>81</v>
      </c>
      <c r="AY898" s="258" t="s">
        <v>133</v>
      </c>
    </row>
    <row r="899" s="2" customFormat="1" ht="24.15" customHeight="1">
      <c r="A899" s="39"/>
      <c r="B899" s="40"/>
      <c r="C899" s="198" t="s">
        <v>1118</v>
      </c>
      <c r="D899" s="198" t="s">
        <v>135</v>
      </c>
      <c r="E899" s="199" t="s">
        <v>1119</v>
      </c>
      <c r="F899" s="200" t="s">
        <v>1120</v>
      </c>
      <c r="G899" s="201" t="s">
        <v>138</v>
      </c>
      <c r="H899" s="202">
        <v>4</v>
      </c>
      <c r="I899" s="203"/>
      <c r="J899" s="204">
        <f>ROUND(I899*H899,2)</f>
        <v>0</v>
      </c>
      <c r="K899" s="200" t="s">
        <v>144</v>
      </c>
      <c r="L899" s="45"/>
      <c r="M899" s="205" t="s">
        <v>19</v>
      </c>
      <c r="N899" s="206" t="s">
        <v>47</v>
      </c>
      <c r="O899" s="85"/>
      <c r="P899" s="207">
        <f>O899*H899</f>
        <v>0</v>
      </c>
      <c r="Q899" s="207">
        <v>0</v>
      </c>
      <c r="R899" s="207">
        <f>Q899*H899</f>
        <v>0</v>
      </c>
      <c r="S899" s="207">
        <v>0</v>
      </c>
      <c r="T899" s="208">
        <f>S899*H899</f>
        <v>0</v>
      </c>
      <c r="U899" s="39"/>
      <c r="V899" s="39"/>
      <c r="W899" s="39"/>
      <c r="X899" s="39"/>
      <c r="Y899" s="39"/>
      <c r="Z899" s="39"/>
      <c r="AA899" s="39"/>
      <c r="AB899" s="39"/>
      <c r="AC899" s="39"/>
      <c r="AD899" s="39"/>
      <c r="AE899" s="39"/>
      <c r="AR899" s="209" t="s">
        <v>241</v>
      </c>
      <c r="AT899" s="209" t="s">
        <v>135</v>
      </c>
      <c r="AU899" s="209" t="s">
        <v>83</v>
      </c>
      <c r="AY899" s="18" t="s">
        <v>133</v>
      </c>
      <c r="BE899" s="210">
        <f>IF(N899="základní",J899,0)</f>
        <v>0</v>
      </c>
      <c r="BF899" s="210">
        <f>IF(N899="snížená",J899,0)</f>
        <v>0</v>
      </c>
      <c r="BG899" s="210">
        <f>IF(N899="zákl. přenesená",J899,0)</f>
        <v>0</v>
      </c>
      <c r="BH899" s="210">
        <f>IF(N899="sníž. přenesená",J899,0)</f>
        <v>0</v>
      </c>
      <c r="BI899" s="210">
        <f>IF(N899="nulová",J899,0)</f>
        <v>0</v>
      </c>
      <c r="BJ899" s="18" t="s">
        <v>81</v>
      </c>
      <c r="BK899" s="210">
        <f>ROUND(I899*H899,2)</f>
        <v>0</v>
      </c>
      <c r="BL899" s="18" t="s">
        <v>241</v>
      </c>
      <c r="BM899" s="209" t="s">
        <v>1121</v>
      </c>
    </row>
    <row r="900" s="2" customFormat="1">
      <c r="A900" s="39"/>
      <c r="B900" s="40"/>
      <c r="C900" s="41"/>
      <c r="D900" s="211" t="s">
        <v>146</v>
      </c>
      <c r="E900" s="41"/>
      <c r="F900" s="212" t="s">
        <v>1122</v>
      </c>
      <c r="G900" s="41"/>
      <c r="H900" s="41"/>
      <c r="I900" s="213"/>
      <c r="J900" s="41"/>
      <c r="K900" s="41"/>
      <c r="L900" s="45"/>
      <c r="M900" s="214"/>
      <c r="N900" s="215"/>
      <c r="O900" s="85"/>
      <c r="P900" s="85"/>
      <c r="Q900" s="85"/>
      <c r="R900" s="85"/>
      <c r="S900" s="85"/>
      <c r="T900" s="86"/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T900" s="18" t="s">
        <v>146</v>
      </c>
      <c r="AU900" s="18" t="s">
        <v>83</v>
      </c>
    </row>
    <row r="901" s="13" customFormat="1">
      <c r="A901" s="13"/>
      <c r="B901" s="216"/>
      <c r="C901" s="217"/>
      <c r="D901" s="218" t="s">
        <v>148</v>
      </c>
      <c r="E901" s="219" t="s">
        <v>19</v>
      </c>
      <c r="F901" s="220" t="s">
        <v>1123</v>
      </c>
      <c r="G901" s="217"/>
      <c r="H901" s="219" t="s">
        <v>19</v>
      </c>
      <c r="I901" s="221"/>
      <c r="J901" s="217"/>
      <c r="K901" s="217"/>
      <c r="L901" s="222"/>
      <c r="M901" s="223"/>
      <c r="N901" s="224"/>
      <c r="O901" s="224"/>
      <c r="P901" s="224"/>
      <c r="Q901" s="224"/>
      <c r="R901" s="224"/>
      <c r="S901" s="224"/>
      <c r="T901" s="225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26" t="s">
        <v>148</v>
      </c>
      <c r="AU901" s="226" t="s">
        <v>83</v>
      </c>
      <c r="AV901" s="13" t="s">
        <v>81</v>
      </c>
      <c r="AW901" s="13" t="s">
        <v>37</v>
      </c>
      <c r="AX901" s="13" t="s">
        <v>76</v>
      </c>
      <c r="AY901" s="226" t="s">
        <v>133</v>
      </c>
    </row>
    <row r="902" s="14" customFormat="1">
      <c r="A902" s="14"/>
      <c r="B902" s="227"/>
      <c r="C902" s="228"/>
      <c r="D902" s="218" t="s">
        <v>148</v>
      </c>
      <c r="E902" s="229" t="s">
        <v>19</v>
      </c>
      <c r="F902" s="230" t="s">
        <v>81</v>
      </c>
      <c r="G902" s="228"/>
      <c r="H902" s="231">
        <v>1</v>
      </c>
      <c r="I902" s="232"/>
      <c r="J902" s="228"/>
      <c r="K902" s="228"/>
      <c r="L902" s="233"/>
      <c r="M902" s="234"/>
      <c r="N902" s="235"/>
      <c r="O902" s="235"/>
      <c r="P902" s="235"/>
      <c r="Q902" s="235"/>
      <c r="R902" s="235"/>
      <c r="S902" s="235"/>
      <c r="T902" s="236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37" t="s">
        <v>148</v>
      </c>
      <c r="AU902" s="237" t="s">
        <v>83</v>
      </c>
      <c r="AV902" s="14" t="s">
        <v>83</v>
      </c>
      <c r="AW902" s="14" t="s">
        <v>37</v>
      </c>
      <c r="AX902" s="14" t="s">
        <v>76</v>
      </c>
      <c r="AY902" s="237" t="s">
        <v>133</v>
      </c>
    </row>
    <row r="903" s="13" customFormat="1">
      <c r="A903" s="13"/>
      <c r="B903" s="216"/>
      <c r="C903" s="217"/>
      <c r="D903" s="218" t="s">
        <v>148</v>
      </c>
      <c r="E903" s="219" t="s">
        <v>19</v>
      </c>
      <c r="F903" s="220" t="s">
        <v>1124</v>
      </c>
      <c r="G903" s="217"/>
      <c r="H903" s="219" t="s">
        <v>19</v>
      </c>
      <c r="I903" s="221"/>
      <c r="J903" s="217"/>
      <c r="K903" s="217"/>
      <c r="L903" s="222"/>
      <c r="M903" s="223"/>
      <c r="N903" s="224"/>
      <c r="O903" s="224"/>
      <c r="P903" s="224"/>
      <c r="Q903" s="224"/>
      <c r="R903" s="224"/>
      <c r="S903" s="224"/>
      <c r="T903" s="225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26" t="s">
        <v>148</v>
      </c>
      <c r="AU903" s="226" t="s">
        <v>83</v>
      </c>
      <c r="AV903" s="13" t="s">
        <v>81</v>
      </c>
      <c r="AW903" s="13" t="s">
        <v>37</v>
      </c>
      <c r="AX903" s="13" t="s">
        <v>76</v>
      </c>
      <c r="AY903" s="226" t="s">
        <v>133</v>
      </c>
    </row>
    <row r="904" s="14" customFormat="1">
      <c r="A904" s="14"/>
      <c r="B904" s="227"/>
      <c r="C904" s="228"/>
      <c r="D904" s="218" t="s">
        <v>148</v>
      </c>
      <c r="E904" s="229" t="s">
        <v>19</v>
      </c>
      <c r="F904" s="230" t="s">
        <v>81</v>
      </c>
      <c r="G904" s="228"/>
      <c r="H904" s="231">
        <v>1</v>
      </c>
      <c r="I904" s="232"/>
      <c r="J904" s="228"/>
      <c r="K904" s="228"/>
      <c r="L904" s="233"/>
      <c r="M904" s="234"/>
      <c r="N904" s="235"/>
      <c r="O904" s="235"/>
      <c r="P904" s="235"/>
      <c r="Q904" s="235"/>
      <c r="R904" s="235"/>
      <c r="S904" s="235"/>
      <c r="T904" s="236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37" t="s">
        <v>148</v>
      </c>
      <c r="AU904" s="237" t="s">
        <v>83</v>
      </c>
      <c r="AV904" s="14" t="s">
        <v>83</v>
      </c>
      <c r="AW904" s="14" t="s">
        <v>37</v>
      </c>
      <c r="AX904" s="14" t="s">
        <v>76</v>
      </c>
      <c r="AY904" s="237" t="s">
        <v>133</v>
      </c>
    </row>
    <row r="905" s="13" customFormat="1">
      <c r="A905" s="13"/>
      <c r="B905" s="216"/>
      <c r="C905" s="217"/>
      <c r="D905" s="218" t="s">
        <v>148</v>
      </c>
      <c r="E905" s="219" t="s">
        <v>19</v>
      </c>
      <c r="F905" s="220" t="s">
        <v>302</v>
      </c>
      <c r="G905" s="217"/>
      <c r="H905" s="219" t="s">
        <v>19</v>
      </c>
      <c r="I905" s="221"/>
      <c r="J905" s="217"/>
      <c r="K905" s="217"/>
      <c r="L905" s="222"/>
      <c r="M905" s="223"/>
      <c r="N905" s="224"/>
      <c r="O905" s="224"/>
      <c r="P905" s="224"/>
      <c r="Q905" s="224"/>
      <c r="R905" s="224"/>
      <c r="S905" s="224"/>
      <c r="T905" s="225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26" t="s">
        <v>148</v>
      </c>
      <c r="AU905" s="226" t="s">
        <v>83</v>
      </c>
      <c r="AV905" s="13" t="s">
        <v>81</v>
      </c>
      <c r="AW905" s="13" t="s">
        <v>37</v>
      </c>
      <c r="AX905" s="13" t="s">
        <v>76</v>
      </c>
      <c r="AY905" s="226" t="s">
        <v>133</v>
      </c>
    </row>
    <row r="906" s="14" customFormat="1">
      <c r="A906" s="14"/>
      <c r="B906" s="227"/>
      <c r="C906" s="228"/>
      <c r="D906" s="218" t="s">
        <v>148</v>
      </c>
      <c r="E906" s="229" t="s">
        <v>19</v>
      </c>
      <c r="F906" s="230" t="s">
        <v>81</v>
      </c>
      <c r="G906" s="228"/>
      <c r="H906" s="231">
        <v>1</v>
      </c>
      <c r="I906" s="232"/>
      <c r="J906" s="228"/>
      <c r="K906" s="228"/>
      <c r="L906" s="233"/>
      <c r="M906" s="234"/>
      <c r="N906" s="235"/>
      <c r="O906" s="235"/>
      <c r="P906" s="235"/>
      <c r="Q906" s="235"/>
      <c r="R906" s="235"/>
      <c r="S906" s="235"/>
      <c r="T906" s="236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37" t="s">
        <v>148</v>
      </c>
      <c r="AU906" s="237" t="s">
        <v>83</v>
      </c>
      <c r="AV906" s="14" t="s">
        <v>83</v>
      </c>
      <c r="AW906" s="14" t="s">
        <v>37</v>
      </c>
      <c r="AX906" s="14" t="s">
        <v>76</v>
      </c>
      <c r="AY906" s="237" t="s">
        <v>133</v>
      </c>
    </row>
    <row r="907" s="13" customFormat="1">
      <c r="A907" s="13"/>
      <c r="B907" s="216"/>
      <c r="C907" s="217"/>
      <c r="D907" s="218" t="s">
        <v>148</v>
      </c>
      <c r="E907" s="219" t="s">
        <v>19</v>
      </c>
      <c r="F907" s="220" t="s">
        <v>304</v>
      </c>
      <c r="G907" s="217"/>
      <c r="H907" s="219" t="s">
        <v>19</v>
      </c>
      <c r="I907" s="221"/>
      <c r="J907" s="217"/>
      <c r="K907" s="217"/>
      <c r="L907" s="222"/>
      <c r="M907" s="223"/>
      <c r="N907" s="224"/>
      <c r="O907" s="224"/>
      <c r="P907" s="224"/>
      <c r="Q907" s="224"/>
      <c r="R907" s="224"/>
      <c r="S907" s="224"/>
      <c r="T907" s="225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26" t="s">
        <v>148</v>
      </c>
      <c r="AU907" s="226" t="s">
        <v>83</v>
      </c>
      <c r="AV907" s="13" t="s">
        <v>81</v>
      </c>
      <c r="AW907" s="13" t="s">
        <v>37</v>
      </c>
      <c r="AX907" s="13" t="s">
        <v>76</v>
      </c>
      <c r="AY907" s="226" t="s">
        <v>133</v>
      </c>
    </row>
    <row r="908" s="14" customFormat="1">
      <c r="A908" s="14"/>
      <c r="B908" s="227"/>
      <c r="C908" s="228"/>
      <c r="D908" s="218" t="s">
        <v>148</v>
      </c>
      <c r="E908" s="229" t="s">
        <v>19</v>
      </c>
      <c r="F908" s="230" t="s">
        <v>81</v>
      </c>
      <c r="G908" s="228"/>
      <c r="H908" s="231">
        <v>1</v>
      </c>
      <c r="I908" s="232"/>
      <c r="J908" s="228"/>
      <c r="K908" s="228"/>
      <c r="L908" s="233"/>
      <c r="M908" s="234"/>
      <c r="N908" s="235"/>
      <c r="O908" s="235"/>
      <c r="P908" s="235"/>
      <c r="Q908" s="235"/>
      <c r="R908" s="235"/>
      <c r="S908" s="235"/>
      <c r="T908" s="236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37" t="s">
        <v>148</v>
      </c>
      <c r="AU908" s="237" t="s">
        <v>83</v>
      </c>
      <c r="AV908" s="14" t="s">
        <v>83</v>
      </c>
      <c r="AW908" s="14" t="s">
        <v>37</v>
      </c>
      <c r="AX908" s="14" t="s">
        <v>76</v>
      </c>
      <c r="AY908" s="237" t="s">
        <v>133</v>
      </c>
    </row>
    <row r="909" s="15" customFormat="1">
      <c r="A909" s="15"/>
      <c r="B909" s="248"/>
      <c r="C909" s="249"/>
      <c r="D909" s="218" t="s">
        <v>148</v>
      </c>
      <c r="E909" s="250" t="s">
        <v>19</v>
      </c>
      <c r="F909" s="251" t="s">
        <v>305</v>
      </c>
      <c r="G909" s="249"/>
      <c r="H909" s="252">
        <v>4</v>
      </c>
      <c r="I909" s="253"/>
      <c r="J909" s="249"/>
      <c r="K909" s="249"/>
      <c r="L909" s="254"/>
      <c r="M909" s="255"/>
      <c r="N909" s="256"/>
      <c r="O909" s="256"/>
      <c r="P909" s="256"/>
      <c r="Q909" s="256"/>
      <c r="R909" s="256"/>
      <c r="S909" s="256"/>
      <c r="T909" s="257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  <c r="AE909" s="15"/>
      <c r="AT909" s="258" t="s">
        <v>148</v>
      </c>
      <c r="AU909" s="258" t="s">
        <v>83</v>
      </c>
      <c r="AV909" s="15" t="s">
        <v>139</v>
      </c>
      <c r="AW909" s="15" t="s">
        <v>37</v>
      </c>
      <c r="AX909" s="15" t="s">
        <v>81</v>
      </c>
      <c r="AY909" s="258" t="s">
        <v>133</v>
      </c>
    </row>
    <row r="910" s="2" customFormat="1" ht="16.5" customHeight="1">
      <c r="A910" s="39"/>
      <c r="B910" s="40"/>
      <c r="C910" s="238" t="s">
        <v>1125</v>
      </c>
      <c r="D910" s="238" t="s">
        <v>200</v>
      </c>
      <c r="E910" s="239" t="s">
        <v>1113</v>
      </c>
      <c r="F910" s="240" t="s">
        <v>1114</v>
      </c>
      <c r="G910" s="241" t="s">
        <v>274</v>
      </c>
      <c r="H910" s="242">
        <v>5.7000000000000002</v>
      </c>
      <c r="I910" s="243"/>
      <c r="J910" s="244">
        <f>ROUND(I910*H910,2)</f>
        <v>0</v>
      </c>
      <c r="K910" s="240" t="s">
        <v>144</v>
      </c>
      <c r="L910" s="245"/>
      <c r="M910" s="246" t="s">
        <v>19</v>
      </c>
      <c r="N910" s="247" t="s">
        <v>47</v>
      </c>
      <c r="O910" s="85"/>
      <c r="P910" s="207">
        <f>O910*H910</f>
        <v>0</v>
      </c>
      <c r="Q910" s="207">
        <v>0.0050000000000000001</v>
      </c>
      <c r="R910" s="207">
        <f>Q910*H910</f>
        <v>0.028500000000000001</v>
      </c>
      <c r="S910" s="207">
        <v>0</v>
      </c>
      <c r="T910" s="208">
        <f>S910*H910</f>
        <v>0</v>
      </c>
      <c r="U910" s="39"/>
      <c r="V910" s="39"/>
      <c r="W910" s="39"/>
      <c r="X910" s="39"/>
      <c r="Y910" s="39"/>
      <c r="Z910" s="39"/>
      <c r="AA910" s="39"/>
      <c r="AB910" s="39"/>
      <c r="AC910" s="39"/>
      <c r="AD910" s="39"/>
      <c r="AE910" s="39"/>
      <c r="AR910" s="209" t="s">
        <v>368</v>
      </c>
      <c r="AT910" s="209" t="s">
        <v>200</v>
      </c>
      <c r="AU910" s="209" t="s">
        <v>83</v>
      </c>
      <c r="AY910" s="18" t="s">
        <v>133</v>
      </c>
      <c r="BE910" s="210">
        <f>IF(N910="základní",J910,0)</f>
        <v>0</v>
      </c>
      <c r="BF910" s="210">
        <f>IF(N910="snížená",J910,0)</f>
        <v>0</v>
      </c>
      <c r="BG910" s="210">
        <f>IF(N910="zákl. přenesená",J910,0)</f>
        <v>0</v>
      </c>
      <c r="BH910" s="210">
        <f>IF(N910="sníž. přenesená",J910,0)</f>
        <v>0</v>
      </c>
      <c r="BI910" s="210">
        <f>IF(N910="nulová",J910,0)</f>
        <v>0</v>
      </c>
      <c r="BJ910" s="18" t="s">
        <v>81</v>
      </c>
      <c r="BK910" s="210">
        <f>ROUND(I910*H910,2)</f>
        <v>0</v>
      </c>
      <c r="BL910" s="18" t="s">
        <v>241</v>
      </c>
      <c r="BM910" s="209" t="s">
        <v>1126</v>
      </c>
    </row>
    <row r="911" s="2" customFormat="1">
      <c r="A911" s="39"/>
      <c r="B911" s="40"/>
      <c r="C911" s="41"/>
      <c r="D911" s="211" t="s">
        <v>146</v>
      </c>
      <c r="E911" s="41"/>
      <c r="F911" s="212" t="s">
        <v>1116</v>
      </c>
      <c r="G911" s="41"/>
      <c r="H911" s="41"/>
      <c r="I911" s="213"/>
      <c r="J911" s="41"/>
      <c r="K911" s="41"/>
      <c r="L911" s="45"/>
      <c r="M911" s="214"/>
      <c r="N911" s="215"/>
      <c r="O911" s="85"/>
      <c r="P911" s="85"/>
      <c r="Q911" s="85"/>
      <c r="R911" s="85"/>
      <c r="S911" s="85"/>
      <c r="T911" s="86"/>
      <c r="U911" s="39"/>
      <c r="V911" s="39"/>
      <c r="W911" s="39"/>
      <c r="X911" s="39"/>
      <c r="Y911" s="39"/>
      <c r="Z911" s="39"/>
      <c r="AA911" s="39"/>
      <c r="AB911" s="39"/>
      <c r="AC911" s="39"/>
      <c r="AD911" s="39"/>
      <c r="AE911" s="39"/>
      <c r="AT911" s="18" t="s">
        <v>146</v>
      </c>
      <c r="AU911" s="18" t="s">
        <v>83</v>
      </c>
    </row>
    <row r="912" s="13" customFormat="1">
      <c r="A912" s="13"/>
      <c r="B912" s="216"/>
      <c r="C912" s="217"/>
      <c r="D912" s="218" t="s">
        <v>148</v>
      </c>
      <c r="E912" s="219" t="s">
        <v>19</v>
      </c>
      <c r="F912" s="220" t="s">
        <v>1123</v>
      </c>
      <c r="G912" s="217"/>
      <c r="H912" s="219" t="s">
        <v>19</v>
      </c>
      <c r="I912" s="221"/>
      <c r="J912" s="217"/>
      <c r="K912" s="217"/>
      <c r="L912" s="222"/>
      <c r="M912" s="223"/>
      <c r="N912" s="224"/>
      <c r="O912" s="224"/>
      <c r="P912" s="224"/>
      <c r="Q912" s="224"/>
      <c r="R912" s="224"/>
      <c r="S912" s="224"/>
      <c r="T912" s="225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26" t="s">
        <v>148</v>
      </c>
      <c r="AU912" s="226" t="s">
        <v>83</v>
      </c>
      <c r="AV912" s="13" t="s">
        <v>81</v>
      </c>
      <c r="AW912" s="13" t="s">
        <v>37</v>
      </c>
      <c r="AX912" s="13" t="s">
        <v>76</v>
      </c>
      <c r="AY912" s="226" t="s">
        <v>133</v>
      </c>
    </row>
    <row r="913" s="14" customFormat="1">
      <c r="A913" s="14"/>
      <c r="B913" s="227"/>
      <c r="C913" s="228"/>
      <c r="D913" s="218" t="s">
        <v>148</v>
      </c>
      <c r="E913" s="229" t="s">
        <v>19</v>
      </c>
      <c r="F913" s="230" t="s">
        <v>392</v>
      </c>
      <c r="G913" s="228"/>
      <c r="H913" s="231">
        <v>1.3500000000000001</v>
      </c>
      <c r="I913" s="232"/>
      <c r="J913" s="228"/>
      <c r="K913" s="228"/>
      <c r="L913" s="233"/>
      <c r="M913" s="234"/>
      <c r="N913" s="235"/>
      <c r="O913" s="235"/>
      <c r="P913" s="235"/>
      <c r="Q913" s="235"/>
      <c r="R913" s="235"/>
      <c r="S913" s="235"/>
      <c r="T913" s="236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37" t="s">
        <v>148</v>
      </c>
      <c r="AU913" s="237" t="s">
        <v>83</v>
      </c>
      <c r="AV913" s="14" t="s">
        <v>83</v>
      </c>
      <c r="AW913" s="14" t="s">
        <v>37</v>
      </c>
      <c r="AX913" s="14" t="s">
        <v>76</v>
      </c>
      <c r="AY913" s="237" t="s">
        <v>133</v>
      </c>
    </row>
    <row r="914" s="13" customFormat="1">
      <c r="A914" s="13"/>
      <c r="B914" s="216"/>
      <c r="C914" s="217"/>
      <c r="D914" s="218" t="s">
        <v>148</v>
      </c>
      <c r="E914" s="219" t="s">
        <v>19</v>
      </c>
      <c r="F914" s="220" t="s">
        <v>1124</v>
      </c>
      <c r="G914" s="217"/>
      <c r="H914" s="219" t="s">
        <v>19</v>
      </c>
      <c r="I914" s="221"/>
      <c r="J914" s="217"/>
      <c r="K914" s="217"/>
      <c r="L914" s="222"/>
      <c r="M914" s="223"/>
      <c r="N914" s="224"/>
      <c r="O914" s="224"/>
      <c r="P914" s="224"/>
      <c r="Q914" s="224"/>
      <c r="R914" s="224"/>
      <c r="S914" s="224"/>
      <c r="T914" s="225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26" t="s">
        <v>148</v>
      </c>
      <c r="AU914" s="226" t="s">
        <v>83</v>
      </c>
      <c r="AV914" s="13" t="s">
        <v>81</v>
      </c>
      <c r="AW914" s="13" t="s">
        <v>37</v>
      </c>
      <c r="AX914" s="13" t="s">
        <v>76</v>
      </c>
      <c r="AY914" s="226" t="s">
        <v>133</v>
      </c>
    </row>
    <row r="915" s="14" customFormat="1">
      <c r="A915" s="14"/>
      <c r="B915" s="227"/>
      <c r="C915" s="228"/>
      <c r="D915" s="218" t="s">
        <v>148</v>
      </c>
      <c r="E915" s="229" t="s">
        <v>19</v>
      </c>
      <c r="F915" s="230" t="s">
        <v>392</v>
      </c>
      <c r="G915" s="228"/>
      <c r="H915" s="231">
        <v>1.3500000000000001</v>
      </c>
      <c r="I915" s="232"/>
      <c r="J915" s="228"/>
      <c r="K915" s="228"/>
      <c r="L915" s="233"/>
      <c r="M915" s="234"/>
      <c r="N915" s="235"/>
      <c r="O915" s="235"/>
      <c r="P915" s="235"/>
      <c r="Q915" s="235"/>
      <c r="R915" s="235"/>
      <c r="S915" s="235"/>
      <c r="T915" s="236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37" t="s">
        <v>148</v>
      </c>
      <c r="AU915" s="237" t="s">
        <v>83</v>
      </c>
      <c r="AV915" s="14" t="s">
        <v>83</v>
      </c>
      <c r="AW915" s="14" t="s">
        <v>37</v>
      </c>
      <c r="AX915" s="14" t="s">
        <v>76</v>
      </c>
      <c r="AY915" s="237" t="s">
        <v>133</v>
      </c>
    </row>
    <row r="916" s="13" customFormat="1">
      <c r="A916" s="13"/>
      <c r="B916" s="216"/>
      <c r="C916" s="217"/>
      <c r="D916" s="218" t="s">
        <v>148</v>
      </c>
      <c r="E916" s="219" t="s">
        <v>19</v>
      </c>
      <c r="F916" s="220" t="s">
        <v>302</v>
      </c>
      <c r="G916" s="217"/>
      <c r="H916" s="219" t="s">
        <v>19</v>
      </c>
      <c r="I916" s="221"/>
      <c r="J916" s="217"/>
      <c r="K916" s="217"/>
      <c r="L916" s="222"/>
      <c r="M916" s="223"/>
      <c r="N916" s="224"/>
      <c r="O916" s="224"/>
      <c r="P916" s="224"/>
      <c r="Q916" s="224"/>
      <c r="R916" s="224"/>
      <c r="S916" s="224"/>
      <c r="T916" s="225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26" t="s">
        <v>148</v>
      </c>
      <c r="AU916" s="226" t="s">
        <v>83</v>
      </c>
      <c r="AV916" s="13" t="s">
        <v>81</v>
      </c>
      <c r="AW916" s="13" t="s">
        <v>37</v>
      </c>
      <c r="AX916" s="13" t="s">
        <v>76</v>
      </c>
      <c r="AY916" s="226" t="s">
        <v>133</v>
      </c>
    </row>
    <row r="917" s="14" customFormat="1">
      <c r="A917" s="14"/>
      <c r="B917" s="227"/>
      <c r="C917" s="228"/>
      <c r="D917" s="218" t="s">
        <v>148</v>
      </c>
      <c r="E917" s="229" t="s">
        <v>19</v>
      </c>
      <c r="F917" s="230" t="s">
        <v>1127</v>
      </c>
      <c r="G917" s="228"/>
      <c r="H917" s="231">
        <v>1.5</v>
      </c>
      <c r="I917" s="232"/>
      <c r="J917" s="228"/>
      <c r="K917" s="228"/>
      <c r="L917" s="233"/>
      <c r="M917" s="234"/>
      <c r="N917" s="235"/>
      <c r="O917" s="235"/>
      <c r="P917" s="235"/>
      <c r="Q917" s="235"/>
      <c r="R917" s="235"/>
      <c r="S917" s="235"/>
      <c r="T917" s="236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37" t="s">
        <v>148</v>
      </c>
      <c r="AU917" s="237" t="s">
        <v>83</v>
      </c>
      <c r="AV917" s="14" t="s">
        <v>83</v>
      </c>
      <c r="AW917" s="14" t="s">
        <v>37</v>
      </c>
      <c r="AX917" s="14" t="s">
        <v>76</v>
      </c>
      <c r="AY917" s="237" t="s">
        <v>133</v>
      </c>
    </row>
    <row r="918" s="13" customFormat="1">
      <c r="A918" s="13"/>
      <c r="B918" s="216"/>
      <c r="C918" s="217"/>
      <c r="D918" s="218" t="s">
        <v>148</v>
      </c>
      <c r="E918" s="219" t="s">
        <v>19</v>
      </c>
      <c r="F918" s="220" t="s">
        <v>304</v>
      </c>
      <c r="G918" s="217"/>
      <c r="H918" s="219" t="s">
        <v>19</v>
      </c>
      <c r="I918" s="221"/>
      <c r="J918" s="217"/>
      <c r="K918" s="217"/>
      <c r="L918" s="222"/>
      <c r="M918" s="223"/>
      <c r="N918" s="224"/>
      <c r="O918" s="224"/>
      <c r="P918" s="224"/>
      <c r="Q918" s="224"/>
      <c r="R918" s="224"/>
      <c r="S918" s="224"/>
      <c r="T918" s="225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26" t="s">
        <v>148</v>
      </c>
      <c r="AU918" s="226" t="s">
        <v>83</v>
      </c>
      <c r="AV918" s="13" t="s">
        <v>81</v>
      </c>
      <c r="AW918" s="13" t="s">
        <v>37</v>
      </c>
      <c r="AX918" s="13" t="s">
        <v>76</v>
      </c>
      <c r="AY918" s="226" t="s">
        <v>133</v>
      </c>
    </row>
    <row r="919" s="14" customFormat="1">
      <c r="A919" s="14"/>
      <c r="B919" s="227"/>
      <c r="C919" s="228"/>
      <c r="D919" s="218" t="s">
        <v>148</v>
      </c>
      <c r="E919" s="229" t="s">
        <v>19</v>
      </c>
      <c r="F919" s="230" t="s">
        <v>1127</v>
      </c>
      <c r="G919" s="228"/>
      <c r="H919" s="231">
        <v>1.5</v>
      </c>
      <c r="I919" s="232"/>
      <c r="J919" s="228"/>
      <c r="K919" s="228"/>
      <c r="L919" s="233"/>
      <c r="M919" s="234"/>
      <c r="N919" s="235"/>
      <c r="O919" s="235"/>
      <c r="P919" s="235"/>
      <c r="Q919" s="235"/>
      <c r="R919" s="235"/>
      <c r="S919" s="235"/>
      <c r="T919" s="236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37" t="s">
        <v>148</v>
      </c>
      <c r="AU919" s="237" t="s">
        <v>83</v>
      </c>
      <c r="AV919" s="14" t="s">
        <v>83</v>
      </c>
      <c r="AW919" s="14" t="s">
        <v>37</v>
      </c>
      <c r="AX919" s="14" t="s">
        <v>76</v>
      </c>
      <c r="AY919" s="237" t="s">
        <v>133</v>
      </c>
    </row>
    <row r="920" s="15" customFormat="1">
      <c r="A920" s="15"/>
      <c r="B920" s="248"/>
      <c r="C920" s="249"/>
      <c r="D920" s="218" t="s">
        <v>148</v>
      </c>
      <c r="E920" s="250" t="s">
        <v>19</v>
      </c>
      <c r="F920" s="251" t="s">
        <v>305</v>
      </c>
      <c r="G920" s="249"/>
      <c r="H920" s="252">
        <v>5.7000000000000002</v>
      </c>
      <c r="I920" s="253"/>
      <c r="J920" s="249"/>
      <c r="K920" s="249"/>
      <c r="L920" s="254"/>
      <c r="M920" s="255"/>
      <c r="N920" s="256"/>
      <c r="O920" s="256"/>
      <c r="P920" s="256"/>
      <c r="Q920" s="256"/>
      <c r="R920" s="256"/>
      <c r="S920" s="256"/>
      <c r="T920" s="257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  <c r="AE920" s="15"/>
      <c r="AT920" s="258" t="s">
        <v>148</v>
      </c>
      <c r="AU920" s="258" t="s">
        <v>83</v>
      </c>
      <c r="AV920" s="15" t="s">
        <v>139</v>
      </c>
      <c r="AW920" s="15" t="s">
        <v>37</v>
      </c>
      <c r="AX920" s="15" t="s">
        <v>81</v>
      </c>
      <c r="AY920" s="258" t="s">
        <v>133</v>
      </c>
    </row>
    <row r="921" s="2" customFormat="1" ht="16.5" customHeight="1">
      <c r="A921" s="39"/>
      <c r="B921" s="40"/>
      <c r="C921" s="238" t="s">
        <v>1128</v>
      </c>
      <c r="D921" s="238" t="s">
        <v>200</v>
      </c>
      <c r="E921" s="239" t="s">
        <v>1129</v>
      </c>
      <c r="F921" s="240" t="s">
        <v>1130</v>
      </c>
      <c r="G921" s="241" t="s">
        <v>138</v>
      </c>
      <c r="H921" s="242">
        <v>16</v>
      </c>
      <c r="I921" s="243"/>
      <c r="J921" s="244">
        <f>ROUND(I921*H921,2)</f>
        <v>0</v>
      </c>
      <c r="K921" s="240" t="s">
        <v>144</v>
      </c>
      <c r="L921" s="245"/>
      <c r="M921" s="246" t="s">
        <v>19</v>
      </c>
      <c r="N921" s="247" t="s">
        <v>47</v>
      </c>
      <c r="O921" s="85"/>
      <c r="P921" s="207">
        <f>O921*H921</f>
        <v>0</v>
      </c>
      <c r="Q921" s="207">
        <v>6.0000000000000002E-05</v>
      </c>
      <c r="R921" s="207">
        <f>Q921*H921</f>
        <v>0.00096000000000000002</v>
      </c>
      <c r="S921" s="207">
        <v>0</v>
      </c>
      <c r="T921" s="208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09" t="s">
        <v>368</v>
      </c>
      <c r="AT921" s="209" t="s">
        <v>200</v>
      </c>
      <c r="AU921" s="209" t="s">
        <v>83</v>
      </c>
      <c r="AY921" s="18" t="s">
        <v>133</v>
      </c>
      <c r="BE921" s="210">
        <f>IF(N921="základní",J921,0)</f>
        <v>0</v>
      </c>
      <c r="BF921" s="210">
        <f>IF(N921="snížená",J921,0)</f>
        <v>0</v>
      </c>
      <c r="BG921" s="210">
        <f>IF(N921="zákl. přenesená",J921,0)</f>
        <v>0</v>
      </c>
      <c r="BH921" s="210">
        <f>IF(N921="sníž. přenesená",J921,0)</f>
        <v>0</v>
      </c>
      <c r="BI921" s="210">
        <f>IF(N921="nulová",J921,0)</f>
        <v>0</v>
      </c>
      <c r="BJ921" s="18" t="s">
        <v>81</v>
      </c>
      <c r="BK921" s="210">
        <f>ROUND(I921*H921,2)</f>
        <v>0</v>
      </c>
      <c r="BL921" s="18" t="s">
        <v>241</v>
      </c>
      <c r="BM921" s="209" t="s">
        <v>1131</v>
      </c>
    </row>
    <row r="922" s="2" customFormat="1">
      <c r="A922" s="39"/>
      <c r="B922" s="40"/>
      <c r="C922" s="41"/>
      <c r="D922" s="211" t="s">
        <v>146</v>
      </c>
      <c r="E922" s="41"/>
      <c r="F922" s="212" t="s">
        <v>1132</v>
      </c>
      <c r="G922" s="41"/>
      <c r="H922" s="41"/>
      <c r="I922" s="213"/>
      <c r="J922" s="41"/>
      <c r="K922" s="41"/>
      <c r="L922" s="45"/>
      <c r="M922" s="214"/>
      <c r="N922" s="215"/>
      <c r="O922" s="85"/>
      <c r="P922" s="85"/>
      <c r="Q922" s="85"/>
      <c r="R922" s="85"/>
      <c r="S922" s="85"/>
      <c r="T922" s="86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146</v>
      </c>
      <c r="AU922" s="18" t="s">
        <v>83</v>
      </c>
    </row>
    <row r="923" s="14" customFormat="1">
      <c r="A923" s="14"/>
      <c r="B923" s="227"/>
      <c r="C923" s="228"/>
      <c r="D923" s="218" t="s">
        <v>148</v>
      </c>
      <c r="E923" s="229" t="s">
        <v>19</v>
      </c>
      <c r="F923" s="230" t="s">
        <v>1133</v>
      </c>
      <c r="G923" s="228"/>
      <c r="H923" s="231">
        <v>16</v>
      </c>
      <c r="I923" s="232"/>
      <c r="J923" s="228"/>
      <c r="K923" s="228"/>
      <c r="L923" s="233"/>
      <c r="M923" s="234"/>
      <c r="N923" s="235"/>
      <c r="O923" s="235"/>
      <c r="P923" s="235"/>
      <c r="Q923" s="235"/>
      <c r="R923" s="235"/>
      <c r="S923" s="235"/>
      <c r="T923" s="236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37" t="s">
        <v>148</v>
      </c>
      <c r="AU923" s="237" t="s">
        <v>83</v>
      </c>
      <c r="AV923" s="14" t="s">
        <v>83</v>
      </c>
      <c r="AW923" s="14" t="s">
        <v>37</v>
      </c>
      <c r="AX923" s="14" t="s">
        <v>81</v>
      </c>
      <c r="AY923" s="237" t="s">
        <v>133</v>
      </c>
    </row>
    <row r="924" s="2" customFormat="1" ht="24.15" customHeight="1">
      <c r="A924" s="39"/>
      <c r="B924" s="40"/>
      <c r="C924" s="198" t="s">
        <v>1134</v>
      </c>
      <c r="D924" s="198" t="s">
        <v>135</v>
      </c>
      <c r="E924" s="199" t="s">
        <v>1135</v>
      </c>
      <c r="F924" s="200" t="s">
        <v>1136</v>
      </c>
      <c r="G924" s="201" t="s">
        <v>182</v>
      </c>
      <c r="H924" s="202">
        <v>0.33200000000000002</v>
      </c>
      <c r="I924" s="203"/>
      <c r="J924" s="204">
        <f>ROUND(I924*H924,2)</f>
        <v>0</v>
      </c>
      <c r="K924" s="200" t="s">
        <v>144</v>
      </c>
      <c r="L924" s="45"/>
      <c r="M924" s="205" t="s">
        <v>19</v>
      </c>
      <c r="N924" s="206" t="s">
        <v>47</v>
      </c>
      <c r="O924" s="85"/>
      <c r="P924" s="207">
        <f>O924*H924</f>
        <v>0</v>
      </c>
      <c r="Q924" s="207">
        <v>0</v>
      </c>
      <c r="R924" s="207">
        <f>Q924*H924</f>
        <v>0</v>
      </c>
      <c r="S924" s="207">
        <v>0</v>
      </c>
      <c r="T924" s="208">
        <f>S924*H924</f>
        <v>0</v>
      </c>
      <c r="U924" s="39"/>
      <c r="V924" s="39"/>
      <c r="W924" s="39"/>
      <c r="X924" s="39"/>
      <c r="Y924" s="39"/>
      <c r="Z924" s="39"/>
      <c r="AA924" s="39"/>
      <c r="AB924" s="39"/>
      <c r="AC924" s="39"/>
      <c r="AD924" s="39"/>
      <c r="AE924" s="39"/>
      <c r="AR924" s="209" t="s">
        <v>241</v>
      </c>
      <c r="AT924" s="209" t="s">
        <v>135</v>
      </c>
      <c r="AU924" s="209" t="s">
        <v>83</v>
      </c>
      <c r="AY924" s="18" t="s">
        <v>133</v>
      </c>
      <c r="BE924" s="210">
        <f>IF(N924="základní",J924,0)</f>
        <v>0</v>
      </c>
      <c r="BF924" s="210">
        <f>IF(N924="snížená",J924,0)</f>
        <v>0</v>
      </c>
      <c r="BG924" s="210">
        <f>IF(N924="zákl. přenesená",J924,0)</f>
        <v>0</v>
      </c>
      <c r="BH924" s="210">
        <f>IF(N924="sníž. přenesená",J924,0)</f>
        <v>0</v>
      </c>
      <c r="BI924" s="210">
        <f>IF(N924="nulová",J924,0)</f>
        <v>0</v>
      </c>
      <c r="BJ924" s="18" t="s">
        <v>81</v>
      </c>
      <c r="BK924" s="210">
        <f>ROUND(I924*H924,2)</f>
        <v>0</v>
      </c>
      <c r="BL924" s="18" t="s">
        <v>241</v>
      </c>
      <c r="BM924" s="209" t="s">
        <v>1137</v>
      </c>
    </row>
    <row r="925" s="2" customFormat="1">
      <c r="A925" s="39"/>
      <c r="B925" s="40"/>
      <c r="C925" s="41"/>
      <c r="D925" s="211" t="s">
        <v>146</v>
      </c>
      <c r="E925" s="41"/>
      <c r="F925" s="212" t="s">
        <v>1138</v>
      </c>
      <c r="G925" s="41"/>
      <c r="H925" s="41"/>
      <c r="I925" s="213"/>
      <c r="J925" s="41"/>
      <c r="K925" s="41"/>
      <c r="L925" s="45"/>
      <c r="M925" s="214"/>
      <c r="N925" s="215"/>
      <c r="O925" s="85"/>
      <c r="P925" s="85"/>
      <c r="Q925" s="85"/>
      <c r="R925" s="85"/>
      <c r="S925" s="85"/>
      <c r="T925" s="86"/>
      <c r="U925" s="39"/>
      <c r="V925" s="39"/>
      <c r="W925" s="39"/>
      <c r="X925" s="39"/>
      <c r="Y925" s="39"/>
      <c r="Z925" s="39"/>
      <c r="AA925" s="39"/>
      <c r="AB925" s="39"/>
      <c r="AC925" s="39"/>
      <c r="AD925" s="39"/>
      <c r="AE925" s="39"/>
      <c r="AT925" s="18" t="s">
        <v>146</v>
      </c>
      <c r="AU925" s="18" t="s">
        <v>83</v>
      </c>
    </row>
    <row r="926" s="12" customFormat="1" ht="22.8" customHeight="1">
      <c r="A926" s="12"/>
      <c r="B926" s="182"/>
      <c r="C926" s="183"/>
      <c r="D926" s="184" t="s">
        <v>75</v>
      </c>
      <c r="E926" s="196" t="s">
        <v>1139</v>
      </c>
      <c r="F926" s="196" t="s">
        <v>1140</v>
      </c>
      <c r="G926" s="183"/>
      <c r="H926" s="183"/>
      <c r="I926" s="186"/>
      <c r="J926" s="197">
        <f>BK926</f>
        <v>0</v>
      </c>
      <c r="K926" s="183"/>
      <c r="L926" s="188"/>
      <c r="M926" s="189"/>
      <c r="N926" s="190"/>
      <c r="O926" s="190"/>
      <c r="P926" s="191">
        <f>SUM(P927:P1030)</f>
        <v>0</v>
      </c>
      <c r="Q926" s="190"/>
      <c r="R926" s="191">
        <f>SUM(R927:R1030)</f>
        <v>0.61720319000000001</v>
      </c>
      <c r="S926" s="190"/>
      <c r="T926" s="192">
        <f>SUM(T927:T1030)</f>
        <v>1.5148999999999999</v>
      </c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R926" s="193" t="s">
        <v>83</v>
      </c>
      <c r="AT926" s="194" t="s">
        <v>75</v>
      </c>
      <c r="AU926" s="194" t="s">
        <v>81</v>
      </c>
      <c r="AY926" s="193" t="s">
        <v>133</v>
      </c>
      <c r="BK926" s="195">
        <f>SUM(BK927:BK1030)</f>
        <v>0</v>
      </c>
    </row>
    <row r="927" s="2" customFormat="1" ht="16.5" customHeight="1">
      <c r="A927" s="39"/>
      <c r="B927" s="40"/>
      <c r="C927" s="198" t="s">
        <v>1141</v>
      </c>
      <c r="D927" s="198" t="s">
        <v>135</v>
      </c>
      <c r="E927" s="199" t="s">
        <v>1142</v>
      </c>
      <c r="F927" s="200" t="s">
        <v>1143</v>
      </c>
      <c r="G927" s="201" t="s">
        <v>143</v>
      </c>
      <c r="H927" s="202">
        <v>26.969999999999999</v>
      </c>
      <c r="I927" s="203"/>
      <c r="J927" s="204">
        <f>ROUND(I927*H927,2)</f>
        <v>0</v>
      </c>
      <c r="K927" s="200" t="s">
        <v>144</v>
      </c>
      <c r="L927" s="45"/>
      <c r="M927" s="205" t="s">
        <v>19</v>
      </c>
      <c r="N927" s="206" t="s">
        <v>47</v>
      </c>
      <c r="O927" s="85"/>
      <c r="P927" s="207">
        <f>O927*H927</f>
        <v>0</v>
      </c>
      <c r="Q927" s="207">
        <v>0</v>
      </c>
      <c r="R927" s="207">
        <f>Q927*H927</f>
        <v>0</v>
      </c>
      <c r="S927" s="207">
        <v>0.029999999999999999</v>
      </c>
      <c r="T927" s="208">
        <f>S927*H927</f>
        <v>0.80909999999999993</v>
      </c>
      <c r="U927" s="39"/>
      <c r="V927" s="39"/>
      <c r="W927" s="39"/>
      <c r="X927" s="39"/>
      <c r="Y927" s="39"/>
      <c r="Z927" s="39"/>
      <c r="AA927" s="39"/>
      <c r="AB927" s="39"/>
      <c r="AC927" s="39"/>
      <c r="AD927" s="39"/>
      <c r="AE927" s="39"/>
      <c r="AR927" s="209" t="s">
        <v>241</v>
      </c>
      <c r="AT927" s="209" t="s">
        <v>135</v>
      </c>
      <c r="AU927" s="209" t="s">
        <v>83</v>
      </c>
      <c r="AY927" s="18" t="s">
        <v>133</v>
      </c>
      <c r="BE927" s="210">
        <f>IF(N927="základní",J927,0)</f>
        <v>0</v>
      </c>
      <c r="BF927" s="210">
        <f>IF(N927="snížená",J927,0)</f>
        <v>0</v>
      </c>
      <c r="BG927" s="210">
        <f>IF(N927="zákl. přenesená",J927,0)</f>
        <v>0</v>
      </c>
      <c r="BH927" s="210">
        <f>IF(N927="sníž. přenesená",J927,0)</f>
        <v>0</v>
      </c>
      <c r="BI927" s="210">
        <f>IF(N927="nulová",J927,0)</f>
        <v>0</v>
      </c>
      <c r="BJ927" s="18" t="s">
        <v>81</v>
      </c>
      <c r="BK927" s="210">
        <f>ROUND(I927*H927,2)</f>
        <v>0</v>
      </c>
      <c r="BL927" s="18" t="s">
        <v>241</v>
      </c>
      <c r="BM927" s="209" t="s">
        <v>1144</v>
      </c>
    </row>
    <row r="928" s="2" customFormat="1">
      <c r="A928" s="39"/>
      <c r="B928" s="40"/>
      <c r="C928" s="41"/>
      <c r="D928" s="211" t="s">
        <v>146</v>
      </c>
      <c r="E928" s="41"/>
      <c r="F928" s="212" t="s">
        <v>1145</v>
      </c>
      <c r="G928" s="41"/>
      <c r="H928" s="41"/>
      <c r="I928" s="213"/>
      <c r="J928" s="41"/>
      <c r="K928" s="41"/>
      <c r="L928" s="45"/>
      <c r="M928" s="214"/>
      <c r="N928" s="215"/>
      <c r="O928" s="85"/>
      <c r="P928" s="85"/>
      <c r="Q928" s="85"/>
      <c r="R928" s="85"/>
      <c r="S928" s="85"/>
      <c r="T928" s="86"/>
      <c r="U928" s="39"/>
      <c r="V928" s="39"/>
      <c r="W928" s="39"/>
      <c r="X928" s="39"/>
      <c r="Y928" s="39"/>
      <c r="Z928" s="39"/>
      <c r="AA928" s="39"/>
      <c r="AB928" s="39"/>
      <c r="AC928" s="39"/>
      <c r="AD928" s="39"/>
      <c r="AE928" s="39"/>
      <c r="AT928" s="18" t="s">
        <v>146</v>
      </c>
      <c r="AU928" s="18" t="s">
        <v>83</v>
      </c>
    </row>
    <row r="929" s="13" customFormat="1">
      <c r="A929" s="13"/>
      <c r="B929" s="216"/>
      <c r="C929" s="217"/>
      <c r="D929" s="218" t="s">
        <v>148</v>
      </c>
      <c r="E929" s="219" t="s">
        <v>19</v>
      </c>
      <c r="F929" s="220" t="s">
        <v>1146</v>
      </c>
      <c r="G929" s="217"/>
      <c r="H929" s="219" t="s">
        <v>19</v>
      </c>
      <c r="I929" s="221"/>
      <c r="J929" s="217"/>
      <c r="K929" s="217"/>
      <c r="L929" s="222"/>
      <c r="M929" s="223"/>
      <c r="N929" s="224"/>
      <c r="O929" s="224"/>
      <c r="P929" s="224"/>
      <c r="Q929" s="224"/>
      <c r="R929" s="224"/>
      <c r="S929" s="224"/>
      <c r="T929" s="225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26" t="s">
        <v>148</v>
      </c>
      <c r="AU929" s="226" t="s">
        <v>83</v>
      </c>
      <c r="AV929" s="13" t="s">
        <v>81</v>
      </c>
      <c r="AW929" s="13" t="s">
        <v>37</v>
      </c>
      <c r="AX929" s="13" t="s">
        <v>76</v>
      </c>
      <c r="AY929" s="226" t="s">
        <v>133</v>
      </c>
    </row>
    <row r="930" s="14" customFormat="1">
      <c r="A930" s="14"/>
      <c r="B930" s="227"/>
      <c r="C930" s="228"/>
      <c r="D930" s="218" t="s">
        <v>148</v>
      </c>
      <c r="E930" s="229" t="s">
        <v>19</v>
      </c>
      <c r="F930" s="230" t="s">
        <v>918</v>
      </c>
      <c r="G930" s="228"/>
      <c r="H930" s="231">
        <v>28.050000000000001</v>
      </c>
      <c r="I930" s="232"/>
      <c r="J930" s="228"/>
      <c r="K930" s="228"/>
      <c r="L930" s="233"/>
      <c r="M930" s="234"/>
      <c r="N930" s="235"/>
      <c r="O930" s="235"/>
      <c r="P930" s="235"/>
      <c r="Q930" s="235"/>
      <c r="R930" s="235"/>
      <c r="S930" s="235"/>
      <c r="T930" s="236"/>
      <c r="U930" s="14"/>
      <c r="V930" s="14"/>
      <c r="W930" s="14"/>
      <c r="X930" s="14"/>
      <c r="Y930" s="14"/>
      <c r="Z930" s="14"/>
      <c r="AA930" s="14"/>
      <c r="AB930" s="14"/>
      <c r="AC930" s="14"/>
      <c r="AD930" s="14"/>
      <c r="AE930" s="14"/>
      <c r="AT930" s="237" t="s">
        <v>148</v>
      </c>
      <c r="AU930" s="237" t="s">
        <v>83</v>
      </c>
      <c r="AV930" s="14" t="s">
        <v>83</v>
      </c>
      <c r="AW930" s="14" t="s">
        <v>37</v>
      </c>
      <c r="AX930" s="14" t="s">
        <v>76</v>
      </c>
      <c r="AY930" s="237" t="s">
        <v>133</v>
      </c>
    </row>
    <row r="931" s="14" customFormat="1">
      <c r="A931" s="14"/>
      <c r="B931" s="227"/>
      <c r="C931" s="228"/>
      <c r="D931" s="218" t="s">
        <v>148</v>
      </c>
      <c r="E931" s="229" t="s">
        <v>19</v>
      </c>
      <c r="F931" s="230" t="s">
        <v>919</v>
      </c>
      <c r="G931" s="228"/>
      <c r="H931" s="231">
        <v>-1.0800000000000001</v>
      </c>
      <c r="I931" s="232"/>
      <c r="J931" s="228"/>
      <c r="K931" s="228"/>
      <c r="L931" s="233"/>
      <c r="M931" s="234"/>
      <c r="N931" s="235"/>
      <c r="O931" s="235"/>
      <c r="P931" s="235"/>
      <c r="Q931" s="235"/>
      <c r="R931" s="235"/>
      <c r="S931" s="235"/>
      <c r="T931" s="236"/>
      <c r="U931" s="14"/>
      <c r="V931" s="14"/>
      <c r="W931" s="14"/>
      <c r="X931" s="14"/>
      <c r="Y931" s="14"/>
      <c r="Z931" s="14"/>
      <c r="AA931" s="14"/>
      <c r="AB931" s="14"/>
      <c r="AC931" s="14"/>
      <c r="AD931" s="14"/>
      <c r="AE931" s="14"/>
      <c r="AT931" s="237" t="s">
        <v>148</v>
      </c>
      <c r="AU931" s="237" t="s">
        <v>83</v>
      </c>
      <c r="AV931" s="14" t="s">
        <v>83</v>
      </c>
      <c r="AW931" s="14" t="s">
        <v>37</v>
      </c>
      <c r="AX931" s="14" t="s">
        <v>76</v>
      </c>
      <c r="AY931" s="237" t="s">
        <v>133</v>
      </c>
    </row>
    <row r="932" s="15" customFormat="1">
      <c r="A932" s="15"/>
      <c r="B932" s="248"/>
      <c r="C932" s="249"/>
      <c r="D932" s="218" t="s">
        <v>148</v>
      </c>
      <c r="E932" s="250" t="s">
        <v>19</v>
      </c>
      <c r="F932" s="251" t="s">
        <v>305</v>
      </c>
      <c r="G932" s="249"/>
      <c r="H932" s="252">
        <v>26.969999999999999</v>
      </c>
      <c r="I932" s="253"/>
      <c r="J932" s="249"/>
      <c r="K932" s="249"/>
      <c r="L932" s="254"/>
      <c r="M932" s="255"/>
      <c r="N932" s="256"/>
      <c r="O932" s="256"/>
      <c r="P932" s="256"/>
      <c r="Q932" s="256"/>
      <c r="R932" s="256"/>
      <c r="S932" s="256"/>
      <c r="T932" s="257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58" t="s">
        <v>148</v>
      </c>
      <c r="AU932" s="258" t="s">
        <v>83</v>
      </c>
      <c r="AV932" s="15" t="s">
        <v>139</v>
      </c>
      <c r="AW932" s="15" t="s">
        <v>37</v>
      </c>
      <c r="AX932" s="15" t="s">
        <v>81</v>
      </c>
      <c r="AY932" s="258" t="s">
        <v>133</v>
      </c>
    </row>
    <row r="933" s="2" customFormat="1" ht="24.15" customHeight="1">
      <c r="A933" s="39"/>
      <c r="B933" s="40"/>
      <c r="C933" s="198" t="s">
        <v>1147</v>
      </c>
      <c r="D933" s="198" t="s">
        <v>135</v>
      </c>
      <c r="E933" s="199" t="s">
        <v>1148</v>
      </c>
      <c r="F933" s="200" t="s">
        <v>1149</v>
      </c>
      <c r="G933" s="201" t="s">
        <v>143</v>
      </c>
      <c r="H933" s="202">
        <v>15.881</v>
      </c>
      <c r="I933" s="203"/>
      <c r="J933" s="204">
        <f>ROUND(I933*H933,2)</f>
        <v>0</v>
      </c>
      <c r="K933" s="200" t="s">
        <v>144</v>
      </c>
      <c r="L933" s="45"/>
      <c r="M933" s="205" t="s">
        <v>19</v>
      </c>
      <c r="N933" s="206" t="s">
        <v>47</v>
      </c>
      <c r="O933" s="85"/>
      <c r="P933" s="207">
        <f>O933*H933</f>
        <v>0</v>
      </c>
      <c r="Q933" s="207">
        <v>0.00027</v>
      </c>
      <c r="R933" s="207">
        <f>Q933*H933</f>
        <v>0.00428787</v>
      </c>
      <c r="S933" s="207">
        <v>0</v>
      </c>
      <c r="T933" s="208">
        <f>S933*H933</f>
        <v>0</v>
      </c>
      <c r="U933" s="39"/>
      <c r="V933" s="39"/>
      <c r="W933" s="39"/>
      <c r="X933" s="39"/>
      <c r="Y933" s="39"/>
      <c r="Z933" s="39"/>
      <c r="AA933" s="39"/>
      <c r="AB933" s="39"/>
      <c r="AC933" s="39"/>
      <c r="AD933" s="39"/>
      <c r="AE933" s="39"/>
      <c r="AR933" s="209" t="s">
        <v>241</v>
      </c>
      <c r="AT933" s="209" t="s">
        <v>135</v>
      </c>
      <c r="AU933" s="209" t="s">
        <v>83</v>
      </c>
      <c r="AY933" s="18" t="s">
        <v>133</v>
      </c>
      <c r="BE933" s="210">
        <f>IF(N933="základní",J933,0)</f>
        <v>0</v>
      </c>
      <c r="BF933" s="210">
        <f>IF(N933="snížená",J933,0)</f>
        <v>0</v>
      </c>
      <c r="BG933" s="210">
        <f>IF(N933="zákl. přenesená",J933,0)</f>
        <v>0</v>
      </c>
      <c r="BH933" s="210">
        <f>IF(N933="sníž. přenesená",J933,0)</f>
        <v>0</v>
      </c>
      <c r="BI933" s="210">
        <f>IF(N933="nulová",J933,0)</f>
        <v>0</v>
      </c>
      <c r="BJ933" s="18" t="s">
        <v>81</v>
      </c>
      <c r="BK933" s="210">
        <f>ROUND(I933*H933,2)</f>
        <v>0</v>
      </c>
      <c r="BL933" s="18" t="s">
        <v>241</v>
      </c>
      <c r="BM933" s="209" t="s">
        <v>1150</v>
      </c>
    </row>
    <row r="934" s="2" customFormat="1">
      <c r="A934" s="39"/>
      <c r="B934" s="40"/>
      <c r="C934" s="41"/>
      <c r="D934" s="211" t="s">
        <v>146</v>
      </c>
      <c r="E934" s="41"/>
      <c r="F934" s="212" t="s">
        <v>1151</v>
      </c>
      <c r="G934" s="41"/>
      <c r="H934" s="41"/>
      <c r="I934" s="213"/>
      <c r="J934" s="41"/>
      <c r="K934" s="41"/>
      <c r="L934" s="45"/>
      <c r="M934" s="214"/>
      <c r="N934" s="215"/>
      <c r="O934" s="85"/>
      <c r="P934" s="85"/>
      <c r="Q934" s="85"/>
      <c r="R934" s="85"/>
      <c r="S934" s="85"/>
      <c r="T934" s="86"/>
      <c r="U934" s="39"/>
      <c r="V934" s="39"/>
      <c r="W934" s="39"/>
      <c r="X934" s="39"/>
      <c r="Y934" s="39"/>
      <c r="Z934" s="39"/>
      <c r="AA934" s="39"/>
      <c r="AB934" s="39"/>
      <c r="AC934" s="39"/>
      <c r="AD934" s="39"/>
      <c r="AE934" s="39"/>
      <c r="AT934" s="18" t="s">
        <v>146</v>
      </c>
      <c r="AU934" s="18" t="s">
        <v>83</v>
      </c>
    </row>
    <row r="935" s="13" customFormat="1">
      <c r="A935" s="13"/>
      <c r="B935" s="216"/>
      <c r="C935" s="217"/>
      <c r="D935" s="218" t="s">
        <v>148</v>
      </c>
      <c r="E935" s="219" t="s">
        <v>19</v>
      </c>
      <c r="F935" s="220" t="s">
        <v>1152</v>
      </c>
      <c r="G935" s="217"/>
      <c r="H935" s="219" t="s">
        <v>19</v>
      </c>
      <c r="I935" s="221"/>
      <c r="J935" s="217"/>
      <c r="K935" s="217"/>
      <c r="L935" s="222"/>
      <c r="M935" s="223"/>
      <c r="N935" s="224"/>
      <c r="O935" s="224"/>
      <c r="P935" s="224"/>
      <c r="Q935" s="224"/>
      <c r="R935" s="224"/>
      <c r="S935" s="224"/>
      <c r="T935" s="225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26" t="s">
        <v>148</v>
      </c>
      <c r="AU935" s="226" t="s">
        <v>83</v>
      </c>
      <c r="AV935" s="13" t="s">
        <v>81</v>
      </c>
      <c r="AW935" s="13" t="s">
        <v>37</v>
      </c>
      <c r="AX935" s="13" t="s">
        <v>76</v>
      </c>
      <c r="AY935" s="226" t="s">
        <v>133</v>
      </c>
    </row>
    <row r="936" s="14" customFormat="1">
      <c r="A936" s="14"/>
      <c r="B936" s="227"/>
      <c r="C936" s="228"/>
      <c r="D936" s="218" t="s">
        <v>148</v>
      </c>
      <c r="E936" s="229" t="s">
        <v>19</v>
      </c>
      <c r="F936" s="230" t="s">
        <v>1153</v>
      </c>
      <c r="G936" s="228"/>
      <c r="H936" s="231">
        <v>2.5649999999999999</v>
      </c>
      <c r="I936" s="232"/>
      <c r="J936" s="228"/>
      <c r="K936" s="228"/>
      <c r="L936" s="233"/>
      <c r="M936" s="234"/>
      <c r="N936" s="235"/>
      <c r="O936" s="235"/>
      <c r="P936" s="235"/>
      <c r="Q936" s="235"/>
      <c r="R936" s="235"/>
      <c r="S936" s="235"/>
      <c r="T936" s="236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37" t="s">
        <v>148</v>
      </c>
      <c r="AU936" s="237" t="s">
        <v>83</v>
      </c>
      <c r="AV936" s="14" t="s">
        <v>83</v>
      </c>
      <c r="AW936" s="14" t="s">
        <v>37</v>
      </c>
      <c r="AX936" s="14" t="s">
        <v>76</v>
      </c>
      <c r="AY936" s="237" t="s">
        <v>133</v>
      </c>
    </row>
    <row r="937" s="13" customFormat="1">
      <c r="A937" s="13"/>
      <c r="B937" s="216"/>
      <c r="C937" s="217"/>
      <c r="D937" s="218" t="s">
        <v>148</v>
      </c>
      <c r="E937" s="219" t="s">
        <v>19</v>
      </c>
      <c r="F937" s="220" t="s">
        <v>1154</v>
      </c>
      <c r="G937" s="217"/>
      <c r="H937" s="219" t="s">
        <v>19</v>
      </c>
      <c r="I937" s="221"/>
      <c r="J937" s="217"/>
      <c r="K937" s="217"/>
      <c r="L937" s="222"/>
      <c r="M937" s="223"/>
      <c r="N937" s="224"/>
      <c r="O937" s="224"/>
      <c r="P937" s="224"/>
      <c r="Q937" s="224"/>
      <c r="R937" s="224"/>
      <c r="S937" s="224"/>
      <c r="T937" s="225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26" t="s">
        <v>148</v>
      </c>
      <c r="AU937" s="226" t="s">
        <v>83</v>
      </c>
      <c r="AV937" s="13" t="s">
        <v>81</v>
      </c>
      <c r="AW937" s="13" t="s">
        <v>37</v>
      </c>
      <c r="AX937" s="13" t="s">
        <v>76</v>
      </c>
      <c r="AY937" s="226" t="s">
        <v>133</v>
      </c>
    </row>
    <row r="938" s="14" customFormat="1">
      <c r="A938" s="14"/>
      <c r="B938" s="227"/>
      <c r="C938" s="228"/>
      <c r="D938" s="218" t="s">
        <v>148</v>
      </c>
      <c r="E938" s="229" t="s">
        <v>19</v>
      </c>
      <c r="F938" s="230" t="s">
        <v>1155</v>
      </c>
      <c r="G938" s="228"/>
      <c r="H938" s="231">
        <v>4.2530000000000001</v>
      </c>
      <c r="I938" s="232"/>
      <c r="J938" s="228"/>
      <c r="K938" s="228"/>
      <c r="L938" s="233"/>
      <c r="M938" s="234"/>
      <c r="N938" s="235"/>
      <c r="O938" s="235"/>
      <c r="P938" s="235"/>
      <c r="Q938" s="235"/>
      <c r="R938" s="235"/>
      <c r="S938" s="235"/>
      <c r="T938" s="236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37" t="s">
        <v>148</v>
      </c>
      <c r="AU938" s="237" t="s">
        <v>83</v>
      </c>
      <c r="AV938" s="14" t="s">
        <v>83</v>
      </c>
      <c r="AW938" s="14" t="s">
        <v>37</v>
      </c>
      <c r="AX938" s="14" t="s">
        <v>76</v>
      </c>
      <c r="AY938" s="237" t="s">
        <v>133</v>
      </c>
    </row>
    <row r="939" s="13" customFormat="1">
      <c r="A939" s="13"/>
      <c r="B939" s="216"/>
      <c r="C939" s="217"/>
      <c r="D939" s="218" t="s">
        <v>148</v>
      </c>
      <c r="E939" s="219" t="s">
        <v>19</v>
      </c>
      <c r="F939" s="220" t="s">
        <v>1156</v>
      </c>
      <c r="G939" s="217"/>
      <c r="H939" s="219" t="s">
        <v>19</v>
      </c>
      <c r="I939" s="221"/>
      <c r="J939" s="217"/>
      <c r="K939" s="217"/>
      <c r="L939" s="222"/>
      <c r="M939" s="223"/>
      <c r="N939" s="224"/>
      <c r="O939" s="224"/>
      <c r="P939" s="224"/>
      <c r="Q939" s="224"/>
      <c r="R939" s="224"/>
      <c r="S939" s="224"/>
      <c r="T939" s="225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26" t="s">
        <v>148</v>
      </c>
      <c r="AU939" s="226" t="s">
        <v>83</v>
      </c>
      <c r="AV939" s="13" t="s">
        <v>81</v>
      </c>
      <c r="AW939" s="13" t="s">
        <v>37</v>
      </c>
      <c r="AX939" s="13" t="s">
        <v>76</v>
      </c>
      <c r="AY939" s="226" t="s">
        <v>133</v>
      </c>
    </row>
    <row r="940" s="14" customFormat="1">
      <c r="A940" s="14"/>
      <c r="B940" s="227"/>
      <c r="C940" s="228"/>
      <c r="D940" s="218" t="s">
        <v>148</v>
      </c>
      <c r="E940" s="229" t="s">
        <v>19</v>
      </c>
      <c r="F940" s="230" t="s">
        <v>1157</v>
      </c>
      <c r="G940" s="228"/>
      <c r="H940" s="231">
        <v>4.5679999999999996</v>
      </c>
      <c r="I940" s="232"/>
      <c r="J940" s="228"/>
      <c r="K940" s="228"/>
      <c r="L940" s="233"/>
      <c r="M940" s="234"/>
      <c r="N940" s="235"/>
      <c r="O940" s="235"/>
      <c r="P940" s="235"/>
      <c r="Q940" s="235"/>
      <c r="R940" s="235"/>
      <c r="S940" s="235"/>
      <c r="T940" s="236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37" t="s">
        <v>148</v>
      </c>
      <c r="AU940" s="237" t="s">
        <v>83</v>
      </c>
      <c r="AV940" s="14" t="s">
        <v>83</v>
      </c>
      <c r="AW940" s="14" t="s">
        <v>37</v>
      </c>
      <c r="AX940" s="14" t="s">
        <v>76</v>
      </c>
      <c r="AY940" s="237" t="s">
        <v>133</v>
      </c>
    </row>
    <row r="941" s="13" customFormat="1">
      <c r="A941" s="13"/>
      <c r="B941" s="216"/>
      <c r="C941" s="217"/>
      <c r="D941" s="218" t="s">
        <v>148</v>
      </c>
      <c r="E941" s="219" t="s">
        <v>19</v>
      </c>
      <c r="F941" s="220" t="s">
        <v>1156</v>
      </c>
      <c r="G941" s="217"/>
      <c r="H941" s="219" t="s">
        <v>19</v>
      </c>
      <c r="I941" s="221"/>
      <c r="J941" s="217"/>
      <c r="K941" s="217"/>
      <c r="L941" s="222"/>
      <c r="M941" s="223"/>
      <c r="N941" s="224"/>
      <c r="O941" s="224"/>
      <c r="P941" s="224"/>
      <c r="Q941" s="224"/>
      <c r="R941" s="224"/>
      <c r="S941" s="224"/>
      <c r="T941" s="225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26" t="s">
        <v>148</v>
      </c>
      <c r="AU941" s="226" t="s">
        <v>83</v>
      </c>
      <c r="AV941" s="13" t="s">
        <v>81</v>
      </c>
      <c r="AW941" s="13" t="s">
        <v>37</v>
      </c>
      <c r="AX941" s="13" t="s">
        <v>76</v>
      </c>
      <c r="AY941" s="226" t="s">
        <v>133</v>
      </c>
    </row>
    <row r="942" s="14" customFormat="1">
      <c r="A942" s="14"/>
      <c r="B942" s="227"/>
      <c r="C942" s="228"/>
      <c r="D942" s="218" t="s">
        <v>148</v>
      </c>
      <c r="E942" s="229" t="s">
        <v>19</v>
      </c>
      <c r="F942" s="230" t="s">
        <v>1158</v>
      </c>
      <c r="G942" s="228"/>
      <c r="H942" s="231">
        <v>4.4950000000000001</v>
      </c>
      <c r="I942" s="232"/>
      <c r="J942" s="228"/>
      <c r="K942" s="228"/>
      <c r="L942" s="233"/>
      <c r="M942" s="234"/>
      <c r="N942" s="235"/>
      <c r="O942" s="235"/>
      <c r="P942" s="235"/>
      <c r="Q942" s="235"/>
      <c r="R942" s="235"/>
      <c r="S942" s="235"/>
      <c r="T942" s="236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37" t="s">
        <v>148</v>
      </c>
      <c r="AU942" s="237" t="s">
        <v>83</v>
      </c>
      <c r="AV942" s="14" t="s">
        <v>83</v>
      </c>
      <c r="AW942" s="14" t="s">
        <v>37</v>
      </c>
      <c r="AX942" s="14" t="s">
        <v>76</v>
      </c>
      <c r="AY942" s="237" t="s">
        <v>133</v>
      </c>
    </row>
    <row r="943" s="15" customFormat="1">
      <c r="A943" s="15"/>
      <c r="B943" s="248"/>
      <c r="C943" s="249"/>
      <c r="D943" s="218" t="s">
        <v>148</v>
      </c>
      <c r="E943" s="250" t="s">
        <v>19</v>
      </c>
      <c r="F943" s="251" t="s">
        <v>305</v>
      </c>
      <c r="G943" s="249"/>
      <c r="H943" s="252">
        <v>15.881</v>
      </c>
      <c r="I943" s="253"/>
      <c r="J943" s="249"/>
      <c r="K943" s="249"/>
      <c r="L943" s="254"/>
      <c r="M943" s="255"/>
      <c r="N943" s="256"/>
      <c r="O943" s="256"/>
      <c r="P943" s="256"/>
      <c r="Q943" s="256"/>
      <c r="R943" s="256"/>
      <c r="S943" s="256"/>
      <c r="T943" s="257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58" t="s">
        <v>148</v>
      </c>
      <c r="AU943" s="258" t="s">
        <v>83</v>
      </c>
      <c r="AV943" s="15" t="s">
        <v>139</v>
      </c>
      <c r="AW943" s="15" t="s">
        <v>37</v>
      </c>
      <c r="AX943" s="15" t="s">
        <v>81</v>
      </c>
      <c r="AY943" s="258" t="s">
        <v>133</v>
      </c>
    </row>
    <row r="944" s="2" customFormat="1" ht="16.5" customHeight="1">
      <c r="A944" s="39"/>
      <c r="B944" s="40"/>
      <c r="C944" s="238" t="s">
        <v>1159</v>
      </c>
      <c r="D944" s="238" t="s">
        <v>200</v>
      </c>
      <c r="E944" s="239" t="s">
        <v>1160</v>
      </c>
      <c r="F944" s="240" t="s">
        <v>1161</v>
      </c>
      <c r="G944" s="241" t="s">
        <v>143</v>
      </c>
      <c r="H944" s="242">
        <v>2.5649999999999999</v>
      </c>
      <c r="I944" s="243"/>
      <c r="J944" s="244">
        <f>ROUND(I944*H944,2)</f>
        <v>0</v>
      </c>
      <c r="K944" s="240" t="s">
        <v>144</v>
      </c>
      <c r="L944" s="245"/>
      <c r="M944" s="246" t="s">
        <v>19</v>
      </c>
      <c r="N944" s="247" t="s">
        <v>47</v>
      </c>
      <c r="O944" s="85"/>
      <c r="P944" s="207">
        <f>O944*H944</f>
        <v>0</v>
      </c>
      <c r="Q944" s="207">
        <v>0.019949999999999999</v>
      </c>
      <c r="R944" s="207">
        <f>Q944*H944</f>
        <v>0.051171749999999995</v>
      </c>
      <c r="S944" s="207">
        <v>0</v>
      </c>
      <c r="T944" s="208">
        <f>S944*H944</f>
        <v>0</v>
      </c>
      <c r="U944" s="39"/>
      <c r="V944" s="39"/>
      <c r="W944" s="39"/>
      <c r="X944" s="39"/>
      <c r="Y944" s="39"/>
      <c r="Z944" s="39"/>
      <c r="AA944" s="39"/>
      <c r="AB944" s="39"/>
      <c r="AC944" s="39"/>
      <c r="AD944" s="39"/>
      <c r="AE944" s="39"/>
      <c r="AR944" s="209" t="s">
        <v>368</v>
      </c>
      <c r="AT944" s="209" t="s">
        <v>200</v>
      </c>
      <c r="AU944" s="209" t="s">
        <v>83</v>
      </c>
      <c r="AY944" s="18" t="s">
        <v>133</v>
      </c>
      <c r="BE944" s="210">
        <f>IF(N944="základní",J944,0)</f>
        <v>0</v>
      </c>
      <c r="BF944" s="210">
        <f>IF(N944="snížená",J944,0)</f>
        <v>0</v>
      </c>
      <c r="BG944" s="210">
        <f>IF(N944="zákl. přenesená",J944,0)</f>
        <v>0</v>
      </c>
      <c r="BH944" s="210">
        <f>IF(N944="sníž. přenesená",J944,0)</f>
        <v>0</v>
      </c>
      <c r="BI944" s="210">
        <f>IF(N944="nulová",J944,0)</f>
        <v>0</v>
      </c>
      <c r="BJ944" s="18" t="s">
        <v>81</v>
      </c>
      <c r="BK944" s="210">
        <f>ROUND(I944*H944,2)</f>
        <v>0</v>
      </c>
      <c r="BL944" s="18" t="s">
        <v>241</v>
      </c>
      <c r="BM944" s="209" t="s">
        <v>1162</v>
      </c>
    </row>
    <row r="945" s="2" customFormat="1">
      <c r="A945" s="39"/>
      <c r="B945" s="40"/>
      <c r="C945" s="41"/>
      <c r="D945" s="211" t="s">
        <v>146</v>
      </c>
      <c r="E945" s="41"/>
      <c r="F945" s="212" t="s">
        <v>1163</v>
      </c>
      <c r="G945" s="41"/>
      <c r="H945" s="41"/>
      <c r="I945" s="213"/>
      <c r="J945" s="41"/>
      <c r="K945" s="41"/>
      <c r="L945" s="45"/>
      <c r="M945" s="214"/>
      <c r="N945" s="215"/>
      <c r="O945" s="85"/>
      <c r="P945" s="85"/>
      <c r="Q945" s="85"/>
      <c r="R945" s="85"/>
      <c r="S945" s="85"/>
      <c r="T945" s="86"/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T945" s="18" t="s">
        <v>146</v>
      </c>
      <c r="AU945" s="18" t="s">
        <v>83</v>
      </c>
    </row>
    <row r="946" s="13" customFormat="1">
      <c r="A946" s="13"/>
      <c r="B946" s="216"/>
      <c r="C946" s="217"/>
      <c r="D946" s="218" t="s">
        <v>148</v>
      </c>
      <c r="E946" s="219" t="s">
        <v>19</v>
      </c>
      <c r="F946" s="220" t="s">
        <v>1164</v>
      </c>
      <c r="G946" s="217"/>
      <c r="H946" s="219" t="s">
        <v>19</v>
      </c>
      <c r="I946" s="221"/>
      <c r="J946" s="217"/>
      <c r="K946" s="217"/>
      <c r="L946" s="222"/>
      <c r="M946" s="223"/>
      <c r="N946" s="224"/>
      <c r="O946" s="224"/>
      <c r="P946" s="224"/>
      <c r="Q946" s="224"/>
      <c r="R946" s="224"/>
      <c r="S946" s="224"/>
      <c r="T946" s="225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26" t="s">
        <v>148</v>
      </c>
      <c r="AU946" s="226" t="s">
        <v>83</v>
      </c>
      <c r="AV946" s="13" t="s">
        <v>81</v>
      </c>
      <c r="AW946" s="13" t="s">
        <v>37</v>
      </c>
      <c r="AX946" s="13" t="s">
        <v>76</v>
      </c>
      <c r="AY946" s="226" t="s">
        <v>133</v>
      </c>
    </row>
    <row r="947" s="14" customFormat="1">
      <c r="A947" s="14"/>
      <c r="B947" s="227"/>
      <c r="C947" s="228"/>
      <c r="D947" s="218" t="s">
        <v>148</v>
      </c>
      <c r="E947" s="229" t="s">
        <v>19</v>
      </c>
      <c r="F947" s="230" t="s">
        <v>1153</v>
      </c>
      <c r="G947" s="228"/>
      <c r="H947" s="231">
        <v>2.5649999999999999</v>
      </c>
      <c r="I947" s="232"/>
      <c r="J947" s="228"/>
      <c r="K947" s="228"/>
      <c r="L947" s="233"/>
      <c r="M947" s="234"/>
      <c r="N947" s="235"/>
      <c r="O947" s="235"/>
      <c r="P947" s="235"/>
      <c r="Q947" s="235"/>
      <c r="R947" s="235"/>
      <c r="S947" s="235"/>
      <c r="T947" s="236"/>
      <c r="U947" s="14"/>
      <c r="V947" s="14"/>
      <c r="W947" s="14"/>
      <c r="X947" s="14"/>
      <c r="Y947" s="14"/>
      <c r="Z947" s="14"/>
      <c r="AA947" s="14"/>
      <c r="AB947" s="14"/>
      <c r="AC947" s="14"/>
      <c r="AD947" s="14"/>
      <c r="AE947" s="14"/>
      <c r="AT947" s="237" t="s">
        <v>148</v>
      </c>
      <c r="AU947" s="237" t="s">
        <v>83</v>
      </c>
      <c r="AV947" s="14" t="s">
        <v>83</v>
      </c>
      <c r="AW947" s="14" t="s">
        <v>37</v>
      </c>
      <c r="AX947" s="14" t="s">
        <v>81</v>
      </c>
      <c r="AY947" s="237" t="s">
        <v>133</v>
      </c>
    </row>
    <row r="948" s="2" customFormat="1" ht="16.5" customHeight="1">
      <c r="A948" s="39"/>
      <c r="B948" s="40"/>
      <c r="C948" s="238" t="s">
        <v>1165</v>
      </c>
      <c r="D948" s="238" t="s">
        <v>200</v>
      </c>
      <c r="E948" s="239" t="s">
        <v>1166</v>
      </c>
      <c r="F948" s="240" t="s">
        <v>1167</v>
      </c>
      <c r="G948" s="241" t="s">
        <v>143</v>
      </c>
      <c r="H948" s="242">
        <v>13.316000000000001</v>
      </c>
      <c r="I948" s="243"/>
      <c r="J948" s="244">
        <f>ROUND(I948*H948,2)</f>
        <v>0</v>
      </c>
      <c r="K948" s="240" t="s">
        <v>144</v>
      </c>
      <c r="L948" s="245"/>
      <c r="M948" s="246" t="s">
        <v>19</v>
      </c>
      <c r="N948" s="247" t="s">
        <v>47</v>
      </c>
      <c r="O948" s="85"/>
      <c r="P948" s="207">
        <f>O948*H948</f>
        <v>0</v>
      </c>
      <c r="Q948" s="207">
        <v>0.02019</v>
      </c>
      <c r="R948" s="207">
        <f>Q948*H948</f>
        <v>0.26885004000000001</v>
      </c>
      <c r="S948" s="207">
        <v>0</v>
      </c>
      <c r="T948" s="208">
        <f>S948*H948</f>
        <v>0</v>
      </c>
      <c r="U948" s="39"/>
      <c r="V948" s="39"/>
      <c r="W948" s="39"/>
      <c r="X948" s="39"/>
      <c r="Y948" s="39"/>
      <c r="Z948" s="39"/>
      <c r="AA948" s="39"/>
      <c r="AB948" s="39"/>
      <c r="AC948" s="39"/>
      <c r="AD948" s="39"/>
      <c r="AE948" s="39"/>
      <c r="AR948" s="209" t="s">
        <v>368</v>
      </c>
      <c r="AT948" s="209" t="s">
        <v>200</v>
      </c>
      <c r="AU948" s="209" t="s">
        <v>83</v>
      </c>
      <c r="AY948" s="18" t="s">
        <v>133</v>
      </c>
      <c r="BE948" s="210">
        <f>IF(N948="základní",J948,0)</f>
        <v>0</v>
      </c>
      <c r="BF948" s="210">
        <f>IF(N948="snížená",J948,0)</f>
        <v>0</v>
      </c>
      <c r="BG948" s="210">
        <f>IF(N948="zákl. přenesená",J948,0)</f>
        <v>0</v>
      </c>
      <c r="BH948" s="210">
        <f>IF(N948="sníž. přenesená",J948,0)</f>
        <v>0</v>
      </c>
      <c r="BI948" s="210">
        <f>IF(N948="nulová",J948,0)</f>
        <v>0</v>
      </c>
      <c r="BJ948" s="18" t="s">
        <v>81</v>
      </c>
      <c r="BK948" s="210">
        <f>ROUND(I948*H948,2)</f>
        <v>0</v>
      </c>
      <c r="BL948" s="18" t="s">
        <v>241</v>
      </c>
      <c r="BM948" s="209" t="s">
        <v>1168</v>
      </c>
    </row>
    <row r="949" s="2" customFormat="1">
      <c r="A949" s="39"/>
      <c r="B949" s="40"/>
      <c r="C949" s="41"/>
      <c r="D949" s="211" t="s">
        <v>146</v>
      </c>
      <c r="E949" s="41"/>
      <c r="F949" s="212" t="s">
        <v>1169</v>
      </c>
      <c r="G949" s="41"/>
      <c r="H949" s="41"/>
      <c r="I949" s="213"/>
      <c r="J949" s="41"/>
      <c r="K949" s="41"/>
      <c r="L949" s="45"/>
      <c r="M949" s="214"/>
      <c r="N949" s="215"/>
      <c r="O949" s="85"/>
      <c r="P949" s="85"/>
      <c r="Q949" s="85"/>
      <c r="R949" s="85"/>
      <c r="S949" s="85"/>
      <c r="T949" s="86"/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T949" s="18" t="s">
        <v>146</v>
      </c>
      <c r="AU949" s="18" t="s">
        <v>83</v>
      </c>
    </row>
    <row r="950" s="13" customFormat="1">
      <c r="A950" s="13"/>
      <c r="B950" s="216"/>
      <c r="C950" s="217"/>
      <c r="D950" s="218" t="s">
        <v>148</v>
      </c>
      <c r="E950" s="219" t="s">
        <v>19</v>
      </c>
      <c r="F950" s="220" t="s">
        <v>1170</v>
      </c>
      <c r="G950" s="217"/>
      <c r="H950" s="219" t="s">
        <v>19</v>
      </c>
      <c r="I950" s="221"/>
      <c r="J950" s="217"/>
      <c r="K950" s="217"/>
      <c r="L950" s="222"/>
      <c r="M950" s="223"/>
      <c r="N950" s="224"/>
      <c r="O950" s="224"/>
      <c r="P950" s="224"/>
      <c r="Q950" s="224"/>
      <c r="R950" s="224"/>
      <c r="S950" s="224"/>
      <c r="T950" s="225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26" t="s">
        <v>148</v>
      </c>
      <c r="AU950" s="226" t="s">
        <v>83</v>
      </c>
      <c r="AV950" s="13" t="s">
        <v>81</v>
      </c>
      <c r="AW950" s="13" t="s">
        <v>37</v>
      </c>
      <c r="AX950" s="13" t="s">
        <v>76</v>
      </c>
      <c r="AY950" s="226" t="s">
        <v>133</v>
      </c>
    </row>
    <row r="951" s="14" customFormat="1">
      <c r="A951" s="14"/>
      <c r="B951" s="227"/>
      <c r="C951" s="228"/>
      <c r="D951" s="218" t="s">
        <v>148</v>
      </c>
      <c r="E951" s="229" t="s">
        <v>19</v>
      </c>
      <c r="F951" s="230" t="s">
        <v>1155</v>
      </c>
      <c r="G951" s="228"/>
      <c r="H951" s="231">
        <v>4.2530000000000001</v>
      </c>
      <c r="I951" s="232"/>
      <c r="J951" s="228"/>
      <c r="K951" s="228"/>
      <c r="L951" s="233"/>
      <c r="M951" s="234"/>
      <c r="N951" s="235"/>
      <c r="O951" s="235"/>
      <c r="P951" s="235"/>
      <c r="Q951" s="235"/>
      <c r="R951" s="235"/>
      <c r="S951" s="235"/>
      <c r="T951" s="236"/>
      <c r="U951" s="14"/>
      <c r="V951" s="14"/>
      <c r="W951" s="14"/>
      <c r="X951" s="14"/>
      <c r="Y951" s="14"/>
      <c r="Z951" s="14"/>
      <c r="AA951" s="14"/>
      <c r="AB951" s="14"/>
      <c r="AC951" s="14"/>
      <c r="AD951" s="14"/>
      <c r="AE951" s="14"/>
      <c r="AT951" s="237" t="s">
        <v>148</v>
      </c>
      <c r="AU951" s="237" t="s">
        <v>83</v>
      </c>
      <c r="AV951" s="14" t="s">
        <v>83</v>
      </c>
      <c r="AW951" s="14" t="s">
        <v>37</v>
      </c>
      <c r="AX951" s="14" t="s">
        <v>76</v>
      </c>
      <c r="AY951" s="237" t="s">
        <v>133</v>
      </c>
    </row>
    <row r="952" s="13" customFormat="1">
      <c r="A952" s="13"/>
      <c r="B952" s="216"/>
      <c r="C952" s="217"/>
      <c r="D952" s="218" t="s">
        <v>148</v>
      </c>
      <c r="E952" s="219" t="s">
        <v>19</v>
      </c>
      <c r="F952" s="220" t="s">
        <v>1171</v>
      </c>
      <c r="G952" s="217"/>
      <c r="H952" s="219" t="s">
        <v>19</v>
      </c>
      <c r="I952" s="221"/>
      <c r="J952" s="217"/>
      <c r="K952" s="217"/>
      <c r="L952" s="222"/>
      <c r="M952" s="223"/>
      <c r="N952" s="224"/>
      <c r="O952" s="224"/>
      <c r="P952" s="224"/>
      <c r="Q952" s="224"/>
      <c r="R952" s="224"/>
      <c r="S952" s="224"/>
      <c r="T952" s="225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26" t="s">
        <v>148</v>
      </c>
      <c r="AU952" s="226" t="s">
        <v>83</v>
      </c>
      <c r="AV952" s="13" t="s">
        <v>81</v>
      </c>
      <c r="AW952" s="13" t="s">
        <v>37</v>
      </c>
      <c r="AX952" s="13" t="s">
        <v>76</v>
      </c>
      <c r="AY952" s="226" t="s">
        <v>133</v>
      </c>
    </row>
    <row r="953" s="14" customFormat="1">
      <c r="A953" s="14"/>
      <c r="B953" s="227"/>
      <c r="C953" s="228"/>
      <c r="D953" s="218" t="s">
        <v>148</v>
      </c>
      <c r="E953" s="229" t="s">
        <v>19</v>
      </c>
      <c r="F953" s="230" t="s">
        <v>1157</v>
      </c>
      <c r="G953" s="228"/>
      <c r="H953" s="231">
        <v>4.5679999999999996</v>
      </c>
      <c r="I953" s="232"/>
      <c r="J953" s="228"/>
      <c r="K953" s="228"/>
      <c r="L953" s="233"/>
      <c r="M953" s="234"/>
      <c r="N953" s="235"/>
      <c r="O953" s="235"/>
      <c r="P953" s="235"/>
      <c r="Q953" s="235"/>
      <c r="R953" s="235"/>
      <c r="S953" s="235"/>
      <c r="T953" s="236"/>
      <c r="U953" s="14"/>
      <c r="V953" s="14"/>
      <c r="W953" s="14"/>
      <c r="X953" s="14"/>
      <c r="Y953" s="14"/>
      <c r="Z953" s="14"/>
      <c r="AA953" s="14"/>
      <c r="AB953" s="14"/>
      <c r="AC953" s="14"/>
      <c r="AD953" s="14"/>
      <c r="AE953" s="14"/>
      <c r="AT953" s="237" t="s">
        <v>148</v>
      </c>
      <c r="AU953" s="237" t="s">
        <v>83</v>
      </c>
      <c r="AV953" s="14" t="s">
        <v>83</v>
      </c>
      <c r="AW953" s="14" t="s">
        <v>37</v>
      </c>
      <c r="AX953" s="14" t="s">
        <v>76</v>
      </c>
      <c r="AY953" s="237" t="s">
        <v>133</v>
      </c>
    </row>
    <row r="954" s="13" customFormat="1">
      <c r="A954" s="13"/>
      <c r="B954" s="216"/>
      <c r="C954" s="217"/>
      <c r="D954" s="218" t="s">
        <v>148</v>
      </c>
      <c r="E954" s="219" t="s">
        <v>19</v>
      </c>
      <c r="F954" s="220" t="s">
        <v>1171</v>
      </c>
      <c r="G954" s="217"/>
      <c r="H954" s="219" t="s">
        <v>19</v>
      </c>
      <c r="I954" s="221"/>
      <c r="J954" s="217"/>
      <c r="K954" s="217"/>
      <c r="L954" s="222"/>
      <c r="M954" s="223"/>
      <c r="N954" s="224"/>
      <c r="O954" s="224"/>
      <c r="P954" s="224"/>
      <c r="Q954" s="224"/>
      <c r="R954" s="224"/>
      <c r="S954" s="224"/>
      <c r="T954" s="225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26" t="s">
        <v>148</v>
      </c>
      <c r="AU954" s="226" t="s">
        <v>83</v>
      </c>
      <c r="AV954" s="13" t="s">
        <v>81</v>
      </c>
      <c r="AW954" s="13" t="s">
        <v>37</v>
      </c>
      <c r="AX954" s="13" t="s">
        <v>76</v>
      </c>
      <c r="AY954" s="226" t="s">
        <v>133</v>
      </c>
    </row>
    <row r="955" s="14" customFormat="1">
      <c r="A955" s="14"/>
      <c r="B955" s="227"/>
      <c r="C955" s="228"/>
      <c r="D955" s="218" t="s">
        <v>148</v>
      </c>
      <c r="E955" s="229" t="s">
        <v>19</v>
      </c>
      <c r="F955" s="230" t="s">
        <v>1158</v>
      </c>
      <c r="G955" s="228"/>
      <c r="H955" s="231">
        <v>4.4950000000000001</v>
      </c>
      <c r="I955" s="232"/>
      <c r="J955" s="228"/>
      <c r="K955" s="228"/>
      <c r="L955" s="233"/>
      <c r="M955" s="234"/>
      <c r="N955" s="235"/>
      <c r="O955" s="235"/>
      <c r="P955" s="235"/>
      <c r="Q955" s="235"/>
      <c r="R955" s="235"/>
      <c r="S955" s="235"/>
      <c r="T955" s="236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37" t="s">
        <v>148</v>
      </c>
      <c r="AU955" s="237" t="s">
        <v>83</v>
      </c>
      <c r="AV955" s="14" t="s">
        <v>83</v>
      </c>
      <c r="AW955" s="14" t="s">
        <v>37</v>
      </c>
      <c r="AX955" s="14" t="s">
        <v>76</v>
      </c>
      <c r="AY955" s="237" t="s">
        <v>133</v>
      </c>
    </row>
    <row r="956" s="15" customFormat="1">
      <c r="A956" s="15"/>
      <c r="B956" s="248"/>
      <c r="C956" s="249"/>
      <c r="D956" s="218" t="s">
        <v>148</v>
      </c>
      <c r="E956" s="250" t="s">
        <v>19</v>
      </c>
      <c r="F956" s="251" t="s">
        <v>305</v>
      </c>
      <c r="G956" s="249"/>
      <c r="H956" s="252">
        <v>13.315999999999999</v>
      </c>
      <c r="I956" s="253"/>
      <c r="J956" s="249"/>
      <c r="K956" s="249"/>
      <c r="L956" s="254"/>
      <c r="M956" s="255"/>
      <c r="N956" s="256"/>
      <c r="O956" s="256"/>
      <c r="P956" s="256"/>
      <c r="Q956" s="256"/>
      <c r="R956" s="256"/>
      <c r="S956" s="256"/>
      <c r="T956" s="257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58" t="s">
        <v>148</v>
      </c>
      <c r="AU956" s="258" t="s">
        <v>83</v>
      </c>
      <c r="AV956" s="15" t="s">
        <v>139</v>
      </c>
      <c r="AW956" s="15" t="s">
        <v>37</v>
      </c>
      <c r="AX956" s="15" t="s">
        <v>81</v>
      </c>
      <c r="AY956" s="258" t="s">
        <v>133</v>
      </c>
    </row>
    <row r="957" s="2" customFormat="1" ht="24.15" customHeight="1">
      <c r="A957" s="39"/>
      <c r="B957" s="40"/>
      <c r="C957" s="198" t="s">
        <v>1172</v>
      </c>
      <c r="D957" s="198" t="s">
        <v>135</v>
      </c>
      <c r="E957" s="199" t="s">
        <v>1173</v>
      </c>
      <c r="F957" s="200" t="s">
        <v>1174</v>
      </c>
      <c r="G957" s="201" t="s">
        <v>143</v>
      </c>
      <c r="H957" s="202">
        <v>4.423</v>
      </c>
      <c r="I957" s="203"/>
      <c r="J957" s="204">
        <f>ROUND(I957*H957,2)</f>
        <v>0</v>
      </c>
      <c r="K957" s="200" t="s">
        <v>19</v>
      </c>
      <c r="L957" s="45"/>
      <c r="M957" s="205" t="s">
        <v>19</v>
      </c>
      <c r="N957" s="206" t="s">
        <v>47</v>
      </c>
      <c r="O957" s="85"/>
      <c r="P957" s="207">
        <f>O957*H957</f>
        <v>0</v>
      </c>
      <c r="Q957" s="207">
        <v>0.00081999999999999998</v>
      </c>
      <c r="R957" s="207">
        <f>Q957*H957</f>
        <v>0.00362686</v>
      </c>
      <c r="S957" s="207">
        <v>0</v>
      </c>
      <c r="T957" s="208">
        <f>S957*H957</f>
        <v>0</v>
      </c>
      <c r="U957" s="39"/>
      <c r="V957" s="39"/>
      <c r="W957" s="39"/>
      <c r="X957" s="39"/>
      <c r="Y957" s="39"/>
      <c r="Z957" s="39"/>
      <c r="AA957" s="39"/>
      <c r="AB957" s="39"/>
      <c r="AC957" s="39"/>
      <c r="AD957" s="39"/>
      <c r="AE957" s="39"/>
      <c r="AR957" s="209" t="s">
        <v>241</v>
      </c>
      <c r="AT957" s="209" t="s">
        <v>135</v>
      </c>
      <c r="AU957" s="209" t="s">
        <v>83</v>
      </c>
      <c r="AY957" s="18" t="s">
        <v>133</v>
      </c>
      <c r="BE957" s="210">
        <f>IF(N957="základní",J957,0)</f>
        <v>0</v>
      </c>
      <c r="BF957" s="210">
        <f>IF(N957="snížená",J957,0)</f>
        <v>0</v>
      </c>
      <c r="BG957" s="210">
        <f>IF(N957="zákl. přenesená",J957,0)</f>
        <v>0</v>
      </c>
      <c r="BH957" s="210">
        <f>IF(N957="sníž. přenesená",J957,0)</f>
        <v>0</v>
      </c>
      <c r="BI957" s="210">
        <f>IF(N957="nulová",J957,0)</f>
        <v>0</v>
      </c>
      <c r="BJ957" s="18" t="s">
        <v>81</v>
      </c>
      <c r="BK957" s="210">
        <f>ROUND(I957*H957,2)</f>
        <v>0</v>
      </c>
      <c r="BL957" s="18" t="s">
        <v>241</v>
      </c>
      <c r="BM957" s="209" t="s">
        <v>1175</v>
      </c>
    </row>
    <row r="958" s="13" customFormat="1">
      <c r="A958" s="13"/>
      <c r="B958" s="216"/>
      <c r="C958" s="217"/>
      <c r="D958" s="218" t="s">
        <v>148</v>
      </c>
      <c r="E958" s="219" t="s">
        <v>19</v>
      </c>
      <c r="F958" s="220" t="s">
        <v>1176</v>
      </c>
      <c r="G958" s="217"/>
      <c r="H958" s="219" t="s">
        <v>19</v>
      </c>
      <c r="I958" s="221"/>
      <c r="J958" s="217"/>
      <c r="K958" s="217"/>
      <c r="L958" s="222"/>
      <c r="M958" s="223"/>
      <c r="N958" s="224"/>
      <c r="O958" s="224"/>
      <c r="P958" s="224"/>
      <c r="Q958" s="224"/>
      <c r="R958" s="224"/>
      <c r="S958" s="224"/>
      <c r="T958" s="225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26" t="s">
        <v>148</v>
      </c>
      <c r="AU958" s="226" t="s">
        <v>83</v>
      </c>
      <c r="AV958" s="13" t="s">
        <v>81</v>
      </c>
      <c r="AW958" s="13" t="s">
        <v>37</v>
      </c>
      <c r="AX958" s="13" t="s">
        <v>76</v>
      </c>
      <c r="AY958" s="226" t="s">
        <v>133</v>
      </c>
    </row>
    <row r="959" s="14" customFormat="1">
      <c r="A959" s="14"/>
      <c r="B959" s="227"/>
      <c r="C959" s="228"/>
      <c r="D959" s="218" t="s">
        <v>148</v>
      </c>
      <c r="E959" s="229" t="s">
        <v>19</v>
      </c>
      <c r="F959" s="230" t="s">
        <v>290</v>
      </c>
      <c r="G959" s="228"/>
      <c r="H959" s="231">
        <v>4.423</v>
      </c>
      <c r="I959" s="232"/>
      <c r="J959" s="228"/>
      <c r="K959" s="228"/>
      <c r="L959" s="233"/>
      <c r="M959" s="234"/>
      <c r="N959" s="235"/>
      <c r="O959" s="235"/>
      <c r="P959" s="235"/>
      <c r="Q959" s="235"/>
      <c r="R959" s="235"/>
      <c r="S959" s="235"/>
      <c r="T959" s="236"/>
      <c r="U959" s="14"/>
      <c r="V959" s="14"/>
      <c r="W959" s="14"/>
      <c r="X959" s="14"/>
      <c r="Y959" s="14"/>
      <c r="Z959" s="14"/>
      <c r="AA959" s="14"/>
      <c r="AB959" s="14"/>
      <c r="AC959" s="14"/>
      <c r="AD959" s="14"/>
      <c r="AE959" s="14"/>
      <c r="AT959" s="237" t="s">
        <v>148</v>
      </c>
      <c r="AU959" s="237" t="s">
        <v>83</v>
      </c>
      <c r="AV959" s="14" t="s">
        <v>83</v>
      </c>
      <c r="AW959" s="14" t="s">
        <v>37</v>
      </c>
      <c r="AX959" s="14" t="s">
        <v>81</v>
      </c>
      <c r="AY959" s="237" t="s">
        <v>133</v>
      </c>
    </row>
    <row r="960" s="2" customFormat="1" ht="16.5" customHeight="1">
      <c r="A960" s="39"/>
      <c r="B960" s="40"/>
      <c r="C960" s="238" t="s">
        <v>1177</v>
      </c>
      <c r="D960" s="238" t="s">
        <v>200</v>
      </c>
      <c r="E960" s="239" t="s">
        <v>1178</v>
      </c>
      <c r="F960" s="240" t="s">
        <v>1179</v>
      </c>
      <c r="G960" s="241" t="s">
        <v>143</v>
      </c>
      <c r="H960" s="242">
        <v>4.423</v>
      </c>
      <c r="I960" s="243"/>
      <c r="J960" s="244">
        <f>ROUND(I960*H960,2)</f>
        <v>0</v>
      </c>
      <c r="K960" s="240" t="s">
        <v>19</v>
      </c>
      <c r="L960" s="245"/>
      <c r="M960" s="246" t="s">
        <v>19</v>
      </c>
      <c r="N960" s="247" t="s">
        <v>47</v>
      </c>
      <c r="O960" s="85"/>
      <c r="P960" s="207">
        <f>O960*H960</f>
        <v>0</v>
      </c>
      <c r="Q960" s="207">
        <v>0.038289999999999998</v>
      </c>
      <c r="R960" s="207">
        <f>Q960*H960</f>
        <v>0.16935666999999999</v>
      </c>
      <c r="S960" s="207">
        <v>0</v>
      </c>
      <c r="T960" s="208">
        <f>S960*H960</f>
        <v>0</v>
      </c>
      <c r="U960" s="39"/>
      <c r="V960" s="39"/>
      <c r="W960" s="39"/>
      <c r="X960" s="39"/>
      <c r="Y960" s="39"/>
      <c r="Z960" s="39"/>
      <c r="AA960" s="39"/>
      <c r="AB960" s="39"/>
      <c r="AC960" s="39"/>
      <c r="AD960" s="39"/>
      <c r="AE960" s="39"/>
      <c r="AR960" s="209" t="s">
        <v>368</v>
      </c>
      <c r="AT960" s="209" t="s">
        <v>200</v>
      </c>
      <c r="AU960" s="209" t="s">
        <v>83</v>
      </c>
      <c r="AY960" s="18" t="s">
        <v>133</v>
      </c>
      <c r="BE960" s="210">
        <f>IF(N960="základní",J960,0)</f>
        <v>0</v>
      </c>
      <c r="BF960" s="210">
        <f>IF(N960="snížená",J960,0)</f>
        <v>0</v>
      </c>
      <c r="BG960" s="210">
        <f>IF(N960="zákl. přenesená",J960,0)</f>
        <v>0</v>
      </c>
      <c r="BH960" s="210">
        <f>IF(N960="sníž. přenesená",J960,0)</f>
        <v>0</v>
      </c>
      <c r="BI960" s="210">
        <f>IF(N960="nulová",J960,0)</f>
        <v>0</v>
      </c>
      <c r="BJ960" s="18" t="s">
        <v>81</v>
      </c>
      <c r="BK960" s="210">
        <f>ROUND(I960*H960,2)</f>
        <v>0</v>
      </c>
      <c r="BL960" s="18" t="s">
        <v>241</v>
      </c>
      <c r="BM960" s="209" t="s">
        <v>1180</v>
      </c>
    </row>
    <row r="961" s="13" customFormat="1">
      <c r="A961" s="13"/>
      <c r="B961" s="216"/>
      <c r="C961" s="217"/>
      <c r="D961" s="218" t="s">
        <v>148</v>
      </c>
      <c r="E961" s="219" t="s">
        <v>19</v>
      </c>
      <c r="F961" s="220" t="s">
        <v>1181</v>
      </c>
      <c r="G961" s="217"/>
      <c r="H961" s="219" t="s">
        <v>19</v>
      </c>
      <c r="I961" s="221"/>
      <c r="J961" s="217"/>
      <c r="K961" s="217"/>
      <c r="L961" s="222"/>
      <c r="M961" s="223"/>
      <c r="N961" s="224"/>
      <c r="O961" s="224"/>
      <c r="P961" s="224"/>
      <c r="Q961" s="224"/>
      <c r="R961" s="224"/>
      <c r="S961" s="224"/>
      <c r="T961" s="225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26" t="s">
        <v>148</v>
      </c>
      <c r="AU961" s="226" t="s">
        <v>83</v>
      </c>
      <c r="AV961" s="13" t="s">
        <v>81</v>
      </c>
      <c r="AW961" s="13" t="s">
        <v>37</v>
      </c>
      <c r="AX961" s="13" t="s">
        <v>76</v>
      </c>
      <c r="AY961" s="226" t="s">
        <v>133</v>
      </c>
    </row>
    <row r="962" s="14" customFormat="1">
      <c r="A962" s="14"/>
      <c r="B962" s="227"/>
      <c r="C962" s="228"/>
      <c r="D962" s="218" t="s">
        <v>148</v>
      </c>
      <c r="E962" s="229" t="s">
        <v>19</v>
      </c>
      <c r="F962" s="230" t="s">
        <v>290</v>
      </c>
      <c r="G962" s="228"/>
      <c r="H962" s="231">
        <v>4.423</v>
      </c>
      <c r="I962" s="232"/>
      <c r="J962" s="228"/>
      <c r="K962" s="228"/>
      <c r="L962" s="233"/>
      <c r="M962" s="234"/>
      <c r="N962" s="235"/>
      <c r="O962" s="235"/>
      <c r="P962" s="235"/>
      <c r="Q962" s="235"/>
      <c r="R962" s="235"/>
      <c r="S962" s="235"/>
      <c r="T962" s="236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37" t="s">
        <v>148</v>
      </c>
      <c r="AU962" s="237" t="s">
        <v>83</v>
      </c>
      <c r="AV962" s="14" t="s">
        <v>83</v>
      </c>
      <c r="AW962" s="14" t="s">
        <v>37</v>
      </c>
      <c r="AX962" s="14" t="s">
        <v>81</v>
      </c>
      <c r="AY962" s="237" t="s">
        <v>133</v>
      </c>
    </row>
    <row r="963" s="2" customFormat="1" ht="16.5" customHeight="1">
      <c r="A963" s="39"/>
      <c r="B963" s="40"/>
      <c r="C963" s="198" t="s">
        <v>1182</v>
      </c>
      <c r="D963" s="198" t="s">
        <v>135</v>
      </c>
      <c r="E963" s="199" t="s">
        <v>1183</v>
      </c>
      <c r="F963" s="200" t="s">
        <v>1184</v>
      </c>
      <c r="G963" s="201" t="s">
        <v>143</v>
      </c>
      <c r="H963" s="202">
        <v>26.120000000000001</v>
      </c>
      <c r="I963" s="203"/>
      <c r="J963" s="204">
        <f>ROUND(I963*H963,2)</f>
        <v>0</v>
      </c>
      <c r="K963" s="200" t="s">
        <v>144</v>
      </c>
      <c r="L963" s="45"/>
      <c r="M963" s="205" t="s">
        <v>19</v>
      </c>
      <c r="N963" s="206" t="s">
        <v>47</v>
      </c>
      <c r="O963" s="85"/>
      <c r="P963" s="207">
        <f>O963*H963</f>
        <v>0</v>
      </c>
      <c r="Q963" s="207">
        <v>0</v>
      </c>
      <c r="R963" s="207">
        <f>Q963*H963</f>
        <v>0</v>
      </c>
      <c r="S963" s="207">
        <v>0.02</v>
      </c>
      <c r="T963" s="208">
        <f>S963*H963</f>
        <v>0.52239999999999998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09" t="s">
        <v>241</v>
      </c>
      <c r="AT963" s="209" t="s">
        <v>135</v>
      </c>
      <c r="AU963" s="209" t="s">
        <v>83</v>
      </c>
      <c r="AY963" s="18" t="s">
        <v>133</v>
      </c>
      <c r="BE963" s="210">
        <f>IF(N963="základní",J963,0)</f>
        <v>0</v>
      </c>
      <c r="BF963" s="210">
        <f>IF(N963="snížená",J963,0)</f>
        <v>0</v>
      </c>
      <c r="BG963" s="210">
        <f>IF(N963="zákl. přenesená",J963,0)</f>
        <v>0</v>
      </c>
      <c r="BH963" s="210">
        <f>IF(N963="sníž. přenesená",J963,0)</f>
        <v>0</v>
      </c>
      <c r="BI963" s="210">
        <f>IF(N963="nulová",J963,0)</f>
        <v>0</v>
      </c>
      <c r="BJ963" s="18" t="s">
        <v>81</v>
      </c>
      <c r="BK963" s="210">
        <f>ROUND(I963*H963,2)</f>
        <v>0</v>
      </c>
      <c r="BL963" s="18" t="s">
        <v>241</v>
      </c>
      <c r="BM963" s="209" t="s">
        <v>1185</v>
      </c>
    </row>
    <row r="964" s="2" customFormat="1">
      <c r="A964" s="39"/>
      <c r="B964" s="40"/>
      <c r="C964" s="41"/>
      <c r="D964" s="211" t="s">
        <v>146</v>
      </c>
      <c r="E964" s="41"/>
      <c r="F964" s="212" t="s">
        <v>1186</v>
      </c>
      <c r="G964" s="41"/>
      <c r="H964" s="41"/>
      <c r="I964" s="213"/>
      <c r="J964" s="41"/>
      <c r="K964" s="41"/>
      <c r="L964" s="45"/>
      <c r="M964" s="214"/>
      <c r="N964" s="215"/>
      <c r="O964" s="85"/>
      <c r="P964" s="85"/>
      <c r="Q964" s="85"/>
      <c r="R964" s="85"/>
      <c r="S964" s="85"/>
      <c r="T964" s="86"/>
      <c r="U964" s="39"/>
      <c r="V964" s="39"/>
      <c r="W964" s="39"/>
      <c r="X964" s="39"/>
      <c r="Y964" s="39"/>
      <c r="Z964" s="39"/>
      <c r="AA964" s="39"/>
      <c r="AB964" s="39"/>
      <c r="AC964" s="39"/>
      <c r="AD964" s="39"/>
      <c r="AE964" s="39"/>
      <c r="AT964" s="18" t="s">
        <v>146</v>
      </c>
      <c r="AU964" s="18" t="s">
        <v>83</v>
      </c>
    </row>
    <row r="965" s="13" customFormat="1">
      <c r="A965" s="13"/>
      <c r="B965" s="216"/>
      <c r="C965" s="217"/>
      <c r="D965" s="218" t="s">
        <v>148</v>
      </c>
      <c r="E965" s="219" t="s">
        <v>19</v>
      </c>
      <c r="F965" s="220" t="s">
        <v>609</v>
      </c>
      <c r="G965" s="217"/>
      <c r="H965" s="219" t="s">
        <v>19</v>
      </c>
      <c r="I965" s="221"/>
      <c r="J965" s="217"/>
      <c r="K965" s="217"/>
      <c r="L965" s="222"/>
      <c r="M965" s="223"/>
      <c r="N965" s="224"/>
      <c r="O965" s="224"/>
      <c r="P965" s="224"/>
      <c r="Q965" s="224"/>
      <c r="R965" s="224"/>
      <c r="S965" s="224"/>
      <c r="T965" s="225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26" t="s">
        <v>148</v>
      </c>
      <c r="AU965" s="226" t="s">
        <v>83</v>
      </c>
      <c r="AV965" s="13" t="s">
        <v>81</v>
      </c>
      <c r="AW965" s="13" t="s">
        <v>37</v>
      </c>
      <c r="AX965" s="13" t="s">
        <v>76</v>
      </c>
      <c r="AY965" s="226" t="s">
        <v>133</v>
      </c>
    </row>
    <row r="966" s="14" customFormat="1">
      <c r="A966" s="14"/>
      <c r="B966" s="227"/>
      <c r="C966" s="228"/>
      <c r="D966" s="218" t="s">
        <v>148</v>
      </c>
      <c r="E966" s="229" t="s">
        <v>19</v>
      </c>
      <c r="F966" s="230" t="s">
        <v>1187</v>
      </c>
      <c r="G966" s="228"/>
      <c r="H966" s="231">
        <v>10.44</v>
      </c>
      <c r="I966" s="232"/>
      <c r="J966" s="228"/>
      <c r="K966" s="228"/>
      <c r="L966" s="233"/>
      <c r="M966" s="234"/>
      <c r="N966" s="235"/>
      <c r="O966" s="235"/>
      <c r="P966" s="235"/>
      <c r="Q966" s="235"/>
      <c r="R966" s="235"/>
      <c r="S966" s="235"/>
      <c r="T966" s="236"/>
      <c r="U966" s="14"/>
      <c r="V966" s="14"/>
      <c r="W966" s="14"/>
      <c r="X966" s="14"/>
      <c r="Y966" s="14"/>
      <c r="Z966" s="14"/>
      <c r="AA966" s="14"/>
      <c r="AB966" s="14"/>
      <c r="AC966" s="14"/>
      <c r="AD966" s="14"/>
      <c r="AE966" s="14"/>
      <c r="AT966" s="237" t="s">
        <v>148</v>
      </c>
      <c r="AU966" s="237" t="s">
        <v>83</v>
      </c>
      <c r="AV966" s="14" t="s">
        <v>83</v>
      </c>
      <c r="AW966" s="14" t="s">
        <v>37</v>
      </c>
      <c r="AX966" s="14" t="s">
        <v>76</v>
      </c>
      <c r="AY966" s="237" t="s">
        <v>133</v>
      </c>
    </row>
    <row r="967" s="13" customFormat="1">
      <c r="A967" s="13"/>
      <c r="B967" s="216"/>
      <c r="C967" s="217"/>
      <c r="D967" s="218" t="s">
        <v>148</v>
      </c>
      <c r="E967" s="219" t="s">
        <v>19</v>
      </c>
      <c r="F967" s="220" t="s">
        <v>611</v>
      </c>
      <c r="G967" s="217"/>
      <c r="H967" s="219" t="s">
        <v>19</v>
      </c>
      <c r="I967" s="221"/>
      <c r="J967" s="217"/>
      <c r="K967" s="217"/>
      <c r="L967" s="222"/>
      <c r="M967" s="223"/>
      <c r="N967" s="224"/>
      <c r="O967" s="224"/>
      <c r="P967" s="224"/>
      <c r="Q967" s="224"/>
      <c r="R967" s="224"/>
      <c r="S967" s="224"/>
      <c r="T967" s="225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26" t="s">
        <v>148</v>
      </c>
      <c r="AU967" s="226" t="s">
        <v>83</v>
      </c>
      <c r="AV967" s="13" t="s">
        <v>81</v>
      </c>
      <c r="AW967" s="13" t="s">
        <v>37</v>
      </c>
      <c r="AX967" s="13" t="s">
        <v>76</v>
      </c>
      <c r="AY967" s="226" t="s">
        <v>133</v>
      </c>
    </row>
    <row r="968" s="14" customFormat="1">
      <c r="A968" s="14"/>
      <c r="B968" s="227"/>
      <c r="C968" s="228"/>
      <c r="D968" s="218" t="s">
        <v>148</v>
      </c>
      <c r="E968" s="229" t="s">
        <v>19</v>
      </c>
      <c r="F968" s="230" t="s">
        <v>1188</v>
      </c>
      <c r="G968" s="228"/>
      <c r="H968" s="231">
        <v>6.0899999999999999</v>
      </c>
      <c r="I968" s="232"/>
      <c r="J968" s="228"/>
      <c r="K968" s="228"/>
      <c r="L968" s="233"/>
      <c r="M968" s="234"/>
      <c r="N968" s="235"/>
      <c r="O968" s="235"/>
      <c r="P968" s="235"/>
      <c r="Q968" s="235"/>
      <c r="R968" s="235"/>
      <c r="S968" s="235"/>
      <c r="T968" s="236"/>
      <c r="U968" s="14"/>
      <c r="V968" s="14"/>
      <c r="W968" s="14"/>
      <c r="X968" s="14"/>
      <c r="Y968" s="14"/>
      <c r="Z968" s="14"/>
      <c r="AA968" s="14"/>
      <c r="AB968" s="14"/>
      <c r="AC968" s="14"/>
      <c r="AD968" s="14"/>
      <c r="AE968" s="14"/>
      <c r="AT968" s="237" t="s">
        <v>148</v>
      </c>
      <c r="AU968" s="237" t="s">
        <v>83</v>
      </c>
      <c r="AV968" s="14" t="s">
        <v>83</v>
      </c>
      <c r="AW968" s="14" t="s">
        <v>37</v>
      </c>
      <c r="AX968" s="14" t="s">
        <v>76</v>
      </c>
      <c r="AY968" s="237" t="s">
        <v>133</v>
      </c>
    </row>
    <row r="969" s="13" customFormat="1">
      <c r="A969" s="13"/>
      <c r="B969" s="216"/>
      <c r="C969" s="217"/>
      <c r="D969" s="218" t="s">
        <v>148</v>
      </c>
      <c r="E969" s="219" t="s">
        <v>19</v>
      </c>
      <c r="F969" s="220" t="s">
        <v>612</v>
      </c>
      <c r="G969" s="217"/>
      <c r="H969" s="219" t="s">
        <v>19</v>
      </c>
      <c r="I969" s="221"/>
      <c r="J969" s="217"/>
      <c r="K969" s="217"/>
      <c r="L969" s="222"/>
      <c r="M969" s="223"/>
      <c r="N969" s="224"/>
      <c r="O969" s="224"/>
      <c r="P969" s="224"/>
      <c r="Q969" s="224"/>
      <c r="R969" s="224"/>
      <c r="S969" s="224"/>
      <c r="T969" s="225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26" t="s">
        <v>148</v>
      </c>
      <c r="AU969" s="226" t="s">
        <v>83</v>
      </c>
      <c r="AV969" s="13" t="s">
        <v>81</v>
      </c>
      <c r="AW969" s="13" t="s">
        <v>37</v>
      </c>
      <c r="AX969" s="13" t="s">
        <v>76</v>
      </c>
      <c r="AY969" s="226" t="s">
        <v>133</v>
      </c>
    </row>
    <row r="970" s="14" customFormat="1">
      <c r="A970" s="14"/>
      <c r="B970" s="227"/>
      <c r="C970" s="228"/>
      <c r="D970" s="218" t="s">
        <v>148</v>
      </c>
      <c r="E970" s="229" t="s">
        <v>19</v>
      </c>
      <c r="F970" s="230" t="s">
        <v>1189</v>
      </c>
      <c r="G970" s="228"/>
      <c r="H970" s="231">
        <v>9.5899999999999999</v>
      </c>
      <c r="I970" s="232"/>
      <c r="J970" s="228"/>
      <c r="K970" s="228"/>
      <c r="L970" s="233"/>
      <c r="M970" s="234"/>
      <c r="N970" s="235"/>
      <c r="O970" s="235"/>
      <c r="P970" s="235"/>
      <c r="Q970" s="235"/>
      <c r="R970" s="235"/>
      <c r="S970" s="235"/>
      <c r="T970" s="236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37" t="s">
        <v>148</v>
      </c>
      <c r="AU970" s="237" t="s">
        <v>83</v>
      </c>
      <c r="AV970" s="14" t="s">
        <v>83</v>
      </c>
      <c r="AW970" s="14" t="s">
        <v>37</v>
      </c>
      <c r="AX970" s="14" t="s">
        <v>76</v>
      </c>
      <c r="AY970" s="237" t="s">
        <v>133</v>
      </c>
    </row>
    <row r="971" s="15" customFormat="1">
      <c r="A971" s="15"/>
      <c r="B971" s="248"/>
      <c r="C971" s="249"/>
      <c r="D971" s="218" t="s">
        <v>148</v>
      </c>
      <c r="E971" s="250" t="s">
        <v>19</v>
      </c>
      <c r="F971" s="251" t="s">
        <v>305</v>
      </c>
      <c r="G971" s="249"/>
      <c r="H971" s="252">
        <v>26.120000000000001</v>
      </c>
      <c r="I971" s="253"/>
      <c r="J971" s="249"/>
      <c r="K971" s="249"/>
      <c r="L971" s="254"/>
      <c r="M971" s="255"/>
      <c r="N971" s="256"/>
      <c r="O971" s="256"/>
      <c r="P971" s="256"/>
      <c r="Q971" s="256"/>
      <c r="R971" s="256"/>
      <c r="S971" s="256"/>
      <c r="T971" s="257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  <c r="AE971" s="15"/>
      <c r="AT971" s="258" t="s">
        <v>148</v>
      </c>
      <c r="AU971" s="258" t="s">
        <v>83</v>
      </c>
      <c r="AV971" s="15" t="s">
        <v>139</v>
      </c>
      <c r="AW971" s="15" t="s">
        <v>37</v>
      </c>
      <c r="AX971" s="15" t="s">
        <v>81</v>
      </c>
      <c r="AY971" s="258" t="s">
        <v>133</v>
      </c>
    </row>
    <row r="972" s="2" customFormat="1" ht="16.5" customHeight="1">
      <c r="A972" s="39"/>
      <c r="B972" s="40"/>
      <c r="C972" s="198" t="s">
        <v>1190</v>
      </c>
      <c r="D972" s="198" t="s">
        <v>135</v>
      </c>
      <c r="E972" s="199" t="s">
        <v>1191</v>
      </c>
      <c r="F972" s="200" t="s">
        <v>1192</v>
      </c>
      <c r="G972" s="201" t="s">
        <v>138</v>
      </c>
      <c r="H972" s="202">
        <v>21</v>
      </c>
      <c r="I972" s="203"/>
      <c r="J972" s="204">
        <f>ROUND(I972*H972,2)</f>
        <v>0</v>
      </c>
      <c r="K972" s="200" t="s">
        <v>144</v>
      </c>
      <c r="L972" s="45"/>
      <c r="M972" s="205" t="s">
        <v>19</v>
      </c>
      <c r="N972" s="206" t="s">
        <v>47</v>
      </c>
      <c r="O972" s="85"/>
      <c r="P972" s="207">
        <f>O972*H972</f>
        <v>0</v>
      </c>
      <c r="Q972" s="207">
        <v>0</v>
      </c>
      <c r="R972" s="207">
        <f>Q972*H972</f>
        <v>0</v>
      </c>
      <c r="S972" s="207">
        <v>0.00040000000000000002</v>
      </c>
      <c r="T972" s="208">
        <f>S972*H972</f>
        <v>0.0084000000000000012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09" t="s">
        <v>241</v>
      </c>
      <c r="AT972" s="209" t="s">
        <v>135</v>
      </c>
      <c r="AU972" s="209" t="s">
        <v>83</v>
      </c>
      <c r="AY972" s="18" t="s">
        <v>133</v>
      </c>
      <c r="BE972" s="210">
        <f>IF(N972="základní",J972,0)</f>
        <v>0</v>
      </c>
      <c r="BF972" s="210">
        <f>IF(N972="snížená",J972,0)</f>
        <v>0</v>
      </c>
      <c r="BG972" s="210">
        <f>IF(N972="zákl. přenesená",J972,0)</f>
        <v>0</v>
      </c>
      <c r="BH972" s="210">
        <f>IF(N972="sníž. přenesená",J972,0)</f>
        <v>0</v>
      </c>
      <c r="BI972" s="210">
        <f>IF(N972="nulová",J972,0)</f>
        <v>0</v>
      </c>
      <c r="BJ972" s="18" t="s">
        <v>81</v>
      </c>
      <c r="BK972" s="210">
        <f>ROUND(I972*H972,2)</f>
        <v>0</v>
      </c>
      <c r="BL972" s="18" t="s">
        <v>241</v>
      </c>
      <c r="BM972" s="209" t="s">
        <v>1193</v>
      </c>
    </row>
    <row r="973" s="2" customFormat="1">
      <c r="A973" s="39"/>
      <c r="B973" s="40"/>
      <c r="C973" s="41"/>
      <c r="D973" s="211" t="s">
        <v>146</v>
      </c>
      <c r="E973" s="41"/>
      <c r="F973" s="212" t="s">
        <v>1194</v>
      </c>
      <c r="G973" s="41"/>
      <c r="H973" s="41"/>
      <c r="I973" s="213"/>
      <c r="J973" s="41"/>
      <c r="K973" s="41"/>
      <c r="L973" s="45"/>
      <c r="M973" s="214"/>
      <c r="N973" s="215"/>
      <c r="O973" s="85"/>
      <c r="P973" s="85"/>
      <c r="Q973" s="85"/>
      <c r="R973" s="85"/>
      <c r="S973" s="85"/>
      <c r="T973" s="86"/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T973" s="18" t="s">
        <v>146</v>
      </c>
      <c r="AU973" s="18" t="s">
        <v>83</v>
      </c>
    </row>
    <row r="974" s="13" customFormat="1">
      <c r="A974" s="13"/>
      <c r="B974" s="216"/>
      <c r="C974" s="217"/>
      <c r="D974" s="218" t="s">
        <v>148</v>
      </c>
      <c r="E974" s="219" t="s">
        <v>19</v>
      </c>
      <c r="F974" s="220" t="s">
        <v>1195</v>
      </c>
      <c r="G974" s="217"/>
      <c r="H974" s="219" t="s">
        <v>19</v>
      </c>
      <c r="I974" s="221"/>
      <c r="J974" s="217"/>
      <c r="K974" s="217"/>
      <c r="L974" s="222"/>
      <c r="M974" s="223"/>
      <c r="N974" s="224"/>
      <c r="O974" s="224"/>
      <c r="P974" s="224"/>
      <c r="Q974" s="224"/>
      <c r="R974" s="224"/>
      <c r="S974" s="224"/>
      <c r="T974" s="225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26" t="s">
        <v>148</v>
      </c>
      <c r="AU974" s="226" t="s">
        <v>83</v>
      </c>
      <c r="AV974" s="13" t="s">
        <v>81</v>
      </c>
      <c r="AW974" s="13" t="s">
        <v>37</v>
      </c>
      <c r="AX974" s="13" t="s">
        <v>76</v>
      </c>
      <c r="AY974" s="226" t="s">
        <v>133</v>
      </c>
    </row>
    <row r="975" s="14" customFormat="1">
      <c r="A975" s="14"/>
      <c r="B975" s="227"/>
      <c r="C975" s="228"/>
      <c r="D975" s="218" t="s">
        <v>148</v>
      </c>
      <c r="E975" s="229" t="s">
        <v>19</v>
      </c>
      <c r="F975" s="230" t="s">
        <v>7</v>
      </c>
      <c r="G975" s="228"/>
      <c r="H975" s="231">
        <v>21</v>
      </c>
      <c r="I975" s="232"/>
      <c r="J975" s="228"/>
      <c r="K975" s="228"/>
      <c r="L975" s="233"/>
      <c r="M975" s="234"/>
      <c r="N975" s="235"/>
      <c r="O975" s="235"/>
      <c r="P975" s="235"/>
      <c r="Q975" s="235"/>
      <c r="R975" s="235"/>
      <c r="S975" s="235"/>
      <c r="T975" s="236"/>
      <c r="U975" s="14"/>
      <c r="V975" s="14"/>
      <c r="W975" s="14"/>
      <c r="X975" s="14"/>
      <c r="Y975" s="14"/>
      <c r="Z975" s="14"/>
      <c r="AA975" s="14"/>
      <c r="AB975" s="14"/>
      <c r="AC975" s="14"/>
      <c r="AD975" s="14"/>
      <c r="AE975" s="14"/>
      <c r="AT975" s="237" t="s">
        <v>148</v>
      </c>
      <c r="AU975" s="237" t="s">
        <v>83</v>
      </c>
      <c r="AV975" s="14" t="s">
        <v>83</v>
      </c>
      <c r="AW975" s="14" t="s">
        <v>37</v>
      </c>
      <c r="AX975" s="14" t="s">
        <v>81</v>
      </c>
      <c r="AY975" s="237" t="s">
        <v>133</v>
      </c>
    </row>
    <row r="976" s="2" customFormat="1" ht="24.15" customHeight="1">
      <c r="A976" s="39"/>
      <c r="B976" s="40"/>
      <c r="C976" s="198" t="s">
        <v>1196</v>
      </c>
      <c r="D976" s="198" t="s">
        <v>135</v>
      </c>
      <c r="E976" s="199" t="s">
        <v>1197</v>
      </c>
      <c r="F976" s="200" t="s">
        <v>1198</v>
      </c>
      <c r="G976" s="201" t="s">
        <v>138</v>
      </c>
      <c r="H976" s="202">
        <v>2</v>
      </c>
      <c r="I976" s="203"/>
      <c r="J976" s="204">
        <f>ROUND(I976*H976,2)</f>
        <v>0</v>
      </c>
      <c r="K976" s="200" t="s">
        <v>144</v>
      </c>
      <c r="L976" s="45"/>
      <c r="M976" s="205" t="s">
        <v>19</v>
      </c>
      <c r="N976" s="206" t="s">
        <v>47</v>
      </c>
      <c r="O976" s="85"/>
      <c r="P976" s="207">
        <f>O976*H976</f>
        <v>0</v>
      </c>
      <c r="Q976" s="207">
        <v>5.0000000000000002E-05</v>
      </c>
      <c r="R976" s="207">
        <f>Q976*H976</f>
        <v>0.00010000000000000001</v>
      </c>
      <c r="S976" s="207">
        <v>0</v>
      </c>
      <c r="T976" s="208">
        <f>S976*H976</f>
        <v>0</v>
      </c>
      <c r="U976" s="39"/>
      <c r="V976" s="39"/>
      <c r="W976" s="39"/>
      <c r="X976" s="39"/>
      <c r="Y976" s="39"/>
      <c r="Z976" s="39"/>
      <c r="AA976" s="39"/>
      <c r="AB976" s="39"/>
      <c r="AC976" s="39"/>
      <c r="AD976" s="39"/>
      <c r="AE976" s="39"/>
      <c r="AR976" s="209" t="s">
        <v>241</v>
      </c>
      <c r="AT976" s="209" t="s">
        <v>135</v>
      </c>
      <c r="AU976" s="209" t="s">
        <v>83</v>
      </c>
      <c r="AY976" s="18" t="s">
        <v>133</v>
      </c>
      <c r="BE976" s="210">
        <f>IF(N976="základní",J976,0)</f>
        <v>0</v>
      </c>
      <c r="BF976" s="210">
        <f>IF(N976="snížená",J976,0)</f>
        <v>0</v>
      </c>
      <c r="BG976" s="210">
        <f>IF(N976="zákl. přenesená",J976,0)</f>
        <v>0</v>
      </c>
      <c r="BH976" s="210">
        <f>IF(N976="sníž. přenesená",J976,0)</f>
        <v>0</v>
      </c>
      <c r="BI976" s="210">
        <f>IF(N976="nulová",J976,0)</f>
        <v>0</v>
      </c>
      <c r="BJ976" s="18" t="s">
        <v>81</v>
      </c>
      <c r="BK976" s="210">
        <f>ROUND(I976*H976,2)</f>
        <v>0</v>
      </c>
      <c r="BL976" s="18" t="s">
        <v>241</v>
      </c>
      <c r="BM976" s="209" t="s">
        <v>1199</v>
      </c>
    </row>
    <row r="977" s="2" customFormat="1">
      <c r="A977" s="39"/>
      <c r="B977" s="40"/>
      <c r="C977" s="41"/>
      <c r="D977" s="211" t="s">
        <v>146</v>
      </c>
      <c r="E977" s="41"/>
      <c r="F977" s="212" t="s">
        <v>1200</v>
      </c>
      <c r="G977" s="41"/>
      <c r="H977" s="41"/>
      <c r="I977" s="213"/>
      <c r="J977" s="41"/>
      <c r="K977" s="41"/>
      <c r="L977" s="45"/>
      <c r="M977" s="214"/>
      <c r="N977" s="215"/>
      <c r="O977" s="85"/>
      <c r="P977" s="85"/>
      <c r="Q977" s="85"/>
      <c r="R977" s="85"/>
      <c r="S977" s="85"/>
      <c r="T977" s="86"/>
      <c r="U977" s="39"/>
      <c r="V977" s="39"/>
      <c r="W977" s="39"/>
      <c r="X977" s="39"/>
      <c r="Y977" s="39"/>
      <c r="Z977" s="39"/>
      <c r="AA977" s="39"/>
      <c r="AB977" s="39"/>
      <c r="AC977" s="39"/>
      <c r="AD977" s="39"/>
      <c r="AE977" s="39"/>
      <c r="AT977" s="18" t="s">
        <v>146</v>
      </c>
      <c r="AU977" s="18" t="s">
        <v>83</v>
      </c>
    </row>
    <row r="978" s="2" customFormat="1" ht="21.75" customHeight="1">
      <c r="A978" s="39"/>
      <c r="B978" s="40"/>
      <c r="C978" s="238" t="s">
        <v>1201</v>
      </c>
      <c r="D978" s="238" t="s">
        <v>200</v>
      </c>
      <c r="E978" s="239" t="s">
        <v>1202</v>
      </c>
      <c r="F978" s="240" t="s">
        <v>1203</v>
      </c>
      <c r="G978" s="241" t="s">
        <v>138</v>
      </c>
      <c r="H978" s="242">
        <v>2</v>
      </c>
      <c r="I978" s="243"/>
      <c r="J978" s="244">
        <f>ROUND(I978*H978,2)</f>
        <v>0</v>
      </c>
      <c r="K978" s="240" t="s">
        <v>144</v>
      </c>
      <c r="L978" s="245"/>
      <c r="M978" s="246" t="s">
        <v>19</v>
      </c>
      <c r="N978" s="247" t="s">
        <v>47</v>
      </c>
      <c r="O978" s="85"/>
      <c r="P978" s="207">
        <f>O978*H978</f>
        <v>0</v>
      </c>
      <c r="Q978" s="207">
        <v>0.042999999999999997</v>
      </c>
      <c r="R978" s="207">
        <f>Q978*H978</f>
        <v>0.085999999999999993</v>
      </c>
      <c r="S978" s="207">
        <v>0</v>
      </c>
      <c r="T978" s="208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09" t="s">
        <v>368</v>
      </c>
      <c r="AT978" s="209" t="s">
        <v>200</v>
      </c>
      <c r="AU978" s="209" t="s">
        <v>83</v>
      </c>
      <c r="AY978" s="18" t="s">
        <v>133</v>
      </c>
      <c r="BE978" s="210">
        <f>IF(N978="základní",J978,0)</f>
        <v>0</v>
      </c>
      <c r="BF978" s="210">
        <f>IF(N978="snížená",J978,0)</f>
        <v>0</v>
      </c>
      <c r="BG978" s="210">
        <f>IF(N978="zákl. přenesená",J978,0)</f>
        <v>0</v>
      </c>
      <c r="BH978" s="210">
        <f>IF(N978="sníž. přenesená",J978,0)</f>
        <v>0</v>
      </c>
      <c r="BI978" s="210">
        <f>IF(N978="nulová",J978,0)</f>
        <v>0</v>
      </c>
      <c r="BJ978" s="18" t="s">
        <v>81</v>
      </c>
      <c r="BK978" s="210">
        <f>ROUND(I978*H978,2)</f>
        <v>0</v>
      </c>
      <c r="BL978" s="18" t="s">
        <v>241</v>
      </c>
      <c r="BM978" s="209" t="s">
        <v>1204</v>
      </c>
    </row>
    <row r="979" s="2" customFormat="1">
      <c r="A979" s="39"/>
      <c r="B979" s="40"/>
      <c r="C979" s="41"/>
      <c r="D979" s="211" t="s">
        <v>146</v>
      </c>
      <c r="E979" s="41"/>
      <c r="F979" s="212" t="s">
        <v>1205</v>
      </c>
      <c r="G979" s="41"/>
      <c r="H979" s="41"/>
      <c r="I979" s="213"/>
      <c r="J979" s="41"/>
      <c r="K979" s="41"/>
      <c r="L979" s="45"/>
      <c r="M979" s="214"/>
      <c r="N979" s="215"/>
      <c r="O979" s="85"/>
      <c r="P979" s="85"/>
      <c r="Q979" s="85"/>
      <c r="R979" s="85"/>
      <c r="S979" s="85"/>
      <c r="T979" s="86"/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T979" s="18" t="s">
        <v>146</v>
      </c>
      <c r="AU979" s="18" t="s">
        <v>83</v>
      </c>
    </row>
    <row r="980" s="2" customFormat="1" ht="16.5" customHeight="1">
      <c r="A980" s="39"/>
      <c r="B980" s="40"/>
      <c r="C980" s="198" t="s">
        <v>1206</v>
      </c>
      <c r="D980" s="198" t="s">
        <v>135</v>
      </c>
      <c r="E980" s="199" t="s">
        <v>1207</v>
      </c>
      <c r="F980" s="200" t="s">
        <v>1208</v>
      </c>
      <c r="G980" s="201" t="s">
        <v>138</v>
      </c>
      <c r="H980" s="202">
        <v>2</v>
      </c>
      <c r="I980" s="203"/>
      <c r="J980" s="204">
        <f>ROUND(I980*H980,2)</f>
        <v>0</v>
      </c>
      <c r="K980" s="200" t="s">
        <v>144</v>
      </c>
      <c r="L980" s="45"/>
      <c r="M980" s="205" t="s">
        <v>19</v>
      </c>
      <c r="N980" s="206" t="s">
        <v>47</v>
      </c>
      <c r="O980" s="85"/>
      <c r="P980" s="207">
        <f>O980*H980</f>
        <v>0</v>
      </c>
      <c r="Q980" s="207">
        <v>6.9999999999999994E-05</v>
      </c>
      <c r="R980" s="207">
        <f>Q980*H980</f>
        <v>0.00013999999999999999</v>
      </c>
      <c r="S980" s="207">
        <v>0</v>
      </c>
      <c r="T980" s="208">
        <f>S980*H980</f>
        <v>0</v>
      </c>
      <c r="U980" s="39"/>
      <c r="V980" s="39"/>
      <c r="W980" s="39"/>
      <c r="X980" s="39"/>
      <c r="Y980" s="39"/>
      <c r="Z980" s="39"/>
      <c r="AA980" s="39"/>
      <c r="AB980" s="39"/>
      <c r="AC980" s="39"/>
      <c r="AD980" s="39"/>
      <c r="AE980" s="39"/>
      <c r="AR980" s="209" t="s">
        <v>241</v>
      </c>
      <c r="AT980" s="209" t="s">
        <v>135</v>
      </c>
      <c r="AU980" s="209" t="s">
        <v>83</v>
      </c>
      <c r="AY980" s="18" t="s">
        <v>133</v>
      </c>
      <c r="BE980" s="210">
        <f>IF(N980="základní",J980,0)</f>
        <v>0</v>
      </c>
      <c r="BF980" s="210">
        <f>IF(N980="snížená",J980,0)</f>
        <v>0</v>
      </c>
      <c r="BG980" s="210">
        <f>IF(N980="zákl. přenesená",J980,0)</f>
        <v>0</v>
      </c>
      <c r="BH980" s="210">
        <f>IF(N980="sníž. přenesená",J980,0)</f>
        <v>0</v>
      </c>
      <c r="BI980" s="210">
        <f>IF(N980="nulová",J980,0)</f>
        <v>0</v>
      </c>
      <c r="BJ980" s="18" t="s">
        <v>81</v>
      </c>
      <c r="BK980" s="210">
        <f>ROUND(I980*H980,2)</f>
        <v>0</v>
      </c>
      <c r="BL980" s="18" t="s">
        <v>241</v>
      </c>
      <c r="BM980" s="209" t="s">
        <v>1209</v>
      </c>
    </row>
    <row r="981" s="2" customFormat="1">
      <c r="A981" s="39"/>
      <c r="B981" s="40"/>
      <c r="C981" s="41"/>
      <c r="D981" s="211" t="s">
        <v>146</v>
      </c>
      <c r="E981" s="41"/>
      <c r="F981" s="212" t="s">
        <v>1210</v>
      </c>
      <c r="G981" s="41"/>
      <c r="H981" s="41"/>
      <c r="I981" s="213"/>
      <c r="J981" s="41"/>
      <c r="K981" s="41"/>
      <c r="L981" s="45"/>
      <c r="M981" s="214"/>
      <c r="N981" s="215"/>
      <c r="O981" s="85"/>
      <c r="P981" s="85"/>
      <c r="Q981" s="85"/>
      <c r="R981" s="85"/>
      <c r="S981" s="85"/>
      <c r="T981" s="86"/>
      <c r="U981" s="39"/>
      <c r="V981" s="39"/>
      <c r="W981" s="39"/>
      <c r="X981" s="39"/>
      <c r="Y981" s="39"/>
      <c r="Z981" s="39"/>
      <c r="AA981" s="39"/>
      <c r="AB981" s="39"/>
      <c r="AC981" s="39"/>
      <c r="AD981" s="39"/>
      <c r="AE981" s="39"/>
      <c r="AT981" s="18" t="s">
        <v>146</v>
      </c>
      <c r="AU981" s="18" t="s">
        <v>83</v>
      </c>
    </row>
    <row r="982" s="13" customFormat="1">
      <c r="A982" s="13"/>
      <c r="B982" s="216"/>
      <c r="C982" s="217"/>
      <c r="D982" s="218" t="s">
        <v>148</v>
      </c>
      <c r="E982" s="219" t="s">
        <v>19</v>
      </c>
      <c r="F982" s="220" t="s">
        <v>1211</v>
      </c>
      <c r="G982" s="217"/>
      <c r="H982" s="219" t="s">
        <v>19</v>
      </c>
      <c r="I982" s="221"/>
      <c r="J982" s="217"/>
      <c r="K982" s="217"/>
      <c r="L982" s="222"/>
      <c r="M982" s="223"/>
      <c r="N982" s="224"/>
      <c r="O982" s="224"/>
      <c r="P982" s="224"/>
      <c r="Q982" s="224"/>
      <c r="R982" s="224"/>
      <c r="S982" s="224"/>
      <c r="T982" s="225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26" t="s">
        <v>148</v>
      </c>
      <c r="AU982" s="226" t="s">
        <v>83</v>
      </c>
      <c r="AV982" s="13" t="s">
        <v>81</v>
      </c>
      <c r="AW982" s="13" t="s">
        <v>37</v>
      </c>
      <c r="AX982" s="13" t="s">
        <v>76</v>
      </c>
      <c r="AY982" s="226" t="s">
        <v>133</v>
      </c>
    </row>
    <row r="983" s="14" customFormat="1">
      <c r="A983" s="14"/>
      <c r="B983" s="227"/>
      <c r="C983" s="228"/>
      <c r="D983" s="218" t="s">
        <v>148</v>
      </c>
      <c r="E983" s="229" t="s">
        <v>19</v>
      </c>
      <c r="F983" s="230" t="s">
        <v>83</v>
      </c>
      <c r="G983" s="228"/>
      <c r="H983" s="231">
        <v>2</v>
      </c>
      <c r="I983" s="232"/>
      <c r="J983" s="228"/>
      <c r="K983" s="228"/>
      <c r="L983" s="233"/>
      <c r="M983" s="234"/>
      <c r="N983" s="235"/>
      <c r="O983" s="235"/>
      <c r="P983" s="235"/>
      <c r="Q983" s="235"/>
      <c r="R983" s="235"/>
      <c r="S983" s="235"/>
      <c r="T983" s="236"/>
      <c r="U983" s="14"/>
      <c r="V983" s="14"/>
      <c r="W983" s="14"/>
      <c r="X983" s="14"/>
      <c r="Y983" s="14"/>
      <c r="Z983" s="14"/>
      <c r="AA983" s="14"/>
      <c r="AB983" s="14"/>
      <c r="AC983" s="14"/>
      <c r="AD983" s="14"/>
      <c r="AE983" s="14"/>
      <c r="AT983" s="237" t="s">
        <v>148</v>
      </c>
      <c r="AU983" s="237" t="s">
        <v>83</v>
      </c>
      <c r="AV983" s="14" t="s">
        <v>83</v>
      </c>
      <c r="AW983" s="14" t="s">
        <v>37</v>
      </c>
      <c r="AX983" s="14" t="s">
        <v>81</v>
      </c>
      <c r="AY983" s="237" t="s">
        <v>133</v>
      </c>
    </row>
    <row r="984" s="2" customFormat="1" ht="21.75" customHeight="1">
      <c r="A984" s="39"/>
      <c r="B984" s="40"/>
      <c r="C984" s="238" t="s">
        <v>1212</v>
      </c>
      <c r="D984" s="238" t="s">
        <v>200</v>
      </c>
      <c r="E984" s="239" t="s">
        <v>1213</v>
      </c>
      <c r="F984" s="240" t="s">
        <v>1214</v>
      </c>
      <c r="G984" s="241" t="s">
        <v>138</v>
      </c>
      <c r="H984" s="242">
        <v>2</v>
      </c>
      <c r="I984" s="243"/>
      <c r="J984" s="244">
        <f>ROUND(I984*H984,2)</f>
        <v>0</v>
      </c>
      <c r="K984" s="240" t="s">
        <v>19</v>
      </c>
      <c r="L984" s="245"/>
      <c r="M984" s="246" t="s">
        <v>19</v>
      </c>
      <c r="N984" s="247" t="s">
        <v>47</v>
      </c>
      <c r="O984" s="85"/>
      <c r="P984" s="207">
        <f>O984*H984</f>
        <v>0</v>
      </c>
      <c r="Q984" s="207">
        <v>0.01</v>
      </c>
      <c r="R984" s="207">
        <f>Q984*H984</f>
        <v>0.02</v>
      </c>
      <c r="S984" s="207">
        <v>0</v>
      </c>
      <c r="T984" s="208">
        <f>S984*H984</f>
        <v>0</v>
      </c>
      <c r="U984" s="39"/>
      <c r="V984" s="39"/>
      <c r="W984" s="39"/>
      <c r="X984" s="39"/>
      <c r="Y984" s="39"/>
      <c r="Z984" s="39"/>
      <c r="AA984" s="39"/>
      <c r="AB984" s="39"/>
      <c r="AC984" s="39"/>
      <c r="AD984" s="39"/>
      <c r="AE984" s="39"/>
      <c r="AR984" s="209" t="s">
        <v>368</v>
      </c>
      <c r="AT984" s="209" t="s">
        <v>200</v>
      </c>
      <c r="AU984" s="209" t="s">
        <v>83</v>
      </c>
      <c r="AY984" s="18" t="s">
        <v>133</v>
      </c>
      <c r="BE984" s="210">
        <f>IF(N984="základní",J984,0)</f>
        <v>0</v>
      </c>
      <c r="BF984" s="210">
        <f>IF(N984="snížená",J984,0)</f>
        <v>0</v>
      </c>
      <c r="BG984" s="210">
        <f>IF(N984="zákl. přenesená",J984,0)</f>
        <v>0</v>
      </c>
      <c r="BH984" s="210">
        <f>IF(N984="sníž. přenesená",J984,0)</f>
        <v>0</v>
      </c>
      <c r="BI984" s="210">
        <f>IF(N984="nulová",J984,0)</f>
        <v>0</v>
      </c>
      <c r="BJ984" s="18" t="s">
        <v>81</v>
      </c>
      <c r="BK984" s="210">
        <f>ROUND(I984*H984,2)</f>
        <v>0</v>
      </c>
      <c r="BL984" s="18" t="s">
        <v>241</v>
      </c>
      <c r="BM984" s="209" t="s">
        <v>1215</v>
      </c>
    </row>
    <row r="985" s="2" customFormat="1" ht="16.5" customHeight="1">
      <c r="A985" s="39"/>
      <c r="B985" s="40"/>
      <c r="C985" s="198" t="s">
        <v>1216</v>
      </c>
      <c r="D985" s="198" t="s">
        <v>135</v>
      </c>
      <c r="E985" s="199" t="s">
        <v>1217</v>
      </c>
      <c r="F985" s="200" t="s">
        <v>1218</v>
      </c>
      <c r="G985" s="201" t="s">
        <v>274</v>
      </c>
      <c r="H985" s="202">
        <v>3.7999999999999998</v>
      </c>
      <c r="I985" s="203"/>
      <c r="J985" s="204">
        <f>ROUND(I985*H985,2)</f>
        <v>0</v>
      </c>
      <c r="K985" s="200" t="s">
        <v>144</v>
      </c>
      <c r="L985" s="45"/>
      <c r="M985" s="205" t="s">
        <v>19</v>
      </c>
      <c r="N985" s="206" t="s">
        <v>47</v>
      </c>
      <c r="O985" s="85"/>
      <c r="P985" s="207">
        <f>O985*H985</f>
        <v>0</v>
      </c>
      <c r="Q985" s="207">
        <v>0</v>
      </c>
      <c r="R985" s="207">
        <f>Q985*H985</f>
        <v>0</v>
      </c>
      <c r="S985" s="207">
        <v>0.029999999999999999</v>
      </c>
      <c r="T985" s="208">
        <f>S985*H985</f>
        <v>0.11399999999999999</v>
      </c>
      <c r="U985" s="39"/>
      <c r="V985" s="39"/>
      <c r="W985" s="39"/>
      <c r="X985" s="39"/>
      <c r="Y985" s="39"/>
      <c r="Z985" s="39"/>
      <c r="AA985" s="39"/>
      <c r="AB985" s="39"/>
      <c r="AC985" s="39"/>
      <c r="AD985" s="39"/>
      <c r="AE985" s="39"/>
      <c r="AR985" s="209" t="s">
        <v>241</v>
      </c>
      <c r="AT985" s="209" t="s">
        <v>135</v>
      </c>
      <c r="AU985" s="209" t="s">
        <v>83</v>
      </c>
      <c r="AY985" s="18" t="s">
        <v>133</v>
      </c>
      <c r="BE985" s="210">
        <f>IF(N985="základní",J985,0)</f>
        <v>0</v>
      </c>
      <c r="BF985" s="210">
        <f>IF(N985="snížená",J985,0)</f>
        <v>0</v>
      </c>
      <c r="BG985" s="210">
        <f>IF(N985="zákl. přenesená",J985,0)</f>
        <v>0</v>
      </c>
      <c r="BH985" s="210">
        <f>IF(N985="sníž. přenesená",J985,0)</f>
        <v>0</v>
      </c>
      <c r="BI985" s="210">
        <f>IF(N985="nulová",J985,0)</f>
        <v>0</v>
      </c>
      <c r="BJ985" s="18" t="s">
        <v>81</v>
      </c>
      <c r="BK985" s="210">
        <f>ROUND(I985*H985,2)</f>
        <v>0</v>
      </c>
      <c r="BL985" s="18" t="s">
        <v>241</v>
      </c>
      <c r="BM985" s="209" t="s">
        <v>1219</v>
      </c>
    </row>
    <row r="986" s="2" customFormat="1">
      <c r="A986" s="39"/>
      <c r="B986" s="40"/>
      <c r="C986" s="41"/>
      <c r="D986" s="211" t="s">
        <v>146</v>
      </c>
      <c r="E986" s="41"/>
      <c r="F986" s="212" t="s">
        <v>1220</v>
      </c>
      <c r="G986" s="41"/>
      <c r="H986" s="41"/>
      <c r="I986" s="213"/>
      <c r="J986" s="41"/>
      <c r="K986" s="41"/>
      <c r="L986" s="45"/>
      <c r="M986" s="214"/>
      <c r="N986" s="215"/>
      <c r="O986" s="85"/>
      <c r="P986" s="85"/>
      <c r="Q986" s="85"/>
      <c r="R986" s="85"/>
      <c r="S986" s="85"/>
      <c r="T986" s="86"/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T986" s="18" t="s">
        <v>146</v>
      </c>
      <c r="AU986" s="18" t="s">
        <v>83</v>
      </c>
    </row>
    <row r="987" s="14" customFormat="1">
      <c r="A987" s="14"/>
      <c r="B987" s="227"/>
      <c r="C987" s="228"/>
      <c r="D987" s="218" t="s">
        <v>148</v>
      </c>
      <c r="E987" s="229" t="s">
        <v>19</v>
      </c>
      <c r="F987" s="230" t="s">
        <v>1221</v>
      </c>
      <c r="G987" s="228"/>
      <c r="H987" s="231">
        <v>3.7999999999999998</v>
      </c>
      <c r="I987" s="232"/>
      <c r="J987" s="228"/>
      <c r="K987" s="228"/>
      <c r="L987" s="233"/>
      <c r="M987" s="234"/>
      <c r="N987" s="235"/>
      <c r="O987" s="235"/>
      <c r="P987" s="235"/>
      <c r="Q987" s="235"/>
      <c r="R987" s="235"/>
      <c r="S987" s="235"/>
      <c r="T987" s="236"/>
      <c r="U987" s="14"/>
      <c r="V987" s="14"/>
      <c r="W987" s="14"/>
      <c r="X987" s="14"/>
      <c r="Y987" s="14"/>
      <c r="Z987" s="14"/>
      <c r="AA987" s="14"/>
      <c r="AB987" s="14"/>
      <c r="AC987" s="14"/>
      <c r="AD987" s="14"/>
      <c r="AE987" s="14"/>
      <c r="AT987" s="237" t="s">
        <v>148</v>
      </c>
      <c r="AU987" s="237" t="s">
        <v>83</v>
      </c>
      <c r="AV987" s="14" t="s">
        <v>83</v>
      </c>
      <c r="AW987" s="14" t="s">
        <v>37</v>
      </c>
      <c r="AX987" s="14" t="s">
        <v>81</v>
      </c>
      <c r="AY987" s="237" t="s">
        <v>133</v>
      </c>
    </row>
    <row r="988" s="2" customFormat="1" ht="16.5" customHeight="1">
      <c r="A988" s="39"/>
      <c r="B988" s="40"/>
      <c r="C988" s="198" t="s">
        <v>1222</v>
      </c>
      <c r="D988" s="198" t="s">
        <v>135</v>
      </c>
      <c r="E988" s="199" t="s">
        <v>1223</v>
      </c>
      <c r="F988" s="200" t="s">
        <v>1224</v>
      </c>
      <c r="G988" s="201" t="s">
        <v>214</v>
      </c>
      <c r="H988" s="202">
        <v>30</v>
      </c>
      <c r="I988" s="203"/>
      <c r="J988" s="204">
        <f>ROUND(I988*H988,2)</f>
        <v>0</v>
      </c>
      <c r="K988" s="200" t="s">
        <v>144</v>
      </c>
      <c r="L988" s="45"/>
      <c r="M988" s="205" t="s">
        <v>19</v>
      </c>
      <c r="N988" s="206" t="s">
        <v>47</v>
      </c>
      <c r="O988" s="85"/>
      <c r="P988" s="207">
        <f>O988*H988</f>
        <v>0</v>
      </c>
      <c r="Q988" s="207">
        <v>6.9999999999999994E-05</v>
      </c>
      <c r="R988" s="207">
        <f>Q988*H988</f>
        <v>0.0020999999999999999</v>
      </c>
      <c r="S988" s="207">
        <v>0</v>
      </c>
      <c r="T988" s="208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09" t="s">
        <v>241</v>
      </c>
      <c r="AT988" s="209" t="s">
        <v>135</v>
      </c>
      <c r="AU988" s="209" t="s">
        <v>83</v>
      </c>
      <c r="AY988" s="18" t="s">
        <v>133</v>
      </c>
      <c r="BE988" s="210">
        <f>IF(N988="základní",J988,0)</f>
        <v>0</v>
      </c>
      <c r="BF988" s="210">
        <f>IF(N988="snížená",J988,0)</f>
        <v>0</v>
      </c>
      <c r="BG988" s="210">
        <f>IF(N988="zákl. přenesená",J988,0)</f>
        <v>0</v>
      </c>
      <c r="BH988" s="210">
        <f>IF(N988="sníž. přenesená",J988,0)</f>
        <v>0</v>
      </c>
      <c r="BI988" s="210">
        <f>IF(N988="nulová",J988,0)</f>
        <v>0</v>
      </c>
      <c r="BJ988" s="18" t="s">
        <v>81</v>
      </c>
      <c r="BK988" s="210">
        <f>ROUND(I988*H988,2)</f>
        <v>0</v>
      </c>
      <c r="BL988" s="18" t="s">
        <v>241</v>
      </c>
      <c r="BM988" s="209" t="s">
        <v>1225</v>
      </c>
    </row>
    <row r="989" s="2" customFormat="1">
      <c r="A989" s="39"/>
      <c r="B989" s="40"/>
      <c r="C989" s="41"/>
      <c r="D989" s="211" t="s">
        <v>146</v>
      </c>
      <c r="E989" s="41"/>
      <c r="F989" s="212" t="s">
        <v>1226</v>
      </c>
      <c r="G989" s="41"/>
      <c r="H989" s="41"/>
      <c r="I989" s="213"/>
      <c r="J989" s="41"/>
      <c r="K989" s="41"/>
      <c r="L989" s="45"/>
      <c r="M989" s="214"/>
      <c r="N989" s="215"/>
      <c r="O989" s="85"/>
      <c r="P989" s="85"/>
      <c r="Q989" s="85"/>
      <c r="R989" s="85"/>
      <c r="S989" s="85"/>
      <c r="T989" s="86"/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T989" s="18" t="s">
        <v>146</v>
      </c>
      <c r="AU989" s="18" t="s">
        <v>83</v>
      </c>
    </row>
    <row r="990" s="13" customFormat="1">
      <c r="A990" s="13"/>
      <c r="B990" s="216"/>
      <c r="C990" s="217"/>
      <c r="D990" s="218" t="s">
        <v>148</v>
      </c>
      <c r="E990" s="219" t="s">
        <v>19</v>
      </c>
      <c r="F990" s="220" t="s">
        <v>1227</v>
      </c>
      <c r="G990" s="217"/>
      <c r="H990" s="219" t="s">
        <v>19</v>
      </c>
      <c r="I990" s="221"/>
      <c r="J990" s="217"/>
      <c r="K990" s="217"/>
      <c r="L990" s="222"/>
      <c r="M990" s="223"/>
      <c r="N990" s="224"/>
      <c r="O990" s="224"/>
      <c r="P990" s="224"/>
      <c r="Q990" s="224"/>
      <c r="R990" s="224"/>
      <c r="S990" s="224"/>
      <c r="T990" s="225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26" t="s">
        <v>148</v>
      </c>
      <c r="AU990" s="226" t="s">
        <v>83</v>
      </c>
      <c r="AV990" s="13" t="s">
        <v>81</v>
      </c>
      <c r="AW990" s="13" t="s">
        <v>37</v>
      </c>
      <c r="AX990" s="13" t="s">
        <v>76</v>
      </c>
      <c r="AY990" s="226" t="s">
        <v>133</v>
      </c>
    </row>
    <row r="991" s="14" customFormat="1">
      <c r="A991" s="14"/>
      <c r="B991" s="227"/>
      <c r="C991" s="228"/>
      <c r="D991" s="218" t="s">
        <v>148</v>
      </c>
      <c r="E991" s="229" t="s">
        <v>19</v>
      </c>
      <c r="F991" s="230" t="s">
        <v>355</v>
      </c>
      <c r="G991" s="228"/>
      <c r="H991" s="231">
        <v>30</v>
      </c>
      <c r="I991" s="232"/>
      <c r="J991" s="228"/>
      <c r="K991" s="228"/>
      <c r="L991" s="233"/>
      <c r="M991" s="234"/>
      <c r="N991" s="235"/>
      <c r="O991" s="235"/>
      <c r="P991" s="235"/>
      <c r="Q991" s="235"/>
      <c r="R991" s="235"/>
      <c r="S991" s="235"/>
      <c r="T991" s="236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37" t="s">
        <v>148</v>
      </c>
      <c r="AU991" s="237" t="s">
        <v>83</v>
      </c>
      <c r="AV991" s="14" t="s">
        <v>83</v>
      </c>
      <c r="AW991" s="14" t="s">
        <v>37</v>
      </c>
      <c r="AX991" s="14" t="s">
        <v>81</v>
      </c>
      <c r="AY991" s="237" t="s">
        <v>133</v>
      </c>
    </row>
    <row r="992" s="2" customFormat="1" ht="16.5" customHeight="1">
      <c r="A992" s="39"/>
      <c r="B992" s="40"/>
      <c r="C992" s="198" t="s">
        <v>1228</v>
      </c>
      <c r="D992" s="198" t="s">
        <v>135</v>
      </c>
      <c r="E992" s="199" t="s">
        <v>1229</v>
      </c>
      <c r="F992" s="200" t="s">
        <v>1230</v>
      </c>
      <c r="G992" s="201" t="s">
        <v>214</v>
      </c>
      <c r="H992" s="202">
        <v>100</v>
      </c>
      <c r="I992" s="203"/>
      <c r="J992" s="204">
        <f>ROUND(I992*H992,2)</f>
        <v>0</v>
      </c>
      <c r="K992" s="200" t="s">
        <v>144</v>
      </c>
      <c r="L992" s="45"/>
      <c r="M992" s="205" t="s">
        <v>19</v>
      </c>
      <c r="N992" s="206" t="s">
        <v>47</v>
      </c>
      <c r="O992" s="85"/>
      <c r="P992" s="207">
        <f>O992*H992</f>
        <v>0</v>
      </c>
      <c r="Q992" s="207">
        <v>6.0000000000000002E-05</v>
      </c>
      <c r="R992" s="207">
        <f>Q992*H992</f>
        <v>0.0060000000000000001</v>
      </c>
      <c r="S992" s="207">
        <v>0</v>
      </c>
      <c r="T992" s="208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09" t="s">
        <v>241</v>
      </c>
      <c r="AT992" s="209" t="s">
        <v>135</v>
      </c>
      <c r="AU992" s="209" t="s">
        <v>83</v>
      </c>
      <c r="AY992" s="18" t="s">
        <v>133</v>
      </c>
      <c r="BE992" s="210">
        <f>IF(N992="základní",J992,0)</f>
        <v>0</v>
      </c>
      <c r="BF992" s="210">
        <f>IF(N992="snížená",J992,0)</f>
        <v>0</v>
      </c>
      <c r="BG992" s="210">
        <f>IF(N992="zákl. přenesená",J992,0)</f>
        <v>0</v>
      </c>
      <c r="BH992" s="210">
        <f>IF(N992="sníž. přenesená",J992,0)</f>
        <v>0</v>
      </c>
      <c r="BI992" s="210">
        <f>IF(N992="nulová",J992,0)</f>
        <v>0</v>
      </c>
      <c r="BJ992" s="18" t="s">
        <v>81</v>
      </c>
      <c r="BK992" s="210">
        <f>ROUND(I992*H992,2)</f>
        <v>0</v>
      </c>
      <c r="BL992" s="18" t="s">
        <v>241</v>
      </c>
      <c r="BM992" s="209" t="s">
        <v>1231</v>
      </c>
    </row>
    <row r="993" s="2" customFormat="1">
      <c r="A993" s="39"/>
      <c r="B993" s="40"/>
      <c r="C993" s="41"/>
      <c r="D993" s="211" t="s">
        <v>146</v>
      </c>
      <c r="E993" s="41"/>
      <c r="F993" s="212" t="s">
        <v>1232</v>
      </c>
      <c r="G993" s="41"/>
      <c r="H993" s="41"/>
      <c r="I993" s="213"/>
      <c r="J993" s="41"/>
      <c r="K993" s="41"/>
      <c r="L993" s="45"/>
      <c r="M993" s="214"/>
      <c r="N993" s="215"/>
      <c r="O993" s="85"/>
      <c r="P993" s="85"/>
      <c r="Q993" s="85"/>
      <c r="R993" s="85"/>
      <c r="S993" s="85"/>
      <c r="T993" s="86"/>
      <c r="U993" s="39"/>
      <c r="V993" s="39"/>
      <c r="W993" s="39"/>
      <c r="X993" s="39"/>
      <c r="Y993" s="39"/>
      <c r="Z993" s="39"/>
      <c r="AA993" s="39"/>
      <c r="AB993" s="39"/>
      <c r="AC993" s="39"/>
      <c r="AD993" s="39"/>
      <c r="AE993" s="39"/>
      <c r="AT993" s="18" t="s">
        <v>146</v>
      </c>
      <c r="AU993" s="18" t="s">
        <v>83</v>
      </c>
    </row>
    <row r="994" s="13" customFormat="1">
      <c r="A994" s="13"/>
      <c r="B994" s="216"/>
      <c r="C994" s="217"/>
      <c r="D994" s="218" t="s">
        <v>148</v>
      </c>
      <c r="E994" s="219" t="s">
        <v>19</v>
      </c>
      <c r="F994" s="220" t="s">
        <v>1233</v>
      </c>
      <c r="G994" s="217"/>
      <c r="H994" s="219" t="s">
        <v>19</v>
      </c>
      <c r="I994" s="221"/>
      <c r="J994" s="217"/>
      <c r="K994" s="217"/>
      <c r="L994" s="222"/>
      <c r="M994" s="223"/>
      <c r="N994" s="224"/>
      <c r="O994" s="224"/>
      <c r="P994" s="224"/>
      <c r="Q994" s="224"/>
      <c r="R994" s="224"/>
      <c r="S994" s="224"/>
      <c r="T994" s="225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26" t="s">
        <v>148</v>
      </c>
      <c r="AU994" s="226" t="s">
        <v>83</v>
      </c>
      <c r="AV994" s="13" t="s">
        <v>81</v>
      </c>
      <c r="AW994" s="13" t="s">
        <v>37</v>
      </c>
      <c r="AX994" s="13" t="s">
        <v>76</v>
      </c>
      <c r="AY994" s="226" t="s">
        <v>133</v>
      </c>
    </row>
    <row r="995" s="13" customFormat="1">
      <c r="A995" s="13"/>
      <c r="B995" s="216"/>
      <c r="C995" s="217"/>
      <c r="D995" s="218" t="s">
        <v>148</v>
      </c>
      <c r="E995" s="219" t="s">
        <v>19</v>
      </c>
      <c r="F995" s="220" t="s">
        <v>1234</v>
      </c>
      <c r="G995" s="217"/>
      <c r="H995" s="219" t="s">
        <v>19</v>
      </c>
      <c r="I995" s="221"/>
      <c r="J995" s="217"/>
      <c r="K995" s="217"/>
      <c r="L995" s="222"/>
      <c r="M995" s="223"/>
      <c r="N995" s="224"/>
      <c r="O995" s="224"/>
      <c r="P995" s="224"/>
      <c r="Q995" s="224"/>
      <c r="R995" s="224"/>
      <c r="S995" s="224"/>
      <c r="T995" s="225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26" t="s">
        <v>148</v>
      </c>
      <c r="AU995" s="226" t="s">
        <v>83</v>
      </c>
      <c r="AV995" s="13" t="s">
        <v>81</v>
      </c>
      <c r="AW995" s="13" t="s">
        <v>37</v>
      </c>
      <c r="AX995" s="13" t="s">
        <v>76</v>
      </c>
      <c r="AY995" s="226" t="s">
        <v>133</v>
      </c>
    </row>
    <row r="996" s="14" customFormat="1">
      <c r="A996" s="14"/>
      <c r="B996" s="227"/>
      <c r="C996" s="228"/>
      <c r="D996" s="218" t="s">
        <v>148</v>
      </c>
      <c r="E996" s="229" t="s">
        <v>19</v>
      </c>
      <c r="F996" s="230" t="s">
        <v>1235</v>
      </c>
      <c r="G996" s="228"/>
      <c r="H996" s="231">
        <v>100</v>
      </c>
      <c r="I996" s="232"/>
      <c r="J996" s="228"/>
      <c r="K996" s="228"/>
      <c r="L996" s="233"/>
      <c r="M996" s="234"/>
      <c r="N996" s="235"/>
      <c r="O996" s="235"/>
      <c r="P996" s="235"/>
      <c r="Q996" s="235"/>
      <c r="R996" s="235"/>
      <c r="S996" s="235"/>
      <c r="T996" s="236"/>
      <c r="U996" s="14"/>
      <c r="V996" s="14"/>
      <c r="W996" s="14"/>
      <c r="X996" s="14"/>
      <c r="Y996" s="14"/>
      <c r="Z996" s="14"/>
      <c r="AA996" s="14"/>
      <c r="AB996" s="14"/>
      <c r="AC996" s="14"/>
      <c r="AD996" s="14"/>
      <c r="AE996" s="14"/>
      <c r="AT996" s="237" t="s">
        <v>148</v>
      </c>
      <c r="AU996" s="237" t="s">
        <v>83</v>
      </c>
      <c r="AV996" s="14" t="s">
        <v>83</v>
      </c>
      <c r="AW996" s="14" t="s">
        <v>37</v>
      </c>
      <c r="AX996" s="14" t="s">
        <v>81</v>
      </c>
      <c r="AY996" s="237" t="s">
        <v>133</v>
      </c>
    </row>
    <row r="997" s="2" customFormat="1" ht="16.5" customHeight="1">
      <c r="A997" s="39"/>
      <c r="B997" s="40"/>
      <c r="C997" s="198" t="s">
        <v>1236</v>
      </c>
      <c r="D997" s="198" t="s">
        <v>135</v>
      </c>
      <c r="E997" s="199" t="s">
        <v>1229</v>
      </c>
      <c r="F997" s="200" t="s">
        <v>1230</v>
      </c>
      <c r="G997" s="201" t="s">
        <v>214</v>
      </c>
      <c r="H997" s="202">
        <v>8</v>
      </c>
      <c r="I997" s="203"/>
      <c r="J997" s="204">
        <f>ROUND(I997*H997,2)</f>
        <v>0</v>
      </c>
      <c r="K997" s="200" t="s">
        <v>144</v>
      </c>
      <c r="L997" s="45"/>
      <c r="M997" s="205" t="s">
        <v>19</v>
      </c>
      <c r="N997" s="206" t="s">
        <v>47</v>
      </c>
      <c r="O997" s="85"/>
      <c r="P997" s="207">
        <f>O997*H997</f>
        <v>0</v>
      </c>
      <c r="Q997" s="207">
        <v>6.0000000000000002E-05</v>
      </c>
      <c r="R997" s="207">
        <f>Q997*H997</f>
        <v>0.00048000000000000001</v>
      </c>
      <c r="S997" s="207">
        <v>0</v>
      </c>
      <c r="T997" s="208">
        <f>S997*H997</f>
        <v>0</v>
      </c>
      <c r="U997" s="39"/>
      <c r="V997" s="39"/>
      <c r="W997" s="39"/>
      <c r="X997" s="39"/>
      <c r="Y997" s="39"/>
      <c r="Z997" s="39"/>
      <c r="AA997" s="39"/>
      <c r="AB997" s="39"/>
      <c r="AC997" s="39"/>
      <c r="AD997" s="39"/>
      <c r="AE997" s="39"/>
      <c r="AR997" s="209" t="s">
        <v>241</v>
      </c>
      <c r="AT997" s="209" t="s">
        <v>135</v>
      </c>
      <c r="AU997" s="209" t="s">
        <v>83</v>
      </c>
      <c r="AY997" s="18" t="s">
        <v>133</v>
      </c>
      <c r="BE997" s="210">
        <f>IF(N997="základní",J997,0)</f>
        <v>0</v>
      </c>
      <c r="BF997" s="210">
        <f>IF(N997="snížená",J997,0)</f>
        <v>0</v>
      </c>
      <c r="BG997" s="210">
        <f>IF(N997="zákl. přenesená",J997,0)</f>
        <v>0</v>
      </c>
      <c r="BH997" s="210">
        <f>IF(N997="sníž. přenesená",J997,0)</f>
        <v>0</v>
      </c>
      <c r="BI997" s="210">
        <f>IF(N997="nulová",J997,0)</f>
        <v>0</v>
      </c>
      <c r="BJ997" s="18" t="s">
        <v>81</v>
      </c>
      <c r="BK997" s="210">
        <f>ROUND(I997*H997,2)</f>
        <v>0</v>
      </c>
      <c r="BL997" s="18" t="s">
        <v>241</v>
      </c>
      <c r="BM997" s="209" t="s">
        <v>1237</v>
      </c>
    </row>
    <row r="998" s="2" customFormat="1">
      <c r="A998" s="39"/>
      <c r="B998" s="40"/>
      <c r="C998" s="41"/>
      <c r="D998" s="211" t="s">
        <v>146</v>
      </c>
      <c r="E998" s="41"/>
      <c r="F998" s="212" t="s">
        <v>1232</v>
      </c>
      <c r="G998" s="41"/>
      <c r="H998" s="41"/>
      <c r="I998" s="213"/>
      <c r="J998" s="41"/>
      <c r="K998" s="41"/>
      <c r="L998" s="45"/>
      <c r="M998" s="214"/>
      <c r="N998" s="215"/>
      <c r="O998" s="85"/>
      <c r="P998" s="85"/>
      <c r="Q998" s="85"/>
      <c r="R998" s="85"/>
      <c r="S998" s="85"/>
      <c r="T998" s="86"/>
      <c r="U998" s="39"/>
      <c r="V998" s="39"/>
      <c r="W998" s="39"/>
      <c r="X998" s="39"/>
      <c r="Y998" s="39"/>
      <c r="Z998" s="39"/>
      <c r="AA998" s="39"/>
      <c r="AB998" s="39"/>
      <c r="AC998" s="39"/>
      <c r="AD998" s="39"/>
      <c r="AE998" s="39"/>
      <c r="AT998" s="18" t="s">
        <v>146</v>
      </c>
      <c r="AU998" s="18" t="s">
        <v>83</v>
      </c>
    </row>
    <row r="999" s="13" customFormat="1">
      <c r="A999" s="13"/>
      <c r="B999" s="216"/>
      <c r="C999" s="217"/>
      <c r="D999" s="218" t="s">
        <v>148</v>
      </c>
      <c r="E999" s="219" t="s">
        <v>19</v>
      </c>
      <c r="F999" s="220" t="s">
        <v>1238</v>
      </c>
      <c r="G999" s="217"/>
      <c r="H999" s="219" t="s">
        <v>19</v>
      </c>
      <c r="I999" s="221"/>
      <c r="J999" s="217"/>
      <c r="K999" s="217"/>
      <c r="L999" s="222"/>
      <c r="M999" s="223"/>
      <c r="N999" s="224"/>
      <c r="O999" s="224"/>
      <c r="P999" s="224"/>
      <c r="Q999" s="224"/>
      <c r="R999" s="224"/>
      <c r="S999" s="224"/>
      <c r="T999" s="225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T999" s="226" t="s">
        <v>148</v>
      </c>
      <c r="AU999" s="226" t="s">
        <v>83</v>
      </c>
      <c r="AV999" s="13" t="s">
        <v>81</v>
      </c>
      <c r="AW999" s="13" t="s">
        <v>37</v>
      </c>
      <c r="AX999" s="13" t="s">
        <v>76</v>
      </c>
      <c r="AY999" s="226" t="s">
        <v>133</v>
      </c>
    </row>
    <row r="1000" s="14" customFormat="1">
      <c r="A1000" s="14"/>
      <c r="B1000" s="227"/>
      <c r="C1000" s="228"/>
      <c r="D1000" s="218" t="s">
        <v>148</v>
      </c>
      <c r="E1000" s="229" t="s">
        <v>19</v>
      </c>
      <c r="F1000" s="230" t="s">
        <v>1239</v>
      </c>
      <c r="G1000" s="228"/>
      <c r="H1000" s="231">
        <v>8</v>
      </c>
      <c r="I1000" s="232"/>
      <c r="J1000" s="228"/>
      <c r="K1000" s="228"/>
      <c r="L1000" s="233"/>
      <c r="M1000" s="234"/>
      <c r="N1000" s="235"/>
      <c r="O1000" s="235"/>
      <c r="P1000" s="235"/>
      <c r="Q1000" s="235"/>
      <c r="R1000" s="235"/>
      <c r="S1000" s="235"/>
      <c r="T1000" s="236"/>
      <c r="U1000" s="14"/>
      <c r="V1000" s="14"/>
      <c r="W1000" s="14"/>
      <c r="X1000" s="14"/>
      <c r="Y1000" s="14"/>
      <c r="Z1000" s="14"/>
      <c r="AA1000" s="14"/>
      <c r="AB1000" s="14"/>
      <c r="AC1000" s="14"/>
      <c r="AD1000" s="14"/>
      <c r="AE1000" s="14"/>
      <c r="AT1000" s="237" t="s">
        <v>148</v>
      </c>
      <c r="AU1000" s="237" t="s">
        <v>83</v>
      </c>
      <c r="AV1000" s="14" t="s">
        <v>83</v>
      </c>
      <c r="AW1000" s="14" t="s">
        <v>37</v>
      </c>
      <c r="AX1000" s="14" t="s">
        <v>81</v>
      </c>
      <c r="AY1000" s="237" t="s">
        <v>133</v>
      </c>
    </row>
    <row r="1001" s="2" customFormat="1" ht="16.5" customHeight="1">
      <c r="A1001" s="39"/>
      <c r="B1001" s="40"/>
      <c r="C1001" s="198" t="s">
        <v>1240</v>
      </c>
      <c r="D1001" s="198" t="s">
        <v>135</v>
      </c>
      <c r="E1001" s="199" t="s">
        <v>1241</v>
      </c>
      <c r="F1001" s="200" t="s">
        <v>1242</v>
      </c>
      <c r="G1001" s="201" t="s">
        <v>214</v>
      </c>
      <c r="H1001" s="202">
        <v>19</v>
      </c>
      <c r="I1001" s="203"/>
      <c r="J1001" s="204">
        <f>ROUND(I1001*H1001,2)</f>
        <v>0</v>
      </c>
      <c r="K1001" s="200" t="s">
        <v>1243</v>
      </c>
      <c r="L1001" s="45"/>
      <c r="M1001" s="205" t="s">
        <v>19</v>
      </c>
      <c r="N1001" s="206" t="s">
        <v>47</v>
      </c>
      <c r="O1001" s="85"/>
      <c r="P1001" s="207">
        <f>O1001*H1001</f>
        <v>0</v>
      </c>
      <c r="Q1001" s="207">
        <v>6.0000000000000002E-05</v>
      </c>
      <c r="R1001" s="207">
        <f>Q1001*H1001</f>
        <v>0.00114</v>
      </c>
      <c r="S1001" s="207">
        <v>0</v>
      </c>
      <c r="T1001" s="208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09" t="s">
        <v>241</v>
      </c>
      <c r="AT1001" s="209" t="s">
        <v>135</v>
      </c>
      <c r="AU1001" s="209" t="s">
        <v>83</v>
      </c>
      <c r="AY1001" s="18" t="s">
        <v>133</v>
      </c>
      <c r="BE1001" s="210">
        <f>IF(N1001="základní",J1001,0)</f>
        <v>0</v>
      </c>
      <c r="BF1001" s="210">
        <f>IF(N1001="snížená",J1001,0)</f>
        <v>0</v>
      </c>
      <c r="BG1001" s="210">
        <f>IF(N1001="zákl. přenesená",J1001,0)</f>
        <v>0</v>
      </c>
      <c r="BH1001" s="210">
        <f>IF(N1001="sníž. přenesená",J1001,0)</f>
        <v>0</v>
      </c>
      <c r="BI1001" s="210">
        <f>IF(N1001="nulová",J1001,0)</f>
        <v>0</v>
      </c>
      <c r="BJ1001" s="18" t="s">
        <v>81</v>
      </c>
      <c r="BK1001" s="210">
        <f>ROUND(I1001*H1001,2)</f>
        <v>0</v>
      </c>
      <c r="BL1001" s="18" t="s">
        <v>241</v>
      </c>
      <c r="BM1001" s="209" t="s">
        <v>1244</v>
      </c>
    </row>
    <row r="1002" s="13" customFormat="1">
      <c r="A1002" s="13"/>
      <c r="B1002" s="216"/>
      <c r="C1002" s="217"/>
      <c r="D1002" s="218" t="s">
        <v>148</v>
      </c>
      <c r="E1002" s="219" t="s">
        <v>19</v>
      </c>
      <c r="F1002" s="220" t="s">
        <v>1245</v>
      </c>
      <c r="G1002" s="217"/>
      <c r="H1002" s="219" t="s">
        <v>19</v>
      </c>
      <c r="I1002" s="221"/>
      <c r="J1002" s="217"/>
      <c r="K1002" s="217"/>
      <c r="L1002" s="222"/>
      <c r="M1002" s="223"/>
      <c r="N1002" s="224"/>
      <c r="O1002" s="224"/>
      <c r="P1002" s="224"/>
      <c r="Q1002" s="224"/>
      <c r="R1002" s="224"/>
      <c r="S1002" s="224"/>
      <c r="T1002" s="225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26" t="s">
        <v>148</v>
      </c>
      <c r="AU1002" s="226" t="s">
        <v>83</v>
      </c>
      <c r="AV1002" s="13" t="s">
        <v>81</v>
      </c>
      <c r="AW1002" s="13" t="s">
        <v>37</v>
      </c>
      <c r="AX1002" s="13" t="s">
        <v>76</v>
      </c>
      <c r="AY1002" s="226" t="s">
        <v>133</v>
      </c>
    </row>
    <row r="1003" s="13" customFormat="1">
      <c r="A1003" s="13"/>
      <c r="B1003" s="216"/>
      <c r="C1003" s="217"/>
      <c r="D1003" s="218" t="s">
        <v>148</v>
      </c>
      <c r="E1003" s="219" t="s">
        <v>19</v>
      </c>
      <c r="F1003" s="220" t="s">
        <v>1246</v>
      </c>
      <c r="G1003" s="217"/>
      <c r="H1003" s="219" t="s">
        <v>19</v>
      </c>
      <c r="I1003" s="221"/>
      <c r="J1003" s="217"/>
      <c r="K1003" s="217"/>
      <c r="L1003" s="222"/>
      <c r="M1003" s="223"/>
      <c r="N1003" s="224"/>
      <c r="O1003" s="224"/>
      <c r="P1003" s="224"/>
      <c r="Q1003" s="224"/>
      <c r="R1003" s="224"/>
      <c r="S1003" s="224"/>
      <c r="T1003" s="225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26" t="s">
        <v>148</v>
      </c>
      <c r="AU1003" s="226" t="s">
        <v>83</v>
      </c>
      <c r="AV1003" s="13" t="s">
        <v>81</v>
      </c>
      <c r="AW1003" s="13" t="s">
        <v>37</v>
      </c>
      <c r="AX1003" s="13" t="s">
        <v>76</v>
      </c>
      <c r="AY1003" s="226" t="s">
        <v>133</v>
      </c>
    </row>
    <row r="1004" s="14" customFormat="1">
      <c r="A1004" s="14"/>
      <c r="B1004" s="227"/>
      <c r="C1004" s="228"/>
      <c r="D1004" s="218" t="s">
        <v>148</v>
      </c>
      <c r="E1004" s="229" t="s">
        <v>19</v>
      </c>
      <c r="F1004" s="230" t="s">
        <v>1247</v>
      </c>
      <c r="G1004" s="228"/>
      <c r="H1004" s="231">
        <v>19</v>
      </c>
      <c r="I1004" s="232"/>
      <c r="J1004" s="228"/>
      <c r="K1004" s="228"/>
      <c r="L1004" s="233"/>
      <c r="M1004" s="234"/>
      <c r="N1004" s="235"/>
      <c r="O1004" s="235"/>
      <c r="P1004" s="235"/>
      <c r="Q1004" s="235"/>
      <c r="R1004" s="235"/>
      <c r="S1004" s="235"/>
      <c r="T1004" s="236"/>
      <c r="U1004" s="14"/>
      <c r="V1004" s="14"/>
      <c r="W1004" s="14"/>
      <c r="X1004" s="14"/>
      <c r="Y1004" s="14"/>
      <c r="Z1004" s="14"/>
      <c r="AA1004" s="14"/>
      <c r="AB1004" s="14"/>
      <c r="AC1004" s="14"/>
      <c r="AD1004" s="14"/>
      <c r="AE1004" s="14"/>
      <c r="AT1004" s="237" t="s">
        <v>148</v>
      </c>
      <c r="AU1004" s="237" t="s">
        <v>83</v>
      </c>
      <c r="AV1004" s="14" t="s">
        <v>83</v>
      </c>
      <c r="AW1004" s="14" t="s">
        <v>37</v>
      </c>
      <c r="AX1004" s="14" t="s">
        <v>81</v>
      </c>
      <c r="AY1004" s="237" t="s">
        <v>133</v>
      </c>
    </row>
    <row r="1005" s="2" customFormat="1" ht="16.5" customHeight="1">
      <c r="A1005" s="39"/>
      <c r="B1005" s="40"/>
      <c r="C1005" s="238" t="s">
        <v>1248</v>
      </c>
      <c r="D1005" s="238" t="s">
        <v>200</v>
      </c>
      <c r="E1005" s="239" t="s">
        <v>1249</v>
      </c>
      <c r="F1005" s="240" t="s">
        <v>1250</v>
      </c>
      <c r="G1005" s="241" t="s">
        <v>138</v>
      </c>
      <c r="H1005" s="242">
        <v>1</v>
      </c>
      <c r="I1005" s="243"/>
      <c r="J1005" s="244">
        <f>ROUND(I1005*H1005,2)</f>
        <v>0</v>
      </c>
      <c r="K1005" s="240" t="s">
        <v>19</v>
      </c>
      <c r="L1005" s="245"/>
      <c r="M1005" s="246" t="s">
        <v>19</v>
      </c>
      <c r="N1005" s="247" t="s">
        <v>47</v>
      </c>
      <c r="O1005" s="85"/>
      <c r="P1005" s="207">
        <f>O1005*H1005</f>
        <v>0</v>
      </c>
      <c r="Q1005" s="207">
        <v>0.0025999999999999999</v>
      </c>
      <c r="R1005" s="207">
        <f>Q1005*H1005</f>
        <v>0.0025999999999999999</v>
      </c>
      <c r="S1005" s="207">
        <v>0</v>
      </c>
      <c r="T1005" s="208">
        <f>S1005*H1005</f>
        <v>0</v>
      </c>
      <c r="U1005" s="39"/>
      <c r="V1005" s="39"/>
      <c r="W1005" s="39"/>
      <c r="X1005" s="39"/>
      <c r="Y1005" s="39"/>
      <c r="Z1005" s="39"/>
      <c r="AA1005" s="39"/>
      <c r="AB1005" s="39"/>
      <c r="AC1005" s="39"/>
      <c r="AD1005" s="39"/>
      <c r="AE1005" s="39"/>
      <c r="AR1005" s="209" t="s">
        <v>368</v>
      </c>
      <c r="AT1005" s="209" t="s">
        <v>200</v>
      </c>
      <c r="AU1005" s="209" t="s">
        <v>83</v>
      </c>
      <c r="AY1005" s="18" t="s">
        <v>133</v>
      </c>
      <c r="BE1005" s="210">
        <f>IF(N1005="základní",J1005,0)</f>
        <v>0</v>
      </c>
      <c r="BF1005" s="210">
        <f>IF(N1005="snížená",J1005,0)</f>
        <v>0</v>
      </c>
      <c r="BG1005" s="210">
        <f>IF(N1005="zákl. přenesená",J1005,0)</f>
        <v>0</v>
      </c>
      <c r="BH1005" s="210">
        <f>IF(N1005="sníž. přenesená",J1005,0)</f>
        <v>0</v>
      </c>
      <c r="BI1005" s="210">
        <f>IF(N1005="nulová",J1005,0)</f>
        <v>0</v>
      </c>
      <c r="BJ1005" s="18" t="s">
        <v>81</v>
      </c>
      <c r="BK1005" s="210">
        <f>ROUND(I1005*H1005,2)</f>
        <v>0</v>
      </c>
      <c r="BL1005" s="18" t="s">
        <v>241</v>
      </c>
      <c r="BM1005" s="209" t="s">
        <v>1251</v>
      </c>
    </row>
    <row r="1006" s="2" customFormat="1" ht="16.5" customHeight="1">
      <c r="A1006" s="39"/>
      <c r="B1006" s="40"/>
      <c r="C1006" s="198" t="s">
        <v>1252</v>
      </c>
      <c r="D1006" s="198" t="s">
        <v>135</v>
      </c>
      <c r="E1006" s="199" t="s">
        <v>1241</v>
      </c>
      <c r="F1006" s="200" t="s">
        <v>1242</v>
      </c>
      <c r="G1006" s="201" t="s">
        <v>214</v>
      </c>
      <c r="H1006" s="202">
        <v>20</v>
      </c>
      <c r="I1006" s="203"/>
      <c r="J1006" s="204">
        <f>ROUND(I1006*H1006,2)</f>
        <v>0</v>
      </c>
      <c r="K1006" s="200" t="s">
        <v>1243</v>
      </c>
      <c r="L1006" s="45"/>
      <c r="M1006" s="205" t="s">
        <v>19</v>
      </c>
      <c r="N1006" s="206" t="s">
        <v>47</v>
      </c>
      <c r="O1006" s="85"/>
      <c r="P1006" s="207">
        <f>O1006*H1006</f>
        <v>0</v>
      </c>
      <c r="Q1006" s="207">
        <v>6.0000000000000002E-05</v>
      </c>
      <c r="R1006" s="207">
        <f>Q1006*H1006</f>
        <v>0.0012000000000000001</v>
      </c>
      <c r="S1006" s="207">
        <v>0</v>
      </c>
      <c r="T1006" s="208">
        <f>S1006*H1006</f>
        <v>0</v>
      </c>
      <c r="U1006" s="39"/>
      <c r="V1006" s="39"/>
      <c r="W1006" s="39"/>
      <c r="X1006" s="39"/>
      <c r="Y1006" s="39"/>
      <c r="Z1006" s="39"/>
      <c r="AA1006" s="39"/>
      <c r="AB1006" s="39"/>
      <c r="AC1006" s="39"/>
      <c r="AD1006" s="39"/>
      <c r="AE1006" s="39"/>
      <c r="AR1006" s="209" t="s">
        <v>241</v>
      </c>
      <c r="AT1006" s="209" t="s">
        <v>135</v>
      </c>
      <c r="AU1006" s="209" t="s">
        <v>83</v>
      </c>
      <c r="AY1006" s="18" t="s">
        <v>133</v>
      </c>
      <c r="BE1006" s="210">
        <f>IF(N1006="základní",J1006,0)</f>
        <v>0</v>
      </c>
      <c r="BF1006" s="210">
        <f>IF(N1006="snížená",J1006,0)</f>
        <v>0</v>
      </c>
      <c r="BG1006" s="210">
        <f>IF(N1006="zákl. přenesená",J1006,0)</f>
        <v>0</v>
      </c>
      <c r="BH1006" s="210">
        <f>IF(N1006="sníž. přenesená",J1006,0)</f>
        <v>0</v>
      </c>
      <c r="BI1006" s="210">
        <f>IF(N1006="nulová",J1006,0)</f>
        <v>0</v>
      </c>
      <c r="BJ1006" s="18" t="s">
        <v>81</v>
      </c>
      <c r="BK1006" s="210">
        <f>ROUND(I1006*H1006,2)</f>
        <v>0</v>
      </c>
      <c r="BL1006" s="18" t="s">
        <v>241</v>
      </c>
      <c r="BM1006" s="209" t="s">
        <v>1253</v>
      </c>
    </row>
    <row r="1007" s="13" customFormat="1">
      <c r="A1007" s="13"/>
      <c r="B1007" s="216"/>
      <c r="C1007" s="217"/>
      <c r="D1007" s="218" t="s">
        <v>148</v>
      </c>
      <c r="E1007" s="219" t="s">
        <v>19</v>
      </c>
      <c r="F1007" s="220" t="s">
        <v>1254</v>
      </c>
      <c r="G1007" s="217"/>
      <c r="H1007" s="219" t="s">
        <v>19</v>
      </c>
      <c r="I1007" s="221"/>
      <c r="J1007" s="217"/>
      <c r="K1007" s="217"/>
      <c r="L1007" s="222"/>
      <c r="M1007" s="223"/>
      <c r="N1007" s="224"/>
      <c r="O1007" s="224"/>
      <c r="P1007" s="224"/>
      <c r="Q1007" s="224"/>
      <c r="R1007" s="224"/>
      <c r="S1007" s="224"/>
      <c r="T1007" s="225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26" t="s">
        <v>148</v>
      </c>
      <c r="AU1007" s="226" t="s">
        <v>83</v>
      </c>
      <c r="AV1007" s="13" t="s">
        <v>81</v>
      </c>
      <c r="AW1007" s="13" t="s">
        <v>37</v>
      </c>
      <c r="AX1007" s="13" t="s">
        <v>76</v>
      </c>
      <c r="AY1007" s="226" t="s">
        <v>133</v>
      </c>
    </row>
    <row r="1008" s="14" customFormat="1">
      <c r="A1008" s="14"/>
      <c r="B1008" s="227"/>
      <c r="C1008" s="228"/>
      <c r="D1008" s="218" t="s">
        <v>148</v>
      </c>
      <c r="E1008" s="229" t="s">
        <v>19</v>
      </c>
      <c r="F1008" s="230" t="s">
        <v>348</v>
      </c>
      <c r="G1008" s="228"/>
      <c r="H1008" s="231">
        <v>20</v>
      </c>
      <c r="I1008" s="232"/>
      <c r="J1008" s="228"/>
      <c r="K1008" s="228"/>
      <c r="L1008" s="233"/>
      <c r="M1008" s="234"/>
      <c r="N1008" s="235"/>
      <c r="O1008" s="235"/>
      <c r="P1008" s="235"/>
      <c r="Q1008" s="235"/>
      <c r="R1008" s="235"/>
      <c r="S1008" s="235"/>
      <c r="T1008" s="236"/>
      <c r="U1008" s="14"/>
      <c r="V1008" s="14"/>
      <c r="W1008" s="14"/>
      <c r="X1008" s="14"/>
      <c r="Y1008" s="14"/>
      <c r="Z1008" s="14"/>
      <c r="AA1008" s="14"/>
      <c r="AB1008" s="14"/>
      <c r="AC1008" s="14"/>
      <c r="AD1008" s="14"/>
      <c r="AE1008" s="14"/>
      <c r="AT1008" s="237" t="s">
        <v>148</v>
      </c>
      <c r="AU1008" s="237" t="s">
        <v>83</v>
      </c>
      <c r="AV1008" s="14" t="s">
        <v>83</v>
      </c>
      <c r="AW1008" s="14" t="s">
        <v>37</v>
      </c>
      <c r="AX1008" s="14" t="s">
        <v>81</v>
      </c>
      <c r="AY1008" s="237" t="s">
        <v>133</v>
      </c>
    </row>
    <row r="1009" s="2" customFormat="1" ht="16.5" customHeight="1">
      <c r="A1009" s="39"/>
      <c r="B1009" s="40"/>
      <c r="C1009" s="198" t="s">
        <v>1255</v>
      </c>
      <c r="D1009" s="198" t="s">
        <v>135</v>
      </c>
      <c r="E1009" s="199" t="s">
        <v>1256</v>
      </c>
      <c r="F1009" s="200" t="s">
        <v>1257</v>
      </c>
      <c r="G1009" s="201" t="s">
        <v>214</v>
      </c>
      <c r="H1009" s="202">
        <v>3</v>
      </c>
      <c r="I1009" s="203"/>
      <c r="J1009" s="204">
        <f>ROUND(I1009*H1009,2)</f>
        <v>0</v>
      </c>
      <c r="K1009" s="200" t="s">
        <v>144</v>
      </c>
      <c r="L1009" s="45"/>
      <c r="M1009" s="205" t="s">
        <v>19</v>
      </c>
      <c r="N1009" s="206" t="s">
        <v>47</v>
      </c>
      <c r="O1009" s="85"/>
      <c r="P1009" s="207">
        <f>O1009*H1009</f>
        <v>0</v>
      </c>
      <c r="Q1009" s="207">
        <v>5.0000000000000002E-05</v>
      </c>
      <c r="R1009" s="207">
        <f>Q1009*H1009</f>
        <v>0.00015000000000000001</v>
      </c>
      <c r="S1009" s="207">
        <v>0</v>
      </c>
      <c r="T1009" s="208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09" t="s">
        <v>241</v>
      </c>
      <c r="AT1009" s="209" t="s">
        <v>135</v>
      </c>
      <c r="AU1009" s="209" t="s">
        <v>83</v>
      </c>
      <c r="AY1009" s="18" t="s">
        <v>133</v>
      </c>
      <c r="BE1009" s="210">
        <f>IF(N1009="základní",J1009,0)</f>
        <v>0</v>
      </c>
      <c r="BF1009" s="210">
        <f>IF(N1009="snížená",J1009,0)</f>
        <v>0</v>
      </c>
      <c r="BG1009" s="210">
        <f>IF(N1009="zákl. přenesená",J1009,0)</f>
        <v>0</v>
      </c>
      <c r="BH1009" s="210">
        <f>IF(N1009="sníž. přenesená",J1009,0)</f>
        <v>0</v>
      </c>
      <c r="BI1009" s="210">
        <f>IF(N1009="nulová",J1009,0)</f>
        <v>0</v>
      </c>
      <c r="BJ1009" s="18" t="s">
        <v>81</v>
      </c>
      <c r="BK1009" s="210">
        <f>ROUND(I1009*H1009,2)</f>
        <v>0</v>
      </c>
      <c r="BL1009" s="18" t="s">
        <v>241</v>
      </c>
      <c r="BM1009" s="209" t="s">
        <v>1258</v>
      </c>
    </row>
    <row r="1010" s="2" customFormat="1">
      <c r="A1010" s="39"/>
      <c r="B1010" s="40"/>
      <c r="C1010" s="41"/>
      <c r="D1010" s="211" t="s">
        <v>146</v>
      </c>
      <c r="E1010" s="41"/>
      <c r="F1010" s="212" t="s">
        <v>1259</v>
      </c>
      <c r="G1010" s="41"/>
      <c r="H1010" s="41"/>
      <c r="I1010" s="213"/>
      <c r="J1010" s="41"/>
      <c r="K1010" s="41"/>
      <c r="L1010" s="45"/>
      <c r="M1010" s="214"/>
      <c r="N1010" s="215"/>
      <c r="O1010" s="85"/>
      <c r="P1010" s="85"/>
      <c r="Q1010" s="85"/>
      <c r="R1010" s="85"/>
      <c r="S1010" s="85"/>
      <c r="T1010" s="86"/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T1010" s="18" t="s">
        <v>146</v>
      </c>
      <c r="AU1010" s="18" t="s">
        <v>83</v>
      </c>
    </row>
    <row r="1011" s="13" customFormat="1">
      <c r="A1011" s="13"/>
      <c r="B1011" s="216"/>
      <c r="C1011" s="217"/>
      <c r="D1011" s="218" t="s">
        <v>148</v>
      </c>
      <c r="E1011" s="219" t="s">
        <v>19</v>
      </c>
      <c r="F1011" s="220" t="s">
        <v>1260</v>
      </c>
      <c r="G1011" s="217"/>
      <c r="H1011" s="219" t="s">
        <v>19</v>
      </c>
      <c r="I1011" s="221"/>
      <c r="J1011" s="217"/>
      <c r="K1011" s="217"/>
      <c r="L1011" s="222"/>
      <c r="M1011" s="223"/>
      <c r="N1011" s="224"/>
      <c r="O1011" s="224"/>
      <c r="P1011" s="224"/>
      <c r="Q1011" s="224"/>
      <c r="R1011" s="224"/>
      <c r="S1011" s="224"/>
      <c r="T1011" s="225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26" t="s">
        <v>148</v>
      </c>
      <c r="AU1011" s="226" t="s">
        <v>83</v>
      </c>
      <c r="AV1011" s="13" t="s">
        <v>81</v>
      </c>
      <c r="AW1011" s="13" t="s">
        <v>37</v>
      </c>
      <c r="AX1011" s="13" t="s">
        <v>76</v>
      </c>
      <c r="AY1011" s="226" t="s">
        <v>133</v>
      </c>
    </row>
    <row r="1012" s="14" customFormat="1">
      <c r="A1012" s="14"/>
      <c r="B1012" s="227"/>
      <c r="C1012" s="228"/>
      <c r="D1012" s="218" t="s">
        <v>148</v>
      </c>
      <c r="E1012" s="229" t="s">
        <v>19</v>
      </c>
      <c r="F1012" s="230" t="s">
        <v>151</v>
      </c>
      <c r="G1012" s="228"/>
      <c r="H1012" s="231">
        <v>3</v>
      </c>
      <c r="I1012" s="232"/>
      <c r="J1012" s="228"/>
      <c r="K1012" s="228"/>
      <c r="L1012" s="233"/>
      <c r="M1012" s="234"/>
      <c r="N1012" s="235"/>
      <c r="O1012" s="235"/>
      <c r="P1012" s="235"/>
      <c r="Q1012" s="235"/>
      <c r="R1012" s="235"/>
      <c r="S1012" s="235"/>
      <c r="T1012" s="236"/>
      <c r="U1012" s="14"/>
      <c r="V1012" s="14"/>
      <c r="W1012" s="14"/>
      <c r="X1012" s="14"/>
      <c r="Y1012" s="14"/>
      <c r="Z1012" s="14"/>
      <c r="AA1012" s="14"/>
      <c r="AB1012" s="14"/>
      <c r="AC1012" s="14"/>
      <c r="AD1012" s="14"/>
      <c r="AE1012" s="14"/>
      <c r="AT1012" s="237" t="s">
        <v>148</v>
      </c>
      <c r="AU1012" s="237" t="s">
        <v>83</v>
      </c>
      <c r="AV1012" s="14" t="s">
        <v>83</v>
      </c>
      <c r="AW1012" s="14" t="s">
        <v>37</v>
      </c>
      <c r="AX1012" s="14" t="s">
        <v>81</v>
      </c>
      <c r="AY1012" s="237" t="s">
        <v>133</v>
      </c>
    </row>
    <row r="1013" s="2" customFormat="1" ht="16.5" customHeight="1">
      <c r="A1013" s="39"/>
      <c r="B1013" s="40"/>
      <c r="C1013" s="198" t="s">
        <v>1261</v>
      </c>
      <c r="D1013" s="198" t="s">
        <v>135</v>
      </c>
      <c r="E1013" s="199" t="s">
        <v>1262</v>
      </c>
      <c r="F1013" s="200" t="s">
        <v>1263</v>
      </c>
      <c r="G1013" s="201" t="s">
        <v>214</v>
      </c>
      <c r="H1013" s="202">
        <v>3</v>
      </c>
      <c r="I1013" s="203"/>
      <c r="J1013" s="204">
        <f>ROUND(I1013*H1013,2)</f>
        <v>0</v>
      </c>
      <c r="K1013" s="200" t="s">
        <v>144</v>
      </c>
      <c r="L1013" s="45"/>
      <c r="M1013" s="205" t="s">
        <v>19</v>
      </c>
      <c r="N1013" s="206" t="s">
        <v>47</v>
      </c>
      <c r="O1013" s="85"/>
      <c r="P1013" s="207">
        <f>O1013*H1013</f>
        <v>0</v>
      </c>
      <c r="Q1013" s="207">
        <v>0</v>
      </c>
      <c r="R1013" s="207">
        <f>Q1013*H1013</f>
        <v>0</v>
      </c>
      <c r="S1013" s="207">
        <v>0.001</v>
      </c>
      <c r="T1013" s="208">
        <f>S1013*H1013</f>
        <v>0.0030000000000000001</v>
      </c>
      <c r="U1013" s="39"/>
      <c r="V1013" s="39"/>
      <c r="W1013" s="39"/>
      <c r="X1013" s="39"/>
      <c r="Y1013" s="39"/>
      <c r="Z1013" s="39"/>
      <c r="AA1013" s="39"/>
      <c r="AB1013" s="39"/>
      <c r="AC1013" s="39"/>
      <c r="AD1013" s="39"/>
      <c r="AE1013" s="39"/>
      <c r="AR1013" s="209" t="s">
        <v>241</v>
      </c>
      <c r="AT1013" s="209" t="s">
        <v>135</v>
      </c>
      <c r="AU1013" s="209" t="s">
        <v>83</v>
      </c>
      <c r="AY1013" s="18" t="s">
        <v>133</v>
      </c>
      <c r="BE1013" s="210">
        <f>IF(N1013="základní",J1013,0)</f>
        <v>0</v>
      </c>
      <c r="BF1013" s="210">
        <f>IF(N1013="snížená",J1013,0)</f>
        <v>0</v>
      </c>
      <c r="BG1013" s="210">
        <f>IF(N1013="zákl. přenesená",J1013,0)</f>
        <v>0</v>
      </c>
      <c r="BH1013" s="210">
        <f>IF(N1013="sníž. přenesená",J1013,0)</f>
        <v>0</v>
      </c>
      <c r="BI1013" s="210">
        <f>IF(N1013="nulová",J1013,0)</f>
        <v>0</v>
      </c>
      <c r="BJ1013" s="18" t="s">
        <v>81</v>
      </c>
      <c r="BK1013" s="210">
        <f>ROUND(I1013*H1013,2)</f>
        <v>0</v>
      </c>
      <c r="BL1013" s="18" t="s">
        <v>241</v>
      </c>
      <c r="BM1013" s="209" t="s">
        <v>1264</v>
      </c>
    </row>
    <row r="1014" s="2" customFormat="1">
      <c r="A1014" s="39"/>
      <c r="B1014" s="40"/>
      <c r="C1014" s="41"/>
      <c r="D1014" s="211" t="s">
        <v>146</v>
      </c>
      <c r="E1014" s="41"/>
      <c r="F1014" s="212" t="s">
        <v>1265</v>
      </c>
      <c r="G1014" s="41"/>
      <c r="H1014" s="41"/>
      <c r="I1014" s="213"/>
      <c r="J1014" s="41"/>
      <c r="K1014" s="41"/>
      <c r="L1014" s="45"/>
      <c r="M1014" s="214"/>
      <c r="N1014" s="215"/>
      <c r="O1014" s="85"/>
      <c r="P1014" s="85"/>
      <c r="Q1014" s="85"/>
      <c r="R1014" s="85"/>
      <c r="S1014" s="85"/>
      <c r="T1014" s="86"/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T1014" s="18" t="s">
        <v>146</v>
      </c>
      <c r="AU1014" s="18" t="s">
        <v>83</v>
      </c>
    </row>
    <row r="1015" s="13" customFormat="1">
      <c r="A1015" s="13"/>
      <c r="B1015" s="216"/>
      <c r="C1015" s="217"/>
      <c r="D1015" s="218" t="s">
        <v>148</v>
      </c>
      <c r="E1015" s="219" t="s">
        <v>19</v>
      </c>
      <c r="F1015" s="220" t="s">
        <v>1266</v>
      </c>
      <c r="G1015" s="217"/>
      <c r="H1015" s="219" t="s">
        <v>19</v>
      </c>
      <c r="I1015" s="221"/>
      <c r="J1015" s="217"/>
      <c r="K1015" s="217"/>
      <c r="L1015" s="222"/>
      <c r="M1015" s="223"/>
      <c r="N1015" s="224"/>
      <c r="O1015" s="224"/>
      <c r="P1015" s="224"/>
      <c r="Q1015" s="224"/>
      <c r="R1015" s="224"/>
      <c r="S1015" s="224"/>
      <c r="T1015" s="225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26" t="s">
        <v>148</v>
      </c>
      <c r="AU1015" s="226" t="s">
        <v>83</v>
      </c>
      <c r="AV1015" s="13" t="s">
        <v>81</v>
      </c>
      <c r="AW1015" s="13" t="s">
        <v>37</v>
      </c>
      <c r="AX1015" s="13" t="s">
        <v>76</v>
      </c>
      <c r="AY1015" s="226" t="s">
        <v>133</v>
      </c>
    </row>
    <row r="1016" s="14" customFormat="1">
      <c r="A1016" s="14"/>
      <c r="B1016" s="227"/>
      <c r="C1016" s="228"/>
      <c r="D1016" s="218" t="s">
        <v>148</v>
      </c>
      <c r="E1016" s="229" t="s">
        <v>19</v>
      </c>
      <c r="F1016" s="230" t="s">
        <v>151</v>
      </c>
      <c r="G1016" s="228"/>
      <c r="H1016" s="231">
        <v>3</v>
      </c>
      <c r="I1016" s="232"/>
      <c r="J1016" s="228"/>
      <c r="K1016" s="228"/>
      <c r="L1016" s="233"/>
      <c r="M1016" s="234"/>
      <c r="N1016" s="235"/>
      <c r="O1016" s="235"/>
      <c r="P1016" s="235"/>
      <c r="Q1016" s="235"/>
      <c r="R1016" s="235"/>
      <c r="S1016" s="235"/>
      <c r="T1016" s="236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37" t="s">
        <v>148</v>
      </c>
      <c r="AU1016" s="237" t="s">
        <v>83</v>
      </c>
      <c r="AV1016" s="14" t="s">
        <v>83</v>
      </c>
      <c r="AW1016" s="14" t="s">
        <v>37</v>
      </c>
      <c r="AX1016" s="14" t="s">
        <v>81</v>
      </c>
      <c r="AY1016" s="237" t="s">
        <v>133</v>
      </c>
    </row>
    <row r="1017" s="2" customFormat="1" ht="16.5" customHeight="1">
      <c r="A1017" s="39"/>
      <c r="B1017" s="40"/>
      <c r="C1017" s="198" t="s">
        <v>1267</v>
      </c>
      <c r="D1017" s="198" t="s">
        <v>135</v>
      </c>
      <c r="E1017" s="199" t="s">
        <v>1262</v>
      </c>
      <c r="F1017" s="200" t="s">
        <v>1263</v>
      </c>
      <c r="G1017" s="201" t="s">
        <v>214</v>
      </c>
      <c r="H1017" s="202">
        <v>20</v>
      </c>
      <c r="I1017" s="203"/>
      <c r="J1017" s="204">
        <f>ROUND(I1017*H1017,2)</f>
        <v>0</v>
      </c>
      <c r="K1017" s="200" t="s">
        <v>144</v>
      </c>
      <c r="L1017" s="45"/>
      <c r="M1017" s="205" t="s">
        <v>19</v>
      </c>
      <c r="N1017" s="206" t="s">
        <v>47</v>
      </c>
      <c r="O1017" s="85"/>
      <c r="P1017" s="207">
        <f>O1017*H1017</f>
        <v>0</v>
      </c>
      <c r="Q1017" s="207">
        <v>0</v>
      </c>
      <c r="R1017" s="207">
        <f>Q1017*H1017</f>
        <v>0</v>
      </c>
      <c r="S1017" s="207">
        <v>0.001</v>
      </c>
      <c r="T1017" s="208">
        <f>S1017*H1017</f>
        <v>0.02</v>
      </c>
      <c r="U1017" s="39"/>
      <c r="V1017" s="39"/>
      <c r="W1017" s="39"/>
      <c r="X1017" s="39"/>
      <c r="Y1017" s="39"/>
      <c r="Z1017" s="39"/>
      <c r="AA1017" s="39"/>
      <c r="AB1017" s="39"/>
      <c r="AC1017" s="39"/>
      <c r="AD1017" s="39"/>
      <c r="AE1017" s="39"/>
      <c r="AR1017" s="209" t="s">
        <v>241</v>
      </c>
      <c r="AT1017" s="209" t="s">
        <v>135</v>
      </c>
      <c r="AU1017" s="209" t="s">
        <v>83</v>
      </c>
      <c r="AY1017" s="18" t="s">
        <v>133</v>
      </c>
      <c r="BE1017" s="210">
        <f>IF(N1017="základní",J1017,0)</f>
        <v>0</v>
      </c>
      <c r="BF1017" s="210">
        <f>IF(N1017="snížená",J1017,0)</f>
        <v>0</v>
      </c>
      <c r="BG1017" s="210">
        <f>IF(N1017="zákl. přenesená",J1017,0)</f>
        <v>0</v>
      </c>
      <c r="BH1017" s="210">
        <f>IF(N1017="sníž. přenesená",J1017,0)</f>
        <v>0</v>
      </c>
      <c r="BI1017" s="210">
        <f>IF(N1017="nulová",J1017,0)</f>
        <v>0</v>
      </c>
      <c r="BJ1017" s="18" t="s">
        <v>81</v>
      </c>
      <c r="BK1017" s="210">
        <f>ROUND(I1017*H1017,2)</f>
        <v>0</v>
      </c>
      <c r="BL1017" s="18" t="s">
        <v>241</v>
      </c>
      <c r="BM1017" s="209" t="s">
        <v>1268</v>
      </c>
    </row>
    <row r="1018" s="2" customFormat="1">
      <c r="A1018" s="39"/>
      <c r="B1018" s="40"/>
      <c r="C1018" s="41"/>
      <c r="D1018" s="211" t="s">
        <v>146</v>
      </c>
      <c r="E1018" s="41"/>
      <c r="F1018" s="212" t="s">
        <v>1265</v>
      </c>
      <c r="G1018" s="41"/>
      <c r="H1018" s="41"/>
      <c r="I1018" s="213"/>
      <c r="J1018" s="41"/>
      <c r="K1018" s="41"/>
      <c r="L1018" s="45"/>
      <c r="M1018" s="214"/>
      <c r="N1018" s="215"/>
      <c r="O1018" s="85"/>
      <c r="P1018" s="85"/>
      <c r="Q1018" s="85"/>
      <c r="R1018" s="85"/>
      <c r="S1018" s="85"/>
      <c r="T1018" s="86"/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T1018" s="18" t="s">
        <v>146</v>
      </c>
      <c r="AU1018" s="18" t="s">
        <v>83</v>
      </c>
    </row>
    <row r="1019" s="13" customFormat="1">
      <c r="A1019" s="13"/>
      <c r="B1019" s="216"/>
      <c r="C1019" s="217"/>
      <c r="D1019" s="218" t="s">
        <v>148</v>
      </c>
      <c r="E1019" s="219" t="s">
        <v>19</v>
      </c>
      <c r="F1019" s="220" t="s">
        <v>1269</v>
      </c>
      <c r="G1019" s="217"/>
      <c r="H1019" s="219" t="s">
        <v>19</v>
      </c>
      <c r="I1019" s="221"/>
      <c r="J1019" s="217"/>
      <c r="K1019" s="217"/>
      <c r="L1019" s="222"/>
      <c r="M1019" s="223"/>
      <c r="N1019" s="224"/>
      <c r="O1019" s="224"/>
      <c r="P1019" s="224"/>
      <c r="Q1019" s="224"/>
      <c r="R1019" s="224"/>
      <c r="S1019" s="224"/>
      <c r="T1019" s="225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26" t="s">
        <v>148</v>
      </c>
      <c r="AU1019" s="226" t="s">
        <v>83</v>
      </c>
      <c r="AV1019" s="13" t="s">
        <v>81</v>
      </c>
      <c r="AW1019" s="13" t="s">
        <v>37</v>
      </c>
      <c r="AX1019" s="13" t="s">
        <v>76</v>
      </c>
      <c r="AY1019" s="226" t="s">
        <v>133</v>
      </c>
    </row>
    <row r="1020" s="14" customFormat="1">
      <c r="A1020" s="14"/>
      <c r="B1020" s="227"/>
      <c r="C1020" s="228"/>
      <c r="D1020" s="218" t="s">
        <v>148</v>
      </c>
      <c r="E1020" s="229" t="s">
        <v>19</v>
      </c>
      <c r="F1020" s="230" t="s">
        <v>266</v>
      </c>
      <c r="G1020" s="228"/>
      <c r="H1020" s="231">
        <v>20</v>
      </c>
      <c r="I1020" s="232"/>
      <c r="J1020" s="228"/>
      <c r="K1020" s="228"/>
      <c r="L1020" s="233"/>
      <c r="M1020" s="234"/>
      <c r="N1020" s="235"/>
      <c r="O1020" s="235"/>
      <c r="P1020" s="235"/>
      <c r="Q1020" s="235"/>
      <c r="R1020" s="235"/>
      <c r="S1020" s="235"/>
      <c r="T1020" s="236"/>
      <c r="U1020" s="14"/>
      <c r="V1020" s="14"/>
      <c r="W1020" s="14"/>
      <c r="X1020" s="14"/>
      <c r="Y1020" s="14"/>
      <c r="Z1020" s="14"/>
      <c r="AA1020" s="14"/>
      <c r="AB1020" s="14"/>
      <c r="AC1020" s="14"/>
      <c r="AD1020" s="14"/>
      <c r="AE1020" s="14"/>
      <c r="AT1020" s="237" t="s">
        <v>148</v>
      </c>
      <c r="AU1020" s="237" t="s">
        <v>83</v>
      </c>
      <c r="AV1020" s="14" t="s">
        <v>83</v>
      </c>
      <c r="AW1020" s="14" t="s">
        <v>37</v>
      </c>
      <c r="AX1020" s="14" t="s">
        <v>81</v>
      </c>
      <c r="AY1020" s="237" t="s">
        <v>133</v>
      </c>
    </row>
    <row r="1021" s="2" customFormat="1" ht="16.5" customHeight="1">
      <c r="A1021" s="39"/>
      <c r="B1021" s="40"/>
      <c r="C1021" s="198" t="s">
        <v>1270</v>
      </c>
      <c r="D1021" s="198" t="s">
        <v>135</v>
      </c>
      <c r="E1021" s="199" t="s">
        <v>1271</v>
      </c>
      <c r="F1021" s="200" t="s">
        <v>1272</v>
      </c>
      <c r="G1021" s="201" t="s">
        <v>214</v>
      </c>
      <c r="H1021" s="202">
        <v>30</v>
      </c>
      <c r="I1021" s="203"/>
      <c r="J1021" s="204">
        <f>ROUND(I1021*H1021,2)</f>
        <v>0</v>
      </c>
      <c r="K1021" s="200" t="s">
        <v>144</v>
      </c>
      <c r="L1021" s="45"/>
      <c r="M1021" s="205" t="s">
        <v>19</v>
      </c>
      <c r="N1021" s="206" t="s">
        <v>47</v>
      </c>
      <c r="O1021" s="85"/>
      <c r="P1021" s="207">
        <f>O1021*H1021</f>
        <v>0</v>
      </c>
      <c r="Q1021" s="207">
        <v>0</v>
      </c>
      <c r="R1021" s="207">
        <f>Q1021*H1021</f>
        <v>0</v>
      </c>
      <c r="S1021" s="207">
        <v>0.001</v>
      </c>
      <c r="T1021" s="208">
        <f>S1021*H1021</f>
        <v>0.029999999999999999</v>
      </c>
      <c r="U1021" s="39"/>
      <c r="V1021" s="39"/>
      <c r="W1021" s="39"/>
      <c r="X1021" s="39"/>
      <c r="Y1021" s="39"/>
      <c r="Z1021" s="39"/>
      <c r="AA1021" s="39"/>
      <c r="AB1021" s="39"/>
      <c r="AC1021" s="39"/>
      <c r="AD1021" s="39"/>
      <c r="AE1021" s="39"/>
      <c r="AR1021" s="209" t="s">
        <v>241</v>
      </c>
      <c r="AT1021" s="209" t="s">
        <v>135</v>
      </c>
      <c r="AU1021" s="209" t="s">
        <v>83</v>
      </c>
      <c r="AY1021" s="18" t="s">
        <v>133</v>
      </c>
      <c r="BE1021" s="210">
        <f>IF(N1021="základní",J1021,0)</f>
        <v>0</v>
      </c>
      <c r="BF1021" s="210">
        <f>IF(N1021="snížená",J1021,0)</f>
        <v>0</v>
      </c>
      <c r="BG1021" s="210">
        <f>IF(N1021="zákl. přenesená",J1021,0)</f>
        <v>0</v>
      </c>
      <c r="BH1021" s="210">
        <f>IF(N1021="sníž. přenesená",J1021,0)</f>
        <v>0</v>
      </c>
      <c r="BI1021" s="210">
        <f>IF(N1021="nulová",J1021,0)</f>
        <v>0</v>
      </c>
      <c r="BJ1021" s="18" t="s">
        <v>81</v>
      </c>
      <c r="BK1021" s="210">
        <f>ROUND(I1021*H1021,2)</f>
        <v>0</v>
      </c>
      <c r="BL1021" s="18" t="s">
        <v>241</v>
      </c>
      <c r="BM1021" s="209" t="s">
        <v>1273</v>
      </c>
    </row>
    <row r="1022" s="2" customFormat="1">
      <c r="A1022" s="39"/>
      <c r="B1022" s="40"/>
      <c r="C1022" s="41"/>
      <c r="D1022" s="211" t="s">
        <v>146</v>
      </c>
      <c r="E1022" s="41"/>
      <c r="F1022" s="212" t="s">
        <v>1274</v>
      </c>
      <c r="G1022" s="41"/>
      <c r="H1022" s="41"/>
      <c r="I1022" s="213"/>
      <c r="J1022" s="41"/>
      <c r="K1022" s="41"/>
      <c r="L1022" s="45"/>
      <c r="M1022" s="214"/>
      <c r="N1022" s="215"/>
      <c r="O1022" s="85"/>
      <c r="P1022" s="85"/>
      <c r="Q1022" s="85"/>
      <c r="R1022" s="85"/>
      <c r="S1022" s="85"/>
      <c r="T1022" s="86"/>
      <c r="U1022" s="39"/>
      <c r="V1022" s="39"/>
      <c r="W1022" s="39"/>
      <c r="X1022" s="39"/>
      <c r="Y1022" s="39"/>
      <c r="Z1022" s="39"/>
      <c r="AA1022" s="39"/>
      <c r="AB1022" s="39"/>
      <c r="AC1022" s="39"/>
      <c r="AD1022" s="39"/>
      <c r="AE1022" s="39"/>
      <c r="AT1022" s="18" t="s">
        <v>146</v>
      </c>
      <c r="AU1022" s="18" t="s">
        <v>83</v>
      </c>
    </row>
    <row r="1023" s="13" customFormat="1">
      <c r="A1023" s="13"/>
      <c r="B1023" s="216"/>
      <c r="C1023" s="217"/>
      <c r="D1023" s="218" t="s">
        <v>148</v>
      </c>
      <c r="E1023" s="219" t="s">
        <v>19</v>
      </c>
      <c r="F1023" s="220" t="s">
        <v>1275</v>
      </c>
      <c r="G1023" s="217"/>
      <c r="H1023" s="219" t="s">
        <v>19</v>
      </c>
      <c r="I1023" s="221"/>
      <c r="J1023" s="217"/>
      <c r="K1023" s="217"/>
      <c r="L1023" s="222"/>
      <c r="M1023" s="223"/>
      <c r="N1023" s="224"/>
      <c r="O1023" s="224"/>
      <c r="P1023" s="224"/>
      <c r="Q1023" s="224"/>
      <c r="R1023" s="224"/>
      <c r="S1023" s="224"/>
      <c r="T1023" s="225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26" t="s">
        <v>148</v>
      </c>
      <c r="AU1023" s="226" t="s">
        <v>83</v>
      </c>
      <c r="AV1023" s="13" t="s">
        <v>81</v>
      </c>
      <c r="AW1023" s="13" t="s">
        <v>37</v>
      </c>
      <c r="AX1023" s="13" t="s">
        <v>76</v>
      </c>
      <c r="AY1023" s="226" t="s">
        <v>133</v>
      </c>
    </row>
    <row r="1024" s="14" customFormat="1">
      <c r="A1024" s="14"/>
      <c r="B1024" s="227"/>
      <c r="C1024" s="228"/>
      <c r="D1024" s="218" t="s">
        <v>148</v>
      </c>
      <c r="E1024" s="229" t="s">
        <v>19</v>
      </c>
      <c r="F1024" s="230" t="s">
        <v>355</v>
      </c>
      <c r="G1024" s="228"/>
      <c r="H1024" s="231">
        <v>30</v>
      </c>
      <c r="I1024" s="232"/>
      <c r="J1024" s="228"/>
      <c r="K1024" s="228"/>
      <c r="L1024" s="233"/>
      <c r="M1024" s="234"/>
      <c r="N1024" s="235"/>
      <c r="O1024" s="235"/>
      <c r="P1024" s="235"/>
      <c r="Q1024" s="235"/>
      <c r="R1024" s="235"/>
      <c r="S1024" s="235"/>
      <c r="T1024" s="236"/>
      <c r="U1024" s="14"/>
      <c r="V1024" s="14"/>
      <c r="W1024" s="14"/>
      <c r="X1024" s="14"/>
      <c r="Y1024" s="14"/>
      <c r="Z1024" s="14"/>
      <c r="AA1024" s="14"/>
      <c r="AB1024" s="14"/>
      <c r="AC1024" s="14"/>
      <c r="AD1024" s="14"/>
      <c r="AE1024" s="14"/>
      <c r="AT1024" s="237" t="s">
        <v>148</v>
      </c>
      <c r="AU1024" s="237" t="s">
        <v>83</v>
      </c>
      <c r="AV1024" s="14" t="s">
        <v>83</v>
      </c>
      <c r="AW1024" s="14" t="s">
        <v>37</v>
      </c>
      <c r="AX1024" s="14" t="s">
        <v>81</v>
      </c>
      <c r="AY1024" s="237" t="s">
        <v>133</v>
      </c>
    </row>
    <row r="1025" s="2" customFormat="1" ht="16.5" customHeight="1">
      <c r="A1025" s="39"/>
      <c r="B1025" s="40"/>
      <c r="C1025" s="198" t="s">
        <v>1276</v>
      </c>
      <c r="D1025" s="198" t="s">
        <v>135</v>
      </c>
      <c r="E1025" s="199" t="s">
        <v>1271</v>
      </c>
      <c r="F1025" s="200" t="s">
        <v>1272</v>
      </c>
      <c r="G1025" s="201" t="s">
        <v>214</v>
      </c>
      <c r="H1025" s="202">
        <v>8</v>
      </c>
      <c r="I1025" s="203"/>
      <c r="J1025" s="204">
        <f>ROUND(I1025*H1025,2)</f>
        <v>0</v>
      </c>
      <c r="K1025" s="200" t="s">
        <v>144</v>
      </c>
      <c r="L1025" s="45"/>
      <c r="M1025" s="205" t="s">
        <v>19</v>
      </c>
      <c r="N1025" s="206" t="s">
        <v>47</v>
      </c>
      <c r="O1025" s="85"/>
      <c r="P1025" s="207">
        <f>O1025*H1025</f>
        <v>0</v>
      </c>
      <c r="Q1025" s="207">
        <v>0</v>
      </c>
      <c r="R1025" s="207">
        <f>Q1025*H1025</f>
        <v>0</v>
      </c>
      <c r="S1025" s="207">
        <v>0.001</v>
      </c>
      <c r="T1025" s="208">
        <f>S1025*H1025</f>
        <v>0.0080000000000000002</v>
      </c>
      <c r="U1025" s="39"/>
      <c r="V1025" s="39"/>
      <c r="W1025" s="39"/>
      <c r="X1025" s="39"/>
      <c r="Y1025" s="39"/>
      <c r="Z1025" s="39"/>
      <c r="AA1025" s="39"/>
      <c r="AB1025" s="39"/>
      <c r="AC1025" s="39"/>
      <c r="AD1025" s="39"/>
      <c r="AE1025" s="39"/>
      <c r="AR1025" s="209" t="s">
        <v>241</v>
      </c>
      <c r="AT1025" s="209" t="s">
        <v>135</v>
      </c>
      <c r="AU1025" s="209" t="s">
        <v>83</v>
      </c>
      <c r="AY1025" s="18" t="s">
        <v>133</v>
      </c>
      <c r="BE1025" s="210">
        <f>IF(N1025="základní",J1025,0)</f>
        <v>0</v>
      </c>
      <c r="BF1025" s="210">
        <f>IF(N1025="snížená",J1025,0)</f>
        <v>0</v>
      </c>
      <c r="BG1025" s="210">
        <f>IF(N1025="zákl. přenesená",J1025,0)</f>
        <v>0</v>
      </c>
      <c r="BH1025" s="210">
        <f>IF(N1025="sníž. přenesená",J1025,0)</f>
        <v>0</v>
      </c>
      <c r="BI1025" s="210">
        <f>IF(N1025="nulová",J1025,0)</f>
        <v>0</v>
      </c>
      <c r="BJ1025" s="18" t="s">
        <v>81</v>
      </c>
      <c r="BK1025" s="210">
        <f>ROUND(I1025*H1025,2)</f>
        <v>0</v>
      </c>
      <c r="BL1025" s="18" t="s">
        <v>241</v>
      </c>
      <c r="BM1025" s="209" t="s">
        <v>1277</v>
      </c>
    </row>
    <row r="1026" s="2" customFormat="1">
      <c r="A1026" s="39"/>
      <c r="B1026" s="40"/>
      <c r="C1026" s="41"/>
      <c r="D1026" s="211" t="s">
        <v>146</v>
      </c>
      <c r="E1026" s="41"/>
      <c r="F1026" s="212" t="s">
        <v>1274</v>
      </c>
      <c r="G1026" s="41"/>
      <c r="H1026" s="41"/>
      <c r="I1026" s="213"/>
      <c r="J1026" s="41"/>
      <c r="K1026" s="41"/>
      <c r="L1026" s="45"/>
      <c r="M1026" s="214"/>
      <c r="N1026" s="215"/>
      <c r="O1026" s="85"/>
      <c r="P1026" s="85"/>
      <c r="Q1026" s="85"/>
      <c r="R1026" s="85"/>
      <c r="S1026" s="85"/>
      <c r="T1026" s="86"/>
      <c r="U1026" s="39"/>
      <c r="V1026" s="39"/>
      <c r="W1026" s="39"/>
      <c r="X1026" s="39"/>
      <c r="Y1026" s="39"/>
      <c r="Z1026" s="39"/>
      <c r="AA1026" s="39"/>
      <c r="AB1026" s="39"/>
      <c r="AC1026" s="39"/>
      <c r="AD1026" s="39"/>
      <c r="AE1026" s="39"/>
      <c r="AT1026" s="18" t="s">
        <v>146</v>
      </c>
      <c r="AU1026" s="18" t="s">
        <v>83</v>
      </c>
    </row>
    <row r="1027" s="13" customFormat="1">
      <c r="A1027" s="13"/>
      <c r="B1027" s="216"/>
      <c r="C1027" s="217"/>
      <c r="D1027" s="218" t="s">
        <v>148</v>
      </c>
      <c r="E1027" s="219" t="s">
        <v>19</v>
      </c>
      <c r="F1027" s="220" t="s">
        <v>1278</v>
      </c>
      <c r="G1027" s="217"/>
      <c r="H1027" s="219" t="s">
        <v>19</v>
      </c>
      <c r="I1027" s="221"/>
      <c r="J1027" s="217"/>
      <c r="K1027" s="217"/>
      <c r="L1027" s="222"/>
      <c r="M1027" s="223"/>
      <c r="N1027" s="224"/>
      <c r="O1027" s="224"/>
      <c r="P1027" s="224"/>
      <c r="Q1027" s="224"/>
      <c r="R1027" s="224"/>
      <c r="S1027" s="224"/>
      <c r="T1027" s="225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26" t="s">
        <v>148</v>
      </c>
      <c r="AU1027" s="226" t="s">
        <v>83</v>
      </c>
      <c r="AV1027" s="13" t="s">
        <v>81</v>
      </c>
      <c r="AW1027" s="13" t="s">
        <v>37</v>
      </c>
      <c r="AX1027" s="13" t="s">
        <v>76</v>
      </c>
      <c r="AY1027" s="226" t="s">
        <v>133</v>
      </c>
    </row>
    <row r="1028" s="14" customFormat="1">
      <c r="A1028" s="14"/>
      <c r="B1028" s="227"/>
      <c r="C1028" s="228"/>
      <c r="D1028" s="218" t="s">
        <v>148</v>
      </c>
      <c r="E1028" s="229" t="s">
        <v>19</v>
      </c>
      <c r="F1028" s="230" t="s">
        <v>1239</v>
      </c>
      <c r="G1028" s="228"/>
      <c r="H1028" s="231">
        <v>8</v>
      </c>
      <c r="I1028" s="232"/>
      <c r="J1028" s="228"/>
      <c r="K1028" s="228"/>
      <c r="L1028" s="233"/>
      <c r="M1028" s="234"/>
      <c r="N1028" s="235"/>
      <c r="O1028" s="235"/>
      <c r="P1028" s="235"/>
      <c r="Q1028" s="235"/>
      <c r="R1028" s="235"/>
      <c r="S1028" s="235"/>
      <c r="T1028" s="236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37" t="s">
        <v>148</v>
      </c>
      <c r="AU1028" s="237" t="s">
        <v>83</v>
      </c>
      <c r="AV1028" s="14" t="s">
        <v>83</v>
      </c>
      <c r="AW1028" s="14" t="s">
        <v>37</v>
      </c>
      <c r="AX1028" s="14" t="s">
        <v>81</v>
      </c>
      <c r="AY1028" s="237" t="s">
        <v>133</v>
      </c>
    </row>
    <row r="1029" s="2" customFormat="1" ht="24.15" customHeight="1">
      <c r="A1029" s="39"/>
      <c r="B1029" s="40"/>
      <c r="C1029" s="198" t="s">
        <v>1279</v>
      </c>
      <c r="D1029" s="198" t="s">
        <v>135</v>
      </c>
      <c r="E1029" s="199" t="s">
        <v>1280</v>
      </c>
      <c r="F1029" s="200" t="s">
        <v>1281</v>
      </c>
      <c r="G1029" s="201" t="s">
        <v>182</v>
      </c>
      <c r="H1029" s="202">
        <v>0.61699999999999999</v>
      </c>
      <c r="I1029" s="203"/>
      <c r="J1029" s="204">
        <f>ROUND(I1029*H1029,2)</f>
        <v>0</v>
      </c>
      <c r="K1029" s="200" t="s">
        <v>144</v>
      </c>
      <c r="L1029" s="45"/>
      <c r="M1029" s="205" t="s">
        <v>19</v>
      </c>
      <c r="N1029" s="206" t="s">
        <v>47</v>
      </c>
      <c r="O1029" s="85"/>
      <c r="P1029" s="207">
        <f>O1029*H1029</f>
        <v>0</v>
      </c>
      <c r="Q1029" s="207">
        <v>0</v>
      </c>
      <c r="R1029" s="207">
        <f>Q1029*H1029</f>
        <v>0</v>
      </c>
      <c r="S1029" s="207">
        <v>0</v>
      </c>
      <c r="T1029" s="208">
        <f>S1029*H1029</f>
        <v>0</v>
      </c>
      <c r="U1029" s="39"/>
      <c r="V1029" s="39"/>
      <c r="W1029" s="39"/>
      <c r="X1029" s="39"/>
      <c r="Y1029" s="39"/>
      <c r="Z1029" s="39"/>
      <c r="AA1029" s="39"/>
      <c r="AB1029" s="39"/>
      <c r="AC1029" s="39"/>
      <c r="AD1029" s="39"/>
      <c r="AE1029" s="39"/>
      <c r="AR1029" s="209" t="s">
        <v>241</v>
      </c>
      <c r="AT1029" s="209" t="s">
        <v>135</v>
      </c>
      <c r="AU1029" s="209" t="s">
        <v>83</v>
      </c>
      <c r="AY1029" s="18" t="s">
        <v>133</v>
      </c>
      <c r="BE1029" s="210">
        <f>IF(N1029="základní",J1029,0)</f>
        <v>0</v>
      </c>
      <c r="BF1029" s="210">
        <f>IF(N1029="snížená",J1029,0)</f>
        <v>0</v>
      </c>
      <c r="BG1029" s="210">
        <f>IF(N1029="zákl. přenesená",J1029,0)</f>
        <v>0</v>
      </c>
      <c r="BH1029" s="210">
        <f>IF(N1029="sníž. přenesená",J1029,0)</f>
        <v>0</v>
      </c>
      <c r="BI1029" s="210">
        <f>IF(N1029="nulová",J1029,0)</f>
        <v>0</v>
      </c>
      <c r="BJ1029" s="18" t="s">
        <v>81</v>
      </c>
      <c r="BK1029" s="210">
        <f>ROUND(I1029*H1029,2)</f>
        <v>0</v>
      </c>
      <c r="BL1029" s="18" t="s">
        <v>241</v>
      </c>
      <c r="BM1029" s="209" t="s">
        <v>1282</v>
      </c>
    </row>
    <row r="1030" s="2" customFormat="1">
      <c r="A1030" s="39"/>
      <c r="B1030" s="40"/>
      <c r="C1030" s="41"/>
      <c r="D1030" s="211" t="s">
        <v>146</v>
      </c>
      <c r="E1030" s="41"/>
      <c r="F1030" s="212" t="s">
        <v>1283</v>
      </c>
      <c r="G1030" s="41"/>
      <c r="H1030" s="41"/>
      <c r="I1030" s="213"/>
      <c r="J1030" s="41"/>
      <c r="K1030" s="41"/>
      <c r="L1030" s="45"/>
      <c r="M1030" s="214"/>
      <c r="N1030" s="215"/>
      <c r="O1030" s="85"/>
      <c r="P1030" s="85"/>
      <c r="Q1030" s="85"/>
      <c r="R1030" s="85"/>
      <c r="S1030" s="85"/>
      <c r="T1030" s="86"/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T1030" s="18" t="s">
        <v>146</v>
      </c>
      <c r="AU1030" s="18" t="s">
        <v>83</v>
      </c>
    </row>
    <row r="1031" s="12" customFormat="1" ht="22.8" customHeight="1">
      <c r="A1031" s="12"/>
      <c r="B1031" s="182"/>
      <c r="C1031" s="183"/>
      <c r="D1031" s="184" t="s">
        <v>75</v>
      </c>
      <c r="E1031" s="196" t="s">
        <v>1284</v>
      </c>
      <c r="F1031" s="196" t="s">
        <v>1285</v>
      </c>
      <c r="G1031" s="183"/>
      <c r="H1031" s="183"/>
      <c r="I1031" s="186"/>
      <c r="J1031" s="197">
        <f>BK1031</f>
        <v>0</v>
      </c>
      <c r="K1031" s="183"/>
      <c r="L1031" s="188"/>
      <c r="M1031" s="189"/>
      <c r="N1031" s="190"/>
      <c r="O1031" s="190"/>
      <c r="P1031" s="191">
        <f>SUM(P1032:P1067)</f>
        <v>0</v>
      </c>
      <c r="Q1031" s="190"/>
      <c r="R1031" s="191">
        <f>SUM(R1032:R1067)</f>
        <v>0.050070050000000005</v>
      </c>
      <c r="S1031" s="190"/>
      <c r="T1031" s="192">
        <f>SUM(T1032:T1067)</f>
        <v>0</v>
      </c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R1031" s="193" t="s">
        <v>83</v>
      </c>
      <c r="AT1031" s="194" t="s">
        <v>75</v>
      </c>
      <c r="AU1031" s="194" t="s">
        <v>81</v>
      </c>
      <c r="AY1031" s="193" t="s">
        <v>133</v>
      </c>
      <c r="BK1031" s="195">
        <f>SUM(BK1032:BK1067)</f>
        <v>0</v>
      </c>
    </row>
    <row r="1032" s="2" customFormat="1" ht="16.5" customHeight="1">
      <c r="A1032" s="39"/>
      <c r="B1032" s="40"/>
      <c r="C1032" s="198" t="s">
        <v>1286</v>
      </c>
      <c r="D1032" s="198" t="s">
        <v>135</v>
      </c>
      <c r="E1032" s="199" t="s">
        <v>1287</v>
      </c>
      <c r="F1032" s="200" t="s">
        <v>1288</v>
      </c>
      <c r="G1032" s="201" t="s">
        <v>143</v>
      </c>
      <c r="H1032" s="202">
        <v>90</v>
      </c>
      <c r="I1032" s="203"/>
      <c r="J1032" s="204">
        <f>ROUND(I1032*H1032,2)</f>
        <v>0</v>
      </c>
      <c r="K1032" s="200" t="s">
        <v>144</v>
      </c>
      <c r="L1032" s="45"/>
      <c r="M1032" s="205" t="s">
        <v>19</v>
      </c>
      <c r="N1032" s="206" t="s">
        <v>47</v>
      </c>
      <c r="O1032" s="85"/>
      <c r="P1032" s="207">
        <f>O1032*H1032</f>
        <v>0</v>
      </c>
      <c r="Q1032" s="207">
        <v>6.0000000000000002E-05</v>
      </c>
      <c r="R1032" s="207">
        <f>Q1032*H1032</f>
        <v>0.0054000000000000003</v>
      </c>
      <c r="S1032" s="207">
        <v>0</v>
      </c>
      <c r="T1032" s="208">
        <f>S1032*H1032</f>
        <v>0</v>
      </c>
      <c r="U1032" s="39"/>
      <c r="V1032" s="39"/>
      <c r="W1032" s="39"/>
      <c r="X1032" s="39"/>
      <c r="Y1032" s="39"/>
      <c r="Z1032" s="39"/>
      <c r="AA1032" s="39"/>
      <c r="AB1032" s="39"/>
      <c r="AC1032" s="39"/>
      <c r="AD1032" s="39"/>
      <c r="AE1032" s="39"/>
      <c r="AR1032" s="209" t="s">
        <v>241</v>
      </c>
      <c r="AT1032" s="209" t="s">
        <v>135</v>
      </c>
      <c r="AU1032" s="209" t="s">
        <v>83</v>
      </c>
      <c r="AY1032" s="18" t="s">
        <v>133</v>
      </c>
      <c r="BE1032" s="210">
        <f>IF(N1032="základní",J1032,0)</f>
        <v>0</v>
      </c>
      <c r="BF1032" s="210">
        <f>IF(N1032="snížená",J1032,0)</f>
        <v>0</v>
      </c>
      <c r="BG1032" s="210">
        <f>IF(N1032="zákl. přenesená",J1032,0)</f>
        <v>0</v>
      </c>
      <c r="BH1032" s="210">
        <f>IF(N1032="sníž. přenesená",J1032,0)</f>
        <v>0</v>
      </c>
      <c r="BI1032" s="210">
        <f>IF(N1032="nulová",J1032,0)</f>
        <v>0</v>
      </c>
      <c r="BJ1032" s="18" t="s">
        <v>81</v>
      </c>
      <c r="BK1032" s="210">
        <f>ROUND(I1032*H1032,2)</f>
        <v>0</v>
      </c>
      <c r="BL1032" s="18" t="s">
        <v>241</v>
      </c>
      <c r="BM1032" s="209" t="s">
        <v>1289</v>
      </c>
    </row>
    <row r="1033" s="2" customFormat="1">
      <c r="A1033" s="39"/>
      <c r="B1033" s="40"/>
      <c r="C1033" s="41"/>
      <c r="D1033" s="211" t="s">
        <v>146</v>
      </c>
      <c r="E1033" s="41"/>
      <c r="F1033" s="212" t="s">
        <v>1290</v>
      </c>
      <c r="G1033" s="41"/>
      <c r="H1033" s="41"/>
      <c r="I1033" s="213"/>
      <c r="J1033" s="41"/>
      <c r="K1033" s="41"/>
      <c r="L1033" s="45"/>
      <c r="M1033" s="214"/>
      <c r="N1033" s="215"/>
      <c r="O1033" s="85"/>
      <c r="P1033" s="85"/>
      <c r="Q1033" s="85"/>
      <c r="R1033" s="85"/>
      <c r="S1033" s="85"/>
      <c r="T1033" s="86"/>
      <c r="U1033" s="39"/>
      <c r="V1033" s="39"/>
      <c r="W1033" s="39"/>
      <c r="X1033" s="39"/>
      <c r="Y1033" s="39"/>
      <c r="Z1033" s="39"/>
      <c r="AA1033" s="39"/>
      <c r="AB1033" s="39"/>
      <c r="AC1033" s="39"/>
      <c r="AD1033" s="39"/>
      <c r="AE1033" s="39"/>
      <c r="AT1033" s="18" t="s">
        <v>146</v>
      </c>
      <c r="AU1033" s="18" t="s">
        <v>83</v>
      </c>
    </row>
    <row r="1034" s="13" customFormat="1">
      <c r="A1034" s="13"/>
      <c r="B1034" s="216"/>
      <c r="C1034" s="217"/>
      <c r="D1034" s="218" t="s">
        <v>148</v>
      </c>
      <c r="E1034" s="219" t="s">
        <v>19</v>
      </c>
      <c r="F1034" s="220" t="s">
        <v>1291</v>
      </c>
      <c r="G1034" s="217"/>
      <c r="H1034" s="219" t="s">
        <v>19</v>
      </c>
      <c r="I1034" s="221"/>
      <c r="J1034" s="217"/>
      <c r="K1034" s="217"/>
      <c r="L1034" s="222"/>
      <c r="M1034" s="223"/>
      <c r="N1034" s="224"/>
      <c r="O1034" s="224"/>
      <c r="P1034" s="224"/>
      <c r="Q1034" s="224"/>
      <c r="R1034" s="224"/>
      <c r="S1034" s="224"/>
      <c r="T1034" s="225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26" t="s">
        <v>148</v>
      </c>
      <c r="AU1034" s="226" t="s">
        <v>83</v>
      </c>
      <c r="AV1034" s="13" t="s">
        <v>81</v>
      </c>
      <c r="AW1034" s="13" t="s">
        <v>37</v>
      </c>
      <c r="AX1034" s="13" t="s">
        <v>76</v>
      </c>
      <c r="AY1034" s="226" t="s">
        <v>133</v>
      </c>
    </row>
    <row r="1035" s="14" customFormat="1">
      <c r="A1035" s="14"/>
      <c r="B1035" s="227"/>
      <c r="C1035" s="228"/>
      <c r="D1035" s="218" t="s">
        <v>148</v>
      </c>
      <c r="E1035" s="229" t="s">
        <v>19</v>
      </c>
      <c r="F1035" s="230" t="s">
        <v>1292</v>
      </c>
      <c r="G1035" s="228"/>
      <c r="H1035" s="231">
        <v>10</v>
      </c>
      <c r="I1035" s="232"/>
      <c r="J1035" s="228"/>
      <c r="K1035" s="228"/>
      <c r="L1035" s="233"/>
      <c r="M1035" s="234"/>
      <c r="N1035" s="235"/>
      <c r="O1035" s="235"/>
      <c r="P1035" s="235"/>
      <c r="Q1035" s="235"/>
      <c r="R1035" s="235"/>
      <c r="S1035" s="235"/>
      <c r="T1035" s="236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37" t="s">
        <v>148</v>
      </c>
      <c r="AU1035" s="237" t="s">
        <v>83</v>
      </c>
      <c r="AV1035" s="14" t="s">
        <v>83</v>
      </c>
      <c r="AW1035" s="14" t="s">
        <v>37</v>
      </c>
      <c r="AX1035" s="14" t="s">
        <v>76</v>
      </c>
      <c r="AY1035" s="237" t="s">
        <v>133</v>
      </c>
    </row>
    <row r="1036" s="13" customFormat="1">
      <c r="A1036" s="13"/>
      <c r="B1036" s="216"/>
      <c r="C1036" s="217"/>
      <c r="D1036" s="218" t="s">
        <v>148</v>
      </c>
      <c r="E1036" s="219" t="s">
        <v>19</v>
      </c>
      <c r="F1036" s="220" t="s">
        <v>1293</v>
      </c>
      <c r="G1036" s="217"/>
      <c r="H1036" s="219" t="s">
        <v>19</v>
      </c>
      <c r="I1036" s="221"/>
      <c r="J1036" s="217"/>
      <c r="K1036" s="217"/>
      <c r="L1036" s="222"/>
      <c r="M1036" s="223"/>
      <c r="N1036" s="224"/>
      <c r="O1036" s="224"/>
      <c r="P1036" s="224"/>
      <c r="Q1036" s="224"/>
      <c r="R1036" s="224"/>
      <c r="S1036" s="224"/>
      <c r="T1036" s="225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26" t="s">
        <v>148</v>
      </c>
      <c r="AU1036" s="226" t="s">
        <v>83</v>
      </c>
      <c r="AV1036" s="13" t="s">
        <v>81</v>
      </c>
      <c r="AW1036" s="13" t="s">
        <v>37</v>
      </c>
      <c r="AX1036" s="13" t="s">
        <v>76</v>
      </c>
      <c r="AY1036" s="226" t="s">
        <v>133</v>
      </c>
    </row>
    <row r="1037" s="14" customFormat="1">
      <c r="A1037" s="14"/>
      <c r="B1037" s="227"/>
      <c r="C1037" s="228"/>
      <c r="D1037" s="218" t="s">
        <v>148</v>
      </c>
      <c r="E1037" s="229" t="s">
        <v>19</v>
      </c>
      <c r="F1037" s="230" t="s">
        <v>1294</v>
      </c>
      <c r="G1037" s="228"/>
      <c r="H1037" s="231">
        <v>80</v>
      </c>
      <c r="I1037" s="232"/>
      <c r="J1037" s="228"/>
      <c r="K1037" s="228"/>
      <c r="L1037" s="233"/>
      <c r="M1037" s="234"/>
      <c r="N1037" s="235"/>
      <c r="O1037" s="235"/>
      <c r="P1037" s="235"/>
      <c r="Q1037" s="235"/>
      <c r="R1037" s="235"/>
      <c r="S1037" s="235"/>
      <c r="T1037" s="236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37" t="s">
        <v>148</v>
      </c>
      <c r="AU1037" s="237" t="s">
        <v>83</v>
      </c>
      <c r="AV1037" s="14" t="s">
        <v>83</v>
      </c>
      <c r="AW1037" s="14" t="s">
        <v>37</v>
      </c>
      <c r="AX1037" s="14" t="s">
        <v>76</v>
      </c>
      <c r="AY1037" s="237" t="s">
        <v>133</v>
      </c>
    </row>
    <row r="1038" s="15" customFormat="1">
      <c r="A1038" s="15"/>
      <c r="B1038" s="248"/>
      <c r="C1038" s="249"/>
      <c r="D1038" s="218" t="s">
        <v>148</v>
      </c>
      <c r="E1038" s="250" t="s">
        <v>19</v>
      </c>
      <c r="F1038" s="251" t="s">
        <v>305</v>
      </c>
      <c r="G1038" s="249"/>
      <c r="H1038" s="252">
        <v>90</v>
      </c>
      <c r="I1038" s="253"/>
      <c r="J1038" s="249"/>
      <c r="K1038" s="249"/>
      <c r="L1038" s="254"/>
      <c r="M1038" s="255"/>
      <c r="N1038" s="256"/>
      <c r="O1038" s="256"/>
      <c r="P1038" s="256"/>
      <c r="Q1038" s="256"/>
      <c r="R1038" s="256"/>
      <c r="S1038" s="256"/>
      <c r="T1038" s="257"/>
      <c r="U1038" s="15"/>
      <c r="V1038" s="15"/>
      <c r="W1038" s="15"/>
      <c r="X1038" s="15"/>
      <c r="Y1038" s="15"/>
      <c r="Z1038" s="15"/>
      <c r="AA1038" s="15"/>
      <c r="AB1038" s="15"/>
      <c r="AC1038" s="15"/>
      <c r="AD1038" s="15"/>
      <c r="AE1038" s="15"/>
      <c r="AT1038" s="258" t="s">
        <v>148</v>
      </c>
      <c r="AU1038" s="258" t="s">
        <v>83</v>
      </c>
      <c r="AV1038" s="15" t="s">
        <v>139</v>
      </c>
      <c r="AW1038" s="15" t="s">
        <v>37</v>
      </c>
      <c r="AX1038" s="15" t="s">
        <v>81</v>
      </c>
      <c r="AY1038" s="258" t="s">
        <v>133</v>
      </c>
    </row>
    <row r="1039" s="2" customFormat="1" ht="16.5" customHeight="1">
      <c r="A1039" s="39"/>
      <c r="B1039" s="40"/>
      <c r="C1039" s="198" t="s">
        <v>1295</v>
      </c>
      <c r="D1039" s="198" t="s">
        <v>135</v>
      </c>
      <c r="E1039" s="199" t="s">
        <v>1296</v>
      </c>
      <c r="F1039" s="200" t="s">
        <v>1297</v>
      </c>
      <c r="G1039" s="201" t="s">
        <v>143</v>
      </c>
      <c r="H1039" s="202">
        <v>90</v>
      </c>
      <c r="I1039" s="203"/>
      <c r="J1039" s="204">
        <f>ROUND(I1039*H1039,2)</f>
        <v>0</v>
      </c>
      <c r="K1039" s="200" t="s">
        <v>144</v>
      </c>
      <c r="L1039" s="45"/>
      <c r="M1039" s="205" t="s">
        <v>19</v>
      </c>
      <c r="N1039" s="206" t="s">
        <v>47</v>
      </c>
      <c r="O1039" s="85"/>
      <c r="P1039" s="207">
        <f>O1039*H1039</f>
        <v>0</v>
      </c>
      <c r="Q1039" s="207">
        <v>0.00013999999999999999</v>
      </c>
      <c r="R1039" s="207">
        <f>Q1039*H1039</f>
        <v>0.012599999999999998</v>
      </c>
      <c r="S1039" s="207">
        <v>0</v>
      </c>
      <c r="T1039" s="208">
        <f>S1039*H1039</f>
        <v>0</v>
      </c>
      <c r="U1039" s="39"/>
      <c r="V1039" s="39"/>
      <c r="W1039" s="39"/>
      <c r="X1039" s="39"/>
      <c r="Y1039" s="39"/>
      <c r="Z1039" s="39"/>
      <c r="AA1039" s="39"/>
      <c r="AB1039" s="39"/>
      <c r="AC1039" s="39"/>
      <c r="AD1039" s="39"/>
      <c r="AE1039" s="39"/>
      <c r="AR1039" s="209" t="s">
        <v>241</v>
      </c>
      <c r="AT1039" s="209" t="s">
        <v>135</v>
      </c>
      <c r="AU1039" s="209" t="s">
        <v>83</v>
      </c>
      <c r="AY1039" s="18" t="s">
        <v>133</v>
      </c>
      <c r="BE1039" s="210">
        <f>IF(N1039="základní",J1039,0)</f>
        <v>0</v>
      </c>
      <c r="BF1039" s="210">
        <f>IF(N1039="snížená",J1039,0)</f>
        <v>0</v>
      </c>
      <c r="BG1039" s="210">
        <f>IF(N1039="zákl. přenesená",J1039,0)</f>
        <v>0</v>
      </c>
      <c r="BH1039" s="210">
        <f>IF(N1039="sníž. přenesená",J1039,0)</f>
        <v>0</v>
      </c>
      <c r="BI1039" s="210">
        <f>IF(N1039="nulová",J1039,0)</f>
        <v>0</v>
      </c>
      <c r="BJ1039" s="18" t="s">
        <v>81</v>
      </c>
      <c r="BK1039" s="210">
        <f>ROUND(I1039*H1039,2)</f>
        <v>0</v>
      </c>
      <c r="BL1039" s="18" t="s">
        <v>241</v>
      </c>
      <c r="BM1039" s="209" t="s">
        <v>1298</v>
      </c>
    </row>
    <row r="1040" s="2" customFormat="1">
      <c r="A1040" s="39"/>
      <c r="B1040" s="40"/>
      <c r="C1040" s="41"/>
      <c r="D1040" s="211" t="s">
        <v>146</v>
      </c>
      <c r="E1040" s="41"/>
      <c r="F1040" s="212" t="s">
        <v>1299</v>
      </c>
      <c r="G1040" s="41"/>
      <c r="H1040" s="41"/>
      <c r="I1040" s="213"/>
      <c r="J1040" s="41"/>
      <c r="K1040" s="41"/>
      <c r="L1040" s="45"/>
      <c r="M1040" s="214"/>
      <c r="N1040" s="215"/>
      <c r="O1040" s="85"/>
      <c r="P1040" s="85"/>
      <c r="Q1040" s="85"/>
      <c r="R1040" s="85"/>
      <c r="S1040" s="85"/>
      <c r="T1040" s="86"/>
      <c r="U1040" s="39"/>
      <c r="V1040" s="39"/>
      <c r="W1040" s="39"/>
      <c r="X1040" s="39"/>
      <c r="Y1040" s="39"/>
      <c r="Z1040" s="39"/>
      <c r="AA1040" s="39"/>
      <c r="AB1040" s="39"/>
      <c r="AC1040" s="39"/>
      <c r="AD1040" s="39"/>
      <c r="AE1040" s="39"/>
      <c r="AT1040" s="18" t="s">
        <v>146</v>
      </c>
      <c r="AU1040" s="18" t="s">
        <v>83</v>
      </c>
    </row>
    <row r="1041" s="2" customFormat="1" ht="16.5" customHeight="1">
      <c r="A1041" s="39"/>
      <c r="B1041" s="40"/>
      <c r="C1041" s="198" t="s">
        <v>1300</v>
      </c>
      <c r="D1041" s="198" t="s">
        <v>135</v>
      </c>
      <c r="E1041" s="199" t="s">
        <v>1301</v>
      </c>
      <c r="F1041" s="200" t="s">
        <v>1302</v>
      </c>
      <c r="G1041" s="201" t="s">
        <v>143</v>
      </c>
      <c r="H1041" s="202">
        <v>90</v>
      </c>
      <c r="I1041" s="203"/>
      <c r="J1041" s="204">
        <f>ROUND(I1041*H1041,2)</f>
        <v>0</v>
      </c>
      <c r="K1041" s="200" t="s">
        <v>144</v>
      </c>
      <c r="L1041" s="45"/>
      <c r="M1041" s="205" t="s">
        <v>19</v>
      </c>
      <c r="N1041" s="206" t="s">
        <v>47</v>
      </c>
      <c r="O1041" s="85"/>
      <c r="P1041" s="207">
        <f>O1041*H1041</f>
        <v>0</v>
      </c>
      <c r="Q1041" s="207">
        <v>0.00012</v>
      </c>
      <c r="R1041" s="207">
        <f>Q1041*H1041</f>
        <v>0.010800000000000001</v>
      </c>
      <c r="S1041" s="207">
        <v>0</v>
      </c>
      <c r="T1041" s="208">
        <f>S1041*H1041</f>
        <v>0</v>
      </c>
      <c r="U1041" s="39"/>
      <c r="V1041" s="39"/>
      <c r="W1041" s="39"/>
      <c r="X1041" s="39"/>
      <c r="Y1041" s="39"/>
      <c r="Z1041" s="39"/>
      <c r="AA1041" s="39"/>
      <c r="AB1041" s="39"/>
      <c r="AC1041" s="39"/>
      <c r="AD1041" s="39"/>
      <c r="AE1041" s="39"/>
      <c r="AR1041" s="209" t="s">
        <v>241</v>
      </c>
      <c r="AT1041" s="209" t="s">
        <v>135</v>
      </c>
      <c r="AU1041" s="209" t="s">
        <v>83</v>
      </c>
      <c r="AY1041" s="18" t="s">
        <v>133</v>
      </c>
      <c r="BE1041" s="210">
        <f>IF(N1041="základní",J1041,0)</f>
        <v>0</v>
      </c>
      <c r="BF1041" s="210">
        <f>IF(N1041="snížená",J1041,0)</f>
        <v>0</v>
      </c>
      <c r="BG1041" s="210">
        <f>IF(N1041="zákl. přenesená",J1041,0)</f>
        <v>0</v>
      </c>
      <c r="BH1041" s="210">
        <f>IF(N1041="sníž. přenesená",J1041,0)</f>
        <v>0</v>
      </c>
      <c r="BI1041" s="210">
        <f>IF(N1041="nulová",J1041,0)</f>
        <v>0</v>
      </c>
      <c r="BJ1041" s="18" t="s">
        <v>81</v>
      </c>
      <c r="BK1041" s="210">
        <f>ROUND(I1041*H1041,2)</f>
        <v>0</v>
      </c>
      <c r="BL1041" s="18" t="s">
        <v>241</v>
      </c>
      <c r="BM1041" s="209" t="s">
        <v>1303</v>
      </c>
    </row>
    <row r="1042" s="2" customFormat="1">
      <c r="A1042" s="39"/>
      <c r="B1042" s="40"/>
      <c r="C1042" s="41"/>
      <c r="D1042" s="211" t="s">
        <v>146</v>
      </c>
      <c r="E1042" s="41"/>
      <c r="F1042" s="212" t="s">
        <v>1304</v>
      </c>
      <c r="G1042" s="41"/>
      <c r="H1042" s="41"/>
      <c r="I1042" s="213"/>
      <c r="J1042" s="41"/>
      <c r="K1042" s="41"/>
      <c r="L1042" s="45"/>
      <c r="M1042" s="214"/>
      <c r="N1042" s="215"/>
      <c r="O1042" s="85"/>
      <c r="P1042" s="85"/>
      <c r="Q1042" s="85"/>
      <c r="R1042" s="85"/>
      <c r="S1042" s="85"/>
      <c r="T1042" s="86"/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T1042" s="18" t="s">
        <v>146</v>
      </c>
      <c r="AU1042" s="18" t="s">
        <v>83</v>
      </c>
    </row>
    <row r="1043" s="2" customFormat="1" ht="16.5" customHeight="1">
      <c r="A1043" s="39"/>
      <c r="B1043" s="40"/>
      <c r="C1043" s="198" t="s">
        <v>1305</v>
      </c>
      <c r="D1043" s="198" t="s">
        <v>135</v>
      </c>
      <c r="E1043" s="199" t="s">
        <v>1306</v>
      </c>
      <c r="F1043" s="200" t="s">
        <v>1307</v>
      </c>
      <c r="G1043" s="201" t="s">
        <v>143</v>
      </c>
      <c r="H1043" s="202">
        <v>90</v>
      </c>
      <c r="I1043" s="203"/>
      <c r="J1043" s="204">
        <f>ROUND(I1043*H1043,2)</f>
        <v>0</v>
      </c>
      <c r="K1043" s="200" t="s">
        <v>144</v>
      </c>
      <c r="L1043" s="45"/>
      <c r="M1043" s="205" t="s">
        <v>19</v>
      </c>
      <c r="N1043" s="206" t="s">
        <v>47</v>
      </c>
      <c r="O1043" s="85"/>
      <c r="P1043" s="207">
        <f>O1043*H1043</f>
        <v>0</v>
      </c>
      <c r="Q1043" s="207">
        <v>0.00012</v>
      </c>
      <c r="R1043" s="207">
        <f>Q1043*H1043</f>
        <v>0.010800000000000001</v>
      </c>
      <c r="S1043" s="207">
        <v>0</v>
      </c>
      <c r="T1043" s="208">
        <f>S1043*H1043</f>
        <v>0</v>
      </c>
      <c r="U1043" s="39"/>
      <c r="V1043" s="39"/>
      <c r="W1043" s="39"/>
      <c r="X1043" s="39"/>
      <c r="Y1043" s="39"/>
      <c r="Z1043" s="39"/>
      <c r="AA1043" s="39"/>
      <c r="AB1043" s="39"/>
      <c r="AC1043" s="39"/>
      <c r="AD1043" s="39"/>
      <c r="AE1043" s="39"/>
      <c r="AR1043" s="209" t="s">
        <v>241</v>
      </c>
      <c r="AT1043" s="209" t="s">
        <v>135</v>
      </c>
      <c r="AU1043" s="209" t="s">
        <v>83</v>
      </c>
      <c r="AY1043" s="18" t="s">
        <v>133</v>
      </c>
      <c r="BE1043" s="210">
        <f>IF(N1043="základní",J1043,0)</f>
        <v>0</v>
      </c>
      <c r="BF1043" s="210">
        <f>IF(N1043="snížená",J1043,0)</f>
        <v>0</v>
      </c>
      <c r="BG1043" s="210">
        <f>IF(N1043="zákl. přenesená",J1043,0)</f>
        <v>0</v>
      </c>
      <c r="BH1043" s="210">
        <f>IF(N1043="sníž. přenesená",J1043,0)</f>
        <v>0</v>
      </c>
      <c r="BI1043" s="210">
        <f>IF(N1043="nulová",J1043,0)</f>
        <v>0</v>
      </c>
      <c r="BJ1043" s="18" t="s">
        <v>81</v>
      </c>
      <c r="BK1043" s="210">
        <f>ROUND(I1043*H1043,2)</f>
        <v>0</v>
      </c>
      <c r="BL1043" s="18" t="s">
        <v>241</v>
      </c>
      <c r="BM1043" s="209" t="s">
        <v>1308</v>
      </c>
    </row>
    <row r="1044" s="2" customFormat="1">
      <c r="A1044" s="39"/>
      <c r="B1044" s="40"/>
      <c r="C1044" s="41"/>
      <c r="D1044" s="211" t="s">
        <v>146</v>
      </c>
      <c r="E1044" s="41"/>
      <c r="F1044" s="212" t="s">
        <v>1309</v>
      </c>
      <c r="G1044" s="41"/>
      <c r="H1044" s="41"/>
      <c r="I1044" s="213"/>
      <c r="J1044" s="41"/>
      <c r="K1044" s="41"/>
      <c r="L1044" s="45"/>
      <c r="M1044" s="214"/>
      <c r="N1044" s="215"/>
      <c r="O1044" s="85"/>
      <c r="P1044" s="85"/>
      <c r="Q1044" s="85"/>
      <c r="R1044" s="85"/>
      <c r="S1044" s="85"/>
      <c r="T1044" s="86"/>
      <c r="U1044" s="39"/>
      <c r="V1044" s="39"/>
      <c r="W1044" s="39"/>
      <c r="X1044" s="39"/>
      <c r="Y1044" s="39"/>
      <c r="Z1044" s="39"/>
      <c r="AA1044" s="39"/>
      <c r="AB1044" s="39"/>
      <c r="AC1044" s="39"/>
      <c r="AD1044" s="39"/>
      <c r="AE1044" s="39"/>
      <c r="AT1044" s="18" t="s">
        <v>146</v>
      </c>
      <c r="AU1044" s="18" t="s">
        <v>83</v>
      </c>
    </row>
    <row r="1045" s="2" customFormat="1" ht="21.75" customHeight="1">
      <c r="A1045" s="39"/>
      <c r="B1045" s="40"/>
      <c r="C1045" s="198" t="s">
        <v>1310</v>
      </c>
      <c r="D1045" s="198" t="s">
        <v>135</v>
      </c>
      <c r="E1045" s="199" t="s">
        <v>1311</v>
      </c>
      <c r="F1045" s="200" t="s">
        <v>1312</v>
      </c>
      <c r="G1045" s="201" t="s">
        <v>143</v>
      </c>
      <c r="H1045" s="202">
        <v>20.215</v>
      </c>
      <c r="I1045" s="203"/>
      <c r="J1045" s="204">
        <f>ROUND(I1045*H1045,2)</f>
        <v>0</v>
      </c>
      <c r="K1045" s="200" t="s">
        <v>144</v>
      </c>
      <c r="L1045" s="45"/>
      <c r="M1045" s="205" t="s">
        <v>19</v>
      </c>
      <c r="N1045" s="206" t="s">
        <v>47</v>
      </c>
      <c r="O1045" s="85"/>
      <c r="P1045" s="207">
        <f>O1045*H1045</f>
        <v>0</v>
      </c>
      <c r="Q1045" s="207">
        <v>6.9999999999999994E-05</v>
      </c>
      <c r="R1045" s="207">
        <f>Q1045*H1045</f>
        <v>0.0014150499999999999</v>
      </c>
      <c r="S1045" s="207">
        <v>0</v>
      </c>
      <c r="T1045" s="208">
        <f>S1045*H1045</f>
        <v>0</v>
      </c>
      <c r="U1045" s="39"/>
      <c r="V1045" s="39"/>
      <c r="W1045" s="39"/>
      <c r="X1045" s="39"/>
      <c r="Y1045" s="39"/>
      <c r="Z1045" s="39"/>
      <c r="AA1045" s="39"/>
      <c r="AB1045" s="39"/>
      <c r="AC1045" s="39"/>
      <c r="AD1045" s="39"/>
      <c r="AE1045" s="39"/>
      <c r="AR1045" s="209" t="s">
        <v>241</v>
      </c>
      <c r="AT1045" s="209" t="s">
        <v>135</v>
      </c>
      <c r="AU1045" s="209" t="s">
        <v>83</v>
      </c>
      <c r="AY1045" s="18" t="s">
        <v>133</v>
      </c>
      <c r="BE1045" s="210">
        <f>IF(N1045="základní",J1045,0)</f>
        <v>0</v>
      </c>
      <c r="BF1045" s="210">
        <f>IF(N1045="snížená",J1045,0)</f>
        <v>0</v>
      </c>
      <c r="BG1045" s="210">
        <f>IF(N1045="zákl. přenesená",J1045,0)</f>
        <v>0</v>
      </c>
      <c r="BH1045" s="210">
        <f>IF(N1045="sníž. přenesená",J1045,0)</f>
        <v>0</v>
      </c>
      <c r="BI1045" s="210">
        <f>IF(N1045="nulová",J1045,0)</f>
        <v>0</v>
      </c>
      <c r="BJ1045" s="18" t="s">
        <v>81</v>
      </c>
      <c r="BK1045" s="210">
        <f>ROUND(I1045*H1045,2)</f>
        <v>0</v>
      </c>
      <c r="BL1045" s="18" t="s">
        <v>241</v>
      </c>
      <c r="BM1045" s="209" t="s">
        <v>1313</v>
      </c>
    </row>
    <row r="1046" s="2" customFormat="1">
      <c r="A1046" s="39"/>
      <c r="B1046" s="40"/>
      <c r="C1046" s="41"/>
      <c r="D1046" s="211" t="s">
        <v>146</v>
      </c>
      <c r="E1046" s="41"/>
      <c r="F1046" s="212" t="s">
        <v>1314</v>
      </c>
      <c r="G1046" s="41"/>
      <c r="H1046" s="41"/>
      <c r="I1046" s="213"/>
      <c r="J1046" s="41"/>
      <c r="K1046" s="41"/>
      <c r="L1046" s="45"/>
      <c r="M1046" s="214"/>
      <c r="N1046" s="215"/>
      <c r="O1046" s="85"/>
      <c r="P1046" s="85"/>
      <c r="Q1046" s="85"/>
      <c r="R1046" s="85"/>
      <c r="S1046" s="85"/>
      <c r="T1046" s="86"/>
      <c r="U1046" s="39"/>
      <c r="V1046" s="39"/>
      <c r="W1046" s="39"/>
      <c r="X1046" s="39"/>
      <c r="Y1046" s="39"/>
      <c r="Z1046" s="39"/>
      <c r="AA1046" s="39"/>
      <c r="AB1046" s="39"/>
      <c r="AC1046" s="39"/>
      <c r="AD1046" s="39"/>
      <c r="AE1046" s="39"/>
      <c r="AT1046" s="18" t="s">
        <v>146</v>
      </c>
      <c r="AU1046" s="18" t="s">
        <v>83</v>
      </c>
    </row>
    <row r="1047" s="13" customFormat="1">
      <c r="A1047" s="13"/>
      <c r="B1047" s="216"/>
      <c r="C1047" s="217"/>
      <c r="D1047" s="218" t="s">
        <v>148</v>
      </c>
      <c r="E1047" s="219" t="s">
        <v>19</v>
      </c>
      <c r="F1047" s="220" t="s">
        <v>1315</v>
      </c>
      <c r="G1047" s="217"/>
      <c r="H1047" s="219" t="s">
        <v>19</v>
      </c>
      <c r="I1047" s="221"/>
      <c r="J1047" s="217"/>
      <c r="K1047" s="217"/>
      <c r="L1047" s="222"/>
      <c r="M1047" s="223"/>
      <c r="N1047" s="224"/>
      <c r="O1047" s="224"/>
      <c r="P1047" s="224"/>
      <c r="Q1047" s="224"/>
      <c r="R1047" s="224"/>
      <c r="S1047" s="224"/>
      <c r="T1047" s="225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26" t="s">
        <v>148</v>
      </c>
      <c r="AU1047" s="226" t="s">
        <v>83</v>
      </c>
      <c r="AV1047" s="13" t="s">
        <v>81</v>
      </c>
      <c r="AW1047" s="13" t="s">
        <v>37</v>
      </c>
      <c r="AX1047" s="13" t="s">
        <v>76</v>
      </c>
      <c r="AY1047" s="226" t="s">
        <v>133</v>
      </c>
    </row>
    <row r="1048" s="14" customFormat="1">
      <c r="A1048" s="14"/>
      <c r="B1048" s="227"/>
      <c r="C1048" s="228"/>
      <c r="D1048" s="218" t="s">
        <v>148</v>
      </c>
      <c r="E1048" s="229" t="s">
        <v>19</v>
      </c>
      <c r="F1048" s="230" t="s">
        <v>1316</v>
      </c>
      <c r="G1048" s="228"/>
      <c r="H1048" s="231">
        <v>16.215</v>
      </c>
      <c r="I1048" s="232"/>
      <c r="J1048" s="228"/>
      <c r="K1048" s="228"/>
      <c r="L1048" s="233"/>
      <c r="M1048" s="234"/>
      <c r="N1048" s="235"/>
      <c r="O1048" s="235"/>
      <c r="P1048" s="235"/>
      <c r="Q1048" s="235"/>
      <c r="R1048" s="235"/>
      <c r="S1048" s="235"/>
      <c r="T1048" s="236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37" t="s">
        <v>148</v>
      </c>
      <c r="AU1048" s="237" t="s">
        <v>83</v>
      </c>
      <c r="AV1048" s="14" t="s">
        <v>83</v>
      </c>
      <c r="AW1048" s="14" t="s">
        <v>37</v>
      </c>
      <c r="AX1048" s="14" t="s">
        <v>76</v>
      </c>
      <c r="AY1048" s="237" t="s">
        <v>133</v>
      </c>
    </row>
    <row r="1049" s="14" customFormat="1">
      <c r="A1049" s="14"/>
      <c r="B1049" s="227"/>
      <c r="C1049" s="228"/>
      <c r="D1049" s="218" t="s">
        <v>148</v>
      </c>
      <c r="E1049" s="229" t="s">
        <v>19</v>
      </c>
      <c r="F1049" s="230" t="s">
        <v>1317</v>
      </c>
      <c r="G1049" s="228"/>
      <c r="H1049" s="231">
        <v>4</v>
      </c>
      <c r="I1049" s="232"/>
      <c r="J1049" s="228"/>
      <c r="K1049" s="228"/>
      <c r="L1049" s="233"/>
      <c r="M1049" s="234"/>
      <c r="N1049" s="235"/>
      <c r="O1049" s="235"/>
      <c r="P1049" s="235"/>
      <c r="Q1049" s="235"/>
      <c r="R1049" s="235"/>
      <c r="S1049" s="235"/>
      <c r="T1049" s="236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37" t="s">
        <v>148</v>
      </c>
      <c r="AU1049" s="237" t="s">
        <v>83</v>
      </c>
      <c r="AV1049" s="14" t="s">
        <v>83</v>
      </c>
      <c r="AW1049" s="14" t="s">
        <v>37</v>
      </c>
      <c r="AX1049" s="14" t="s">
        <v>76</v>
      </c>
      <c r="AY1049" s="237" t="s">
        <v>133</v>
      </c>
    </row>
    <row r="1050" s="15" customFormat="1">
      <c r="A1050" s="15"/>
      <c r="B1050" s="248"/>
      <c r="C1050" s="249"/>
      <c r="D1050" s="218" t="s">
        <v>148</v>
      </c>
      <c r="E1050" s="250" t="s">
        <v>19</v>
      </c>
      <c r="F1050" s="251" t="s">
        <v>305</v>
      </c>
      <c r="G1050" s="249"/>
      <c r="H1050" s="252">
        <v>20.215</v>
      </c>
      <c r="I1050" s="253"/>
      <c r="J1050" s="249"/>
      <c r="K1050" s="249"/>
      <c r="L1050" s="254"/>
      <c r="M1050" s="255"/>
      <c r="N1050" s="256"/>
      <c r="O1050" s="256"/>
      <c r="P1050" s="256"/>
      <c r="Q1050" s="256"/>
      <c r="R1050" s="256"/>
      <c r="S1050" s="256"/>
      <c r="T1050" s="257"/>
      <c r="U1050" s="15"/>
      <c r="V1050" s="15"/>
      <c r="W1050" s="15"/>
      <c r="X1050" s="15"/>
      <c r="Y1050" s="15"/>
      <c r="Z1050" s="15"/>
      <c r="AA1050" s="15"/>
      <c r="AB1050" s="15"/>
      <c r="AC1050" s="15"/>
      <c r="AD1050" s="15"/>
      <c r="AE1050" s="15"/>
      <c r="AT1050" s="258" t="s">
        <v>148</v>
      </c>
      <c r="AU1050" s="258" t="s">
        <v>83</v>
      </c>
      <c r="AV1050" s="15" t="s">
        <v>139</v>
      </c>
      <c r="AW1050" s="15" t="s">
        <v>37</v>
      </c>
      <c r="AX1050" s="15" t="s">
        <v>81</v>
      </c>
      <c r="AY1050" s="258" t="s">
        <v>133</v>
      </c>
    </row>
    <row r="1051" s="2" customFormat="1" ht="16.5" customHeight="1">
      <c r="A1051" s="39"/>
      <c r="B1051" s="40"/>
      <c r="C1051" s="198" t="s">
        <v>1318</v>
      </c>
      <c r="D1051" s="198" t="s">
        <v>135</v>
      </c>
      <c r="E1051" s="199" t="s">
        <v>1319</v>
      </c>
      <c r="F1051" s="200" t="s">
        <v>1320</v>
      </c>
      <c r="G1051" s="201" t="s">
        <v>143</v>
      </c>
      <c r="H1051" s="202">
        <v>20.215</v>
      </c>
      <c r="I1051" s="203"/>
      <c r="J1051" s="204">
        <f>ROUND(I1051*H1051,2)</f>
        <v>0</v>
      </c>
      <c r="K1051" s="200" t="s">
        <v>144</v>
      </c>
      <c r="L1051" s="45"/>
      <c r="M1051" s="205" t="s">
        <v>19</v>
      </c>
      <c r="N1051" s="206" t="s">
        <v>47</v>
      </c>
      <c r="O1051" s="85"/>
      <c r="P1051" s="207">
        <f>O1051*H1051</f>
        <v>0</v>
      </c>
      <c r="Q1051" s="207">
        <v>0.00013999999999999999</v>
      </c>
      <c r="R1051" s="207">
        <f>Q1051*H1051</f>
        <v>0.0028300999999999999</v>
      </c>
      <c r="S1051" s="207">
        <v>0</v>
      </c>
      <c r="T1051" s="208">
        <f>S1051*H1051</f>
        <v>0</v>
      </c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R1051" s="209" t="s">
        <v>241</v>
      </c>
      <c r="AT1051" s="209" t="s">
        <v>135</v>
      </c>
      <c r="AU1051" s="209" t="s">
        <v>83</v>
      </c>
      <c r="AY1051" s="18" t="s">
        <v>133</v>
      </c>
      <c r="BE1051" s="210">
        <f>IF(N1051="základní",J1051,0)</f>
        <v>0</v>
      </c>
      <c r="BF1051" s="210">
        <f>IF(N1051="snížená",J1051,0)</f>
        <v>0</v>
      </c>
      <c r="BG1051" s="210">
        <f>IF(N1051="zákl. přenesená",J1051,0)</f>
        <v>0</v>
      </c>
      <c r="BH1051" s="210">
        <f>IF(N1051="sníž. přenesená",J1051,0)</f>
        <v>0</v>
      </c>
      <c r="BI1051" s="210">
        <f>IF(N1051="nulová",J1051,0)</f>
        <v>0</v>
      </c>
      <c r="BJ1051" s="18" t="s">
        <v>81</v>
      </c>
      <c r="BK1051" s="210">
        <f>ROUND(I1051*H1051,2)</f>
        <v>0</v>
      </c>
      <c r="BL1051" s="18" t="s">
        <v>241</v>
      </c>
      <c r="BM1051" s="209" t="s">
        <v>1321</v>
      </c>
    </row>
    <row r="1052" s="2" customFormat="1">
      <c r="A1052" s="39"/>
      <c r="B1052" s="40"/>
      <c r="C1052" s="41"/>
      <c r="D1052" s="211" t="s">
        <v>146</v>
      </c>
      <c r="E1052" s="41"/>
      <c r="F1052" s="212" t="s">
        <v>1322</v>
      </c>
      <c r="G1052" s="41"/>
      <c r="H1052" s="41"/>
      <c r="I1052" s="213"/>
      <c r="J1052" s="41"/>
      <c r="K1052" s="41"/>
      <c r="L1052" s="45"/>
      <c r="M1052" s="214"/>
      <c r="N1052" s="215"/>
      <c r="O1052" s="85"/>
      <c r="P1052" s="85"/>
      <c r="Q1052" s="85"/>
      <c r="R1052" s="85"/>
      <c r="S1052" s="85"/>
      <c r="T1052" s="86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  <c r="AT1052" s="18" t="s">
        <v>146</v>
      </c>
      <c r="AU1052" s="18" t="s">
        <v>83</v>
      </c>
    </row>
    <row r="1053" s="2" customFormat="1" ht="16.5" customHeight="1">
      <c r="A1053" s="39"/>
      <c r="B1053" s="40"/>
      <c r="C1053" s="198" t="s">
        <v>1323</v>
      </c>
      <c r="D1053" s="198" t="s">
        <v>135</v>
      </c>
      <c r="E1053" s="199" t="s">
        <v>1324</v>
      </c>
      <c r="F1053" s="200" t="s">
        <v>1325</v>
      </c>
      <c r="G1053" s="201" t="s">
        <v>143</v>
      </c>
      <c r="H1053" s="202">
        <v>20.215</v>
      </c>
      <c r="I1053" s="203"/>
      <c r="J1053" s="204">
        <f>ROUND(I1053*H1053,2)</f>
        <v>0</v>
      </c>
      <c r="K1053" s="200" t="s">
        <v>144</v>
      </c>
      <c r="L1053" s="45"/>
      <c r="M1053" s="205" t="s">
        <v>19</v>
      </c>
      <c r="N1053" s="206" t="s">
        <v>47</v>
      </c>
      <c r="O1053" s="85"/>
      <c r="P1053" s="207">
        <f>O1053*H1053</f>
        <v>0</v>
      </c>
      <c r="Q1053" s="207">
        <v>0.00012999999999999999</v>
      </c>
      <c r="R1053" s="207">
        <f>Q1053*H1053</f>
        <v>0.0026279499999999996</v>
      </c>
      <c r="S1053" s="207">
        <v>0</v>
      </c>
      <c r="T1053" s="208">
        <f>S1053*H1053</f>
        <v>0</v>
      </c>
      <c r="U1053" s="39"/>
      <c r="V1053" s="39"/>
      <c r="W1053" s="39"/>
      <c r="X1053" s="39"/>
      <c r="Y1053" s="39"/>
      <c r="Z1053" s="39"/>
      <c r="AA1053" s="39"/>
      <c r="AB1053" s="39"/>
      <c r="AC1053" s="39"/>
      <c r="AD1053" s="39"/>
      <c r="AE1053" s="39"/>
      <c r="AR1053" s="209" t="s">
        <v>241</v>
      </c>
      <c r="AT1053" s="209" t="s">
        <v>135</v>
      </c>
      <c r="AU1053" s="209" t="s">
        <v>83</v>
      </c>
      <c r="AY1053" s="18" t="s">
        <v>133</v>
      </c>
      <c r="BE1053" s="210">
        <f>IF(N1053="základní",J1053,0)</f>
        <v>0</v>
      </c>
      <c r="BF1053" s="210">
        <f>IF(N1053="snížená",J1053,0)</f>
        <v>0</v>
      </c>
      <c r="BG1053" s="210">
        <f>IF(N1053="zákl. přenesená",J1053,0)</f>
        <v>0</v>
      </c>
      <c r="BH1053" s="210">
        <f>IF(N1053="sníž. přenesená",J1053,0)</f>
        <v>0</v>
      </c>
      <c r="BI1053" s="210">
        <f>IF(N1053="nulová",J1053,0)</f>
        <v>0</v>
      </c>
      <c r="BJ1053" s="18" t="s">
        <v>81</v>
      </c>
      <c r="BK1053" s="210">
        <f>ROUND(I1053*H1053,2)</f>
        <v>0</v>
      </c>
      <c r="BL1053" s="18" t="s">
        <v>241</v>
      </c>
      <c r="BM1053" s="209" t="s">
        <v>1326</v>
      </c>
    </row>
    <row r="1054" s="2" customFormat="1">
      <c r="A1054" s="39"/>
      <c r="B1054" s="40"/>
      <c r="C1054" s="41"/>
      <c r="D1054" s="211" t="s">
        <v>146</v>
      </c>
      <c r="E1054" s="41"/>
      <c r="F1054" s="212" t="s">
        <v>1327</v>
      </c>
      <c r="G1054" s="41"/>
      <c r="H1054" s="41"/>
      <c r="I1054" s="213"/>
      <c r="J1054" s="41"/>
      <c r="K1054" s="41"/>
      <c r="L1054" s="45"/>
      <c r="M1054" s="214"/>
      <c r="N1054" s="215"/>
      <c r="O1054" s="85"/>
      <c r="P1054" s="85"/>
      <c r="Q1054" s="85"/>
      <c r="R1054" s="85"/>
      <c r="S1054" s="85"/>
      <c r="T1054" s="86"/>
      <c r="U1054" s="39"/>
      <c r="V1054" s="39"/>
      <c r="W1054" s="39"/>
      <c r="X1054" s="39"/>
      <c r="Y1054" s="39"/>
      <c r="Z1054" s="39"/>
      <c r="AA1054" s="39"/>
      <c r="AB1054" s="39"/>
      <c r="AC1054" s="39"/>
      <c r="AD1054" s="39"/>
      <c r="AE1054" s="39"/>
      <c r="AT1054" s="18" t="s">
        <v>146</v>
      </c>
      <c r="AU1054" s="18" t="s">
        <v>83</v>
      </c>
    </row>
    <row r="1055" s="2" customFormat="1" ht="16.5" customHeight="1">
      <c r="A1055" s="39"/>
      <c r="B1055" s="40"/>
      <c r="C1055" s="198" t="s">
        <v>1328</v>
      </c>
      <c r="D1055" s="198" t="s">
        <v>135</v>
      </c>
      <c r="E1055" s="199" t="s">
        <v>1329</v>
      </c>
      <c r="F1055" s="200" t="s">
        <v>1330</v>
      </c>
      <c r="G1055" s="201" t="s">
        <v>143</v>
      </c>
      <c r="H1055" s="202">
        <v>20.215</v>
      </c>
      <c r="I1055" s="203"/>
      <c r="J1055" s="204">
        <f>ROUND(I1055*H1055,2)</f>
        <v>0</v>
      </c>
      <c r="K1055" s="200" t="s">
        <v>144</v>
      </c>
      <c r="L1055" s="45"/>
      <c r="M1055" s="205" t="s">
        <v>19</v>
      </c>
      <c r="N1055" s="206" t="s">
        <v>47</v>
      </c>
      <c r="O1055" s="85"/>
      <c r="P1055" s="207">
        <f>O1055*H1055</f>
        <v>0</v>
      </c>
      <c r="Q1055" s="207">
        <v>0.00012999999999999999</v>
      </c>
      <c r="R1055" s="207">
        <f>Q1055*H1055</f>
        <v>0.0026279499999999996</v>
      </c>
      <c r="S1055" s="207">
        <v>0</v>
      </c>
      <c r="T1055" s="208">
        <f>S1055*H1055</f>
        <v>0</v>
      </c>
      <c r="U1055" s="39"/>
      <c r="V1055" s="39"/>
      <c r="W1055" s="39"/>
      <c r="X1055" s="39"/>
      <c r="Y1055" s="39"/>
      <c r="Z1055" s="39"/>
      <c r="AA1055" s="39"/>
      <c r="AB1055" s="39"/>
      <c r="AC1055" s="39"/>
      <c r="AD1055" s="39"/>
      <c r="AE1055" s="39"/>
      <c r="AR1055" s="209" t="s">
        <v>241</v>
      </c>
      <c r="AT1055" s="209" t="s">
        <v>135</v>
      </c>
      <c r="AU1055" s="209" t="s">
        <v>83</v>
      </c>
      <c r="AY1055" s="18" t="s">
        <v>133</v>
      </c>
      <c r="BE1055" s="210">
        <f>IF(N1055="základní",J1055,0)</f>
        <v>0</v>
      </c>
      <c r="BF1055" s="210">
        <f>IF(N1055="snížená",J1055,0)</f>
        <v>0</v>
      </c>
      <c r="BG1055" s="210">
        <f>IF(N1055="zákl. přenesená",J1055,0)</f>
        <v>0</v>
      </c>
      <c r="BH1055" s="210">
        <f>IF(N1055="sníž. přenesená",J1055,0)</f>
        <v>0</v>
      </c>
      <c r="BI1055" s="210">
        <f>IF(N1055="nulová",J1055,0)</f>
        <v>0</v>
      </c>
      <c r="BJ1055" s="18" t="s">
        <v>81</v>
      </c>
      <c r="BK1055" s="210">
        <f>ROUND(I1055*H1055,2)</f>
        <v>0</v>
      </c>
      <c r="BL1055" s="18" t="s">
        <v>241</v>
      </c>
      <c r="BM1055" s="209" t="s">
        <v>1331</v>
      </c>
    </row>
    <row r="1056" s="2" customFormat="1">
      <c r="A1056" s="39"/>
      <c r="B1056" s="40"/>
      <c r="C1056" s="41"/>
      <c r="D1056" s="211" t="s">
        <v>146</v>
      </c>
      <c r="E1056" s="41"/>
      <c r="F1056" s="212" t="s">
        <v>1332</v>
      </c>
      <c r="G1056" s="41"/>
      <c r="H1056" s="41"/>
      <c r="I1056" s="213"/>
      <c r="J1056" s="41"/>
      <c r="K1056" s="41"/>
      <c r="L1056" s="45"/>
      <c r="M1056" s="214"/>
      <c r="N1056" s="215"/>
      <c r="O1056" s="85"/>
      <c r="P1056" s="85"/>
      <c r="Q1056" s="85"/>
      <c r="R1056" s="85"/>
      <c r="S1056" s="85"/>
      <c r="T1056" s="86"/>
      <c r="U1056" s="39"/>
      <c r="V1056" s="39"/>
      <c r="W1056" s="39"/>
      <c r="X1056" s="39"/>
      <c r="Y1056" s="39"/>
      <c r="Z1056" s="39"/>
      <c r="AA1056" s="39"/>
      <c r="AB1056" s="39"/>
      <c r="AC1056" s="39"/>
      <c r="AD1056" s="39"/>
      <c r="AE1056" s="39"/>
      <c r="AT1056" s="18" t="s">
        <v>146</v>
      </c>
      <c r="AU1056" s="18" t="s">
        <v>83</v>
      </c>
    </row>
    <row r="1057" s="2" customFormat="1" ht="24.15" customHeight="1">
      <c r="A1057" s="39"/>
      <c r="B1057" s="40"/>
      <c r="C1057" s="198" t="s">
        <v>1333</v>
      </c>
      <c r="D1057" s="198" t="s">
        <v>135</v>
      </c>
      <c r="E1057" s="199" t="s">
        <v>1334</v>
      </c>
      <c r="F1057" s="200" t="s">
        <v>1335</v>
      </c>
      <c r="G1057" s="201" t="s">
        <v>274</v>
      </c>
      <c r="H1057" s="202">
        <v>16.149999999999999</v>
      </c>
      <c r="I1057" s="203"/>
      <c r="J1057" s="204">
        <f>ROUND(I1057*H1057,2)</f>
        <v>0</v>
      </c>
      <c r="K1057" s="200" t="s">
        <v>144</v>
      </c>
      <c r="L1057" s="45"/>
      <c r="M1057" s="205" t="s">
        <v>19</v>
      </c>
      <c r="N1057" s="206" t="s">
        <v>47</v>
      </c>
      <c r="O1057" s="85"/>
      <c r="P1057" s="207">
        <f>O1057*H1057</f>
        <v>0</v>
      </c>
      <c r="Q1057" s="207">
        <v>1.0000000000000001E-05</v>
      </c>
      <c r="R1057" s="207">
        <f>Q1057*H1057</f>
        <v>0.0001615</v>
      </c>
      <c r="S1057" s="207">
        <v>0</v>
      </c>
      <c r="T1057" s="208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09" t="s">
        <v>241</v>
      </c>
      <c r="AT1057" s="209" t="s">
        <v>135</v>
      </c>
      <c r="AU1057" s="209" t="s">
        <v>83</v>
      </c>
      <c r="AY1057" s="18" t="s">
        <v>133</v>
      </c>
      <c r="BE1057" s="210">
        <f>IF(N1057="základní",J1057,0)</f>
        <v>0</v>
      </c>
      <c r="BF1057" s="210">
        <f>IF(N1057="snížená",J1057,0)</f>
        <v>0</v>
      </c>
      <c r="BG1057" s="210">
        <f>IF(N1057="zákl. přenesená",J1057,0)</f>
        <v>0</v>
      </c>
      <c r="BH1057" s="210">
        <f>IF(N1057="sníž. přenesená",J1057,0)</f>
        <v>0</v>
      </c>
      <c r="BI1057" s="210">
        <f>IF(N1057="nulová",J1057,0)</f>
        <v>0</v>
      </c>
      <c r="BJ1057" s="18" t="s">
        <v>81</v>
      </c>
      <c r="BK1057" s="210">
        <f>ROUND(I1057*H1057,2)</f>
        <v>0</v>
      </c>
      <c r="BL1057" s="18" t="s">
        <v>241</v>
      </c>
      <c r="BM1057" s="209" t="s">
        <v>1336</v>
      </c>
    </row>
    <row r="1058" s="2" customFormat="1">
      <c r="A1058" s="39"/>
      <c r="B1058" s="40"/>
      <c r="C1058" s="41"/>
      <c r="D1058" s="211" t="s">
        <v>146</v>
      </c>
      <c r="E1058" s="41"/>
      <c r="F1058" s="212" t="s">
        <v>1337</v>
      </c>
      <c r="G1058" s="41"/>
      <c r="H1058" s="41"/>
      <c r="I1058" s="213"/>
      <c r="J1058" s="41"/>
      <c r="K1058" s="41"/>
      <c r="L1058" s="45"/>
      <c r="M1058" s="214"/>
      <c r="N1058" s="215"/>
      <c r="O1058" s="85"/>
      <c r="P1058" s="85"/>
      <c r="Q1058" s="85"/>
      <c r="R1058" s="85"/>
      <c r="S1058" s="85"/>
      <c r="T1058" s="86"/>
      <c r="U1058" s="39"/>
      <c r="V1058" s="39"/>
      <c r="W1058" s="39"/>
      <c r="X1058" s="39"/>
      <c r="Y1058" s="39"/>
      <c r="Z1058" s="39"/>
      <c r="AA1058" s="39"/>
      <c r="AB1058" s="39"/>
      <c r="AC1058" s="39"/>
      <c r="AD1058" s="39"/>
      <c r="AE1058" s="39"/>
      <c r="AT1058" s="18" t="s">
        <v>146</v>
      </c>
      <c r="AU1058" s="18" t="s">
        <v>83</v>
      </c>
    </row>
    <row r="1059" s="13" customFormat="1">
      <c r="A1059" s="13"/>
      <c r="B1059" s="216"/>
      <c r="C1059" s="217"/>
      <c r="D1059" s="218" t="s">
        <v>148</v>
      </c>
      <c r="E1059" s="219" t="s">
        <v>19</v>
      </c>
      <c r="F1059" s="220" t="s">
        <v>1338</v>
      </c>
      <c r="G1059" s="217"/>
      <c r="H1059" s="219" t="s">
        <v>19</v>
      </c>
      <c r="I1059" s="221"/>
      <c r="J1059" s="217"/>
      <c r="K1059" s="217"/>
      <c r="L1059" s="222"/>
      <c r="M1059" s="223"/>
      <c r="N1059" s="224"/>
      <c r="O1059" s="224"/>
      <c r="P1059" s="224"/>
      <c r="Q1059" s="224"/>
      <c r="R1059" s="224"/>
      <c r="S1059" s="224"/>
      <c r="T1059" s="225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26" t="s">
        <v>148</v>
      </c>
      <c r="AU1059" s="226" t="s">
        <v>83</v>
      </c>
      <c r="AV1059" s="13" t="s">
        <v>81</v>
      </c>
      <c r="AW1059" s="13" t="s">
        <v>37</v>
      </c>
      <c r="AX1059" s="13" t="s">
        <v>76</v>
      </c>
      <c r="AY1059" s="226" t="s">
        <v>133</v>
      </c>
    </row>
    <row r="1060" s="14" customFormat="1">
      <c r="A1060" s="14"/>
      <c r="B1060" s="227"/>
      <c r="C1060" s="228"/>
      <c r="D1060" s="218" t="s">
        <v>148</v>
      </c>
      <c r="E1060" s="229" t="s">
        <v>19</v>
      </c>
      <c r="F1060" s="230" t="s">
        <v>1339</v>
      </c>
      <c r="G1060" s="228"/>
      <c r="H1060" s="231">
        <v>16.149999999999999</v>
      </c>
      <c r="I1060" s="232"/>
      <c r="J1060" s="228"/>
      <c r="K1060" s="228"/>
      <c r="L1060" s="233"/>
      <c r="M1060" s="234"/>
      <c r="N1060" s="235"/>
      <c r="O1060" s="235"/>
      <c r="P1060" s="235"/>
      <c r="Q1060" s="235"/>
      <c r="R1060" s="235"/>
      <c r="S1060" s="235"/>
      <c r="T1060" s="236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37" t="s">
        <v>148</v>
      </c>
      <c r="AU1060" s="237" t="s">
        <v>83</v>
      </c>
      <c r="AV1060" s="14" t="s">
        <v>83</v>
      </c>
      <c r="AW1060" s="14" t="s">
        <v>37</v>
      </c>
      <c r="AX1060" s="14" t="s">
        <v>81</v>
      </c>
      <c r="AY1060" s="237" t="s">
        <v>133</v>
      </c>
    </row>
    <row r="1061" s="2" customFormat="1" ht="16.5" customHeight="1">
      <c r="A1061" s="39"/>
      <c r="B1061" s="40"/>
      <c r="C1061" s="198" t="s">
        <v>1340</v>
      </c>
      <c r="D1061" s="198" t="s">
        <v>135</v>
      </c>
      <c r="E1061" s="199" t="s">
        <v>1341</v>
      </c>
      <c r="F1061" s="200" t="s">
        <v>1342</v>
      </c>
      <c r="G1061" s="201" t="s">
        <v>274</v>
      </c>
      <c r="H1061" s="202">
        <v>16.149999999999999</v>
      </c>
      <c r="I1061" s="203"/>
      <c r="J1061" s="204">
        <f>ROUND(I1061*H1061,2)</f>
        <v>0</v>
      </c>
      <c r="K1061" s="200" t="s">
        <v>144</v>
      </c>
      <c r="L1061" s="45"/>
      <c r="M1061" s="205" t="s">
        <v>19</v>
      </c>
      <c r="N1061" s="206" t="s">
        <v>47</v>
      </c>
      <c r="O1061" s="85"/>
      <c r="P1061" s="207">
        <f>O1061*H1061</f>
        <v>0</v>
      </c>
      <c r="Q1061" s="207">
        <v>2.0000000000000002E-05</v>
      </c>
      <c r="R1061" s="207">
        <f>Q1061*H1061</f>
        <v>0.00032299999999999999</v>
      </c>
      <c r="S1061" s="207">
        <v>0</v>
      </c>
      <c r="T1061" s="208">
        <f>S1061*H1061</f>
        <v>0</v>
      </c>
      <c r="U1061" s="39"/>
      <c r="V1061" s="39"/>
      <c r="W1061" s="39"/>
      <c r="X1061" s="39"/>
      <c r="Y1061" s="39"/>
      <c r="Z1061" s="39"/>
      <c r="AA1061" s="39"/>
      <c r="AB1061" s="39"/>
      <c r="AC1061" s="39"/>
      <c r="AD1061" s="39"/>
      <c r="AE1061" s="39"/>
      <c r="AR1061" s="209" t="s">
        <v>241</v>
      </c>
      <c r="AT1061" s="209" t="s">
        <v>135</v>
      </c>
      <c r="AU1061" s="209" t="s">
        <v>83</v>
      </c>
      <c r="AY1061" s="18" t="s">
        <v>133</v>
      </c>
      <c r="BE1061" s="210">
        <f>IF(N1061="základní",J1061,0)</f>
        <v>0</v>
      </c>
      <c r="BF1061" s="210">
        <f>IF(N1061="snížená",J1061,0)</f>
        <v>0</v>
      </c>
      <c r="BG1061" s="210">
        <f>IF(N1061="zákl. přenesená",J1061,0)</f>
        <v>0</v>
      </c>
      <c r="BH1061" s="210">
        <f>IF(N1061="sníž. přenesená",J1061,0)</f>
        <v>0</v>
      </c>
      <c r="BI1061" s="210">
        <f>IF(N1061="nulová",J1061,0)</f>
        <v>0</v>
      </c>
      <c r="BJ1061" s="18" t="s">
        <v>81</v>
      </c>
      <c r="BK1061" s="210">
        <f>ROUND(I1061*H1061,2)</f>
        <v>0</v>
      </c>
      <c r="BL1061" s="18" t="s">
        <v>241</v>
      </c>
      <c r="BM1061" s="209" t="s">
        <v>1343</v>
      </c>
    </row>
    <row r="1062" s="2" customFormat="1">
      <c r="A1062" s="39"/>
      <c r="B1062" s="40"/>
      <c r="C1062" s="41"/>
      <c r="D1062" s="211" t="s">
        <v>146</v>
      </c>
      <c r="E1062" s="41"/>
      <c r="F1062" s="212" t="s">
        <v>1344</v>
      </c>
      <c r="G1062" s="41"/>
      <c r="H1062" s="41"/>
      <c r="I1062" s="213"/>
      <c r="J1062" s="41"/>
      <c r="K1062" s="41"/>
      <c r="L1062" s="45"/>
      <c r="M1062" s="214"/>
      <c r="N1062" s="215"/>
      <c r="O1062" s="85"/>
      <c r="P1062" s="85"/>
      <c r="Q1062" s="85"/>
      <c r="R1062" s="85"/>
      <c r="S1062" s="85"/>
      <c r="T1062" s="86"/>
      <c r="U1062" s="39"/>
      <c r="V1062" s="39"/>
      <c r="W1062" s="39"/>
      <c r="X1062" s="39"/>
      <c r="Y1062" s="39"/>
      <c r="Z1062" s="39"/>
      <c r="AA1062" s="39"/>
      <c r="AB1062" s="39"/>
      <c r="AC1062" s="39"/>
      <c r="AD1062" s="39"/>
      <c r="AE1062" s="39"/>
      <c r="AT1062" s="18" t="s">
        <v>146</v>
      </c>
      <c r="AU1062" s="18" t="s">
        <v>83</v>
      </c>
    </row>
    <row r="1063" s="2" customFormat="1" ht="21.75" customHeight="1">
      <c r="A1063" s="39"/>
      <c r="B1063" s="40"/>
      <c r="C1063" s="198" t="s">
        <v>1345</v>
      </c>
      <c r="D1063" s="198" t="s">
        <v>135</v>
      </c>
      <c r="E1063" s="199" t="s">
        <v>1346</v>
      </c>
      <c r="F1063" s="200" t="s">
        <v>1347</v>
      </c>
      <c r="G1063" s="201" t="s">
        <v>274</v>
      </c>
      <c r="H1063" s="202">
        <v>16.149999999999999</v>
      </c>
      <c r="I1063" s="203"/>
      <c r="J1063" s="204">
        <f>ROUND(I1063*H1063,2)</f>
        <v>0</v>
      </c>
      <c r="K1063" s="200" t="s">
        <v>144</v>
      </c>
      <c r="L1063" s="45"/>
      <c r="M1063" s="205" t="s">
        <v>19</v>
      </c>
      <c r="N1063" s="206" t="s">
        <v>47</v>
      </c>
      <c r="O1063" s="85"/>
      <c r="P1063" s="207">
        <f>O1063*H1063</f>
        <v>0</v>
      </c>
      <c r="Q1063" s="207">
        <v>3.0000000000000001E-05</v>
      </c>
      <c r="R1063" s="207">
        <f>Q1063*H1063</f>
        <v>0.00048449999999999996</v>
      </c>
      <c r="S1063" s="207">
        <v>0</v>
      </c>
      <c r="T1063" s="208">
        <f>S1063*H1063</f>
        <v>0</v>
      </c>
      <c r="U1063" s="39"/>
      <c r="V1063" s="39"/>
      <c r="W1063" s="39"/>
      <c r="X1063" s="39"/>
      <c r="Y1063" s="39"/>
      <c r="Z1063" s="39"/>
      <c r="AA1063" s="39"/>
      <c r="AB1063" s="39"/>
      <c r="AC1063" s="39"/>
      <c r="AD1063" s="39"/>
      <c r="AE1063" s="39"/>
      <c r="AR1063" s="209" t="s">
        <v>241</v>
      </c>
      <c r="AT1063" s="209" t="s">
        <v>135</v>
      </c>
      <c r="AU1063" s="209" t="s">
        <v>83</v>
      </c>
      <c r="AY1063" s="18" t="s">
        <v>133</v>
      </c>
      <c r="BE1063" s="210">
        <f>IF(N1063="základní",J1063,0)</f>
        <v>0</v>
      </c>
      <c r="BF1063" s="210">
        <f>IF(N1063="snížená",J1063,0)</f>
        <v>0</v>
      </c>
      <c r="BG1063" s="210">
        <f>IF(N1063="zákl. přenesená",J1063,0)</f>
        <v>0</v>
      </c>
      <c r="BH1063" s="210">
        <f>IF(N1063="sníž. přenesená",J1063,0)</f>
        <v>0</v>
      </c>
      <c r="BI1063" s="210">
        <f>IF(N1063="nulová",J1063,0)</f>
        <v>0</v>
      </c>
      <c r="BJ1063" s="18" t="s">
        <v>81</v>
      </c>
      <c r="BK1063" s="210">
        <f>ROUND(I1063*H1063,2)</f>
        <v>0</v>
      </c>
      <c r="BL1063" s="18" t="s">
        <v>241</v>
      </c>
      <c r="BM1063" s="209" t="s">
        <v>1348</v>
      </c>
    </row>
    <row r="1064" s="2" customFormat="1">
      <c r="A1064" s="39"/>
      <c r="B1064" s="40"/>
      <c r="C1064" s="41"/>
      <c r="D1064" s="211" t="s">
        <v>146</v>
      </c>
      <c r="E1064" s="41"/>
      <c r="F1064" s="212" t="s">
        <v>1349</v>
      </c>
      <c r="G1064" s="41"/>
      <c r="H1064" s="41"/>
      <c r="I1064" s="213"/>
      <c r="J1064" s="41"/>
      <c r="K1064" s="41"/>
      <c r="L1064" s="45"/>
      <c r="M1064" s="214"/>
      <c r="N1064" s="215"/>
      <c r="O1064" s="85"/>
      <c r="P1064" s="85"/>
      <c r="Q1064" s="85"/>
      <c r="R1064" s="85"/>
      <c r="S1064" s="85"/>
      <c r="T1064" s="86"/>
      <c r="U1064" s="39"/>
      <c r="V1064" s="39"/>
      <c r="W1064" s="39"/>
      <c r="X1064" s="39"/>
      <c r="Y1064" s="39"/>
      <c r="Z1064" s="39"/>
      <c r="AA1064" s="39"/>
      <c r="AB1064" s="39"/>
      <c r="AC1064" s="39"/>
      <c r="AD1064" s="39"/>
      <c r="AE1064" s="39"/>
      <c r="AT1064" s="18" t="s">
        <v>146</v>
      </c>
      <c r="AU1064" s="18" t="s">
        <v>83</v>
      </c>
    </row>
    <row r="1065" s="2" customFormat="1" ht="16.5" customHeight="1">
      <c r="A1065" s="39"/>
      <c r="B1065" s="40"/>
      <c r="C1065" s="198" t="s">
        <v>1350</v>
      </c>
      <c r="D1065" s="198" t="s">
        <v>135</v>
      </c>
      <c r="E1065" s="199" t="s">
        <v>1351</v>
      </c>
      <c r="F1065" s="200" t="s">
        <v>1352</v>
      </c>
      <c r="G1065" s="201" t="s">
        <v>143</v>
      </c>
      <c r="H1065" s="202">
        <v>1938.549</v>
      </c>
      <c r="I1065" s="203"/>
      <c r="J1065" s="204">
        <f>ROUND(I1065*H1065,2)</f>
        <v>0</v>
      </c>
      <c r="K1065" s="200" t="s">
        <v>144</v>
      </c>
      <c r="L1065" s="45"/>
      <c r="M1065" s="205" t="s">
        <v>19</v>
      </c>
      <c r="N1065" s="206" t="s">
        <v>47</v>
      </c>
      <c r="O1065" s="85"/>
      <c r="P1065" s="207">
        <f>O1065*H1065</f>
        <v>0</v>
      </c>
      <c r="Q1065" s="207">
        <v>0</v>
      </c>
      <c r="R1065" s="207">
        <f>Q1065*H1065</f>
        <v>0</v>
      </c>
      <c r="S1065" s="207">
        <v>0</v>
      </c>
      <c r="T1065" s="208">
        <f>S1065*H1065</f>
        <v>0</v>
      </c>
      <c r="U1065" s="39"/>
      <c r="V1065" s="39"/>
      <c r="W1065" s="39"/>
      <c r="X1065" s="39"/>
      <c r="Y1065" s="39"/>
      <c r="Z1065" s="39"/>
      <c r="AA1065" s="39"/>
      <c r="AB1065" s="39"/>
      <c r="AC1065" s="39"/>
      <c r="AD1065" s="39"/>
      <c r="AE1065" s="39"/>
      <c r="AR1065" s="209" t="s">
        <v>241</v>
      </c>
      <c r="AT1065" s="209" t="s">
        <v>135</v>
      </c>
      <c r="AU1065" s="209" t="s">
        <v>83</v>
      </c>
      <c r="AY1065" s="18" t="s">
        <v>133</v>
      </c>
      <c r="BE1065" s="210">
        <f>IF(N1065="základní",J1065,0)</f>
        <v>0</v>
      </c>
      <c r="BF1065" s="210">
        <f>IF(N1065="snížená",J1065,0)</f>
        <v>0</v>
      </c>
      <c r="BG1065" s="210">
        <f>IF(N1065="zákl. přenesená",J1065,0)</f>
        <v>0</v>
      </c>
      <c r="BH1065" s="210">
        <f>IF(N1065="sníž. přenesená",J1065,0)</f>
        <v>0</v>
      </c>
      <c r="BI1065" s="210">
        <f>IF(N1065="nulová",J1065,0)</f>
        <v>0</v>
      </c>
      <c r="BJ1065" s="18" t="s">
        <v>81</v>
      </c>
      <c r="BK1065" s="210">
        <f>ROUND(I1065*H1065,2)</f>
        <v>0</v>
      </c>
      <c r="BL1065" s="18" t="s">
        <v>241</v>
      </c>
      <c r="BM1065" s="209" t="s">
        <v>1353</v>
      </c>
    </row>
    <row r="1066" s="2" customFormat="1">
      <c r="A1066" s="39"/>
      <c r="B1066" s="40"/>
      <c r="C1066" s="41"/>
      <c r="D1066" s="211" t="s">
        <v>146</v>
      </c>
      <c r="E1066" s="41"/>
      <c r="F1066" s="212" t="s">
        <v>1354</v>
      </c>
      <c r="G1066" s="41"/>
      <c r="H1066" s="41"/>
      <c r="I1066" s="213"/>
      <c r="J1066" s="41"/>
      <c r="K1066" s="41"/>
      <c r="L1066" s="45"/>
      <c r="M1066" s="214"/>
      <c r="N1066" s="215"/>
      <c r="O1066" s="85"/>
      <c r="P1066" s="85"/>
      <c r="Q1066" s="85"/>
      <c r="R1066" s="85"/>
      <c r="S1066" s="85"/>
      <c r="T1066" s="86"/>
      <c r="U1066" s="39"/>
      <c r="V1066" s="39"/>
      <c r="W1066" s="39"/>
      <c r="X1066" s="39"/>
      <c r="Y1066" s="39"/>
      <c r="Z1066" s="39"/>
      <c r="AA1066" s="39"/>
      <c r="AB1066" s="39"/>
      <c r="AC1066" s="39"/>
      <c r="AD1066" s="39"/>
      <c r="AE1066" s="39"/>
      <c r="AT1066" s="18" t="s">
        <v>146</v>
      </c>
      <c r="AU1066" s="18" t="s">
        <v>83</v>
      </c>
    </row>
    <row r="1067" s="14" customFormat="1">
      <c r="A1067" s="14"/>
      <c r="B1067" s="227"/>
      <c r="C1067" s="228"/>
      <c r="D1067" s="218" t="s">
        <v>148</v>
      </c>
      <c r="E1067" s="229" t="s">
        <v>19</v>
      </c>
      <c r="F1067" s="230" t="s">
        <v>341</v>
      </c>
      <c r="G1067" s="228"/>
      <c r="H1067" s="231">
        <v>1938.549</v>
      </c>
      <c r="I1067" s="232"/>
      <c r="J1067" s="228"/>
      <c r="K1067" s="228"/>
      <c r="L1067" s="233"/>
      <c r="M1067" s="234"/>
      <c r="N1067" s="235"/>
      <c r="O1067" s="235"/>
      <c r="P1067" s="235"/>
      <c r="Q1067" s="235"/>
      <c r="R1067" s="235"/>
      <c r="S1067" s="235"/>
      <c r="T1067" s="236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37" t="s">
        <v>148</v>
      </c>
      <c r="AU1067" s="237" t="s">
        <v>83</v>
      </c>
      <c r="AV1067" s="14" t="s">
        <v>83</v>
      </c>
      <c r="AW1067" s="14" t="s">
        <v>37</v>
      </c>
      <c r="AX1067" s="14" t="s">
        <v>81</v>
      </c>
      <c r="AY1067" s="237" t="s">
        <v>133</v>
      </c>
    </row>
    <row r="1068" s="12" customFormat="1" ht="22.8" customHeight="1">
      <c r="A1068" s="12"/>
      <c r="B1068" s="182"/>
      <c r="C1068" s="183"/>
      <c r="D1068" s="184" t="s">
        <v>75</v>
      </c>
      <c r="E1068" s="196" t="s">
        <v>1355</v>
      </c>
      <c r="F1068" s="196" t="s">
        <v>1356</v>
      </c>
      <c r="G1068" s="183"/>
      <c r="H1068" s="183"/>
      <c r="I1068" s="186"/>
      <c r="J1068" s="197">
        <f>BK1068</f>
        <v>0</v>
      </c>
      <c r="K1068" s="183"/>
      <c r="L1068" s="188"/>
      <c r="M1068" s="189"/>
      <c r="N1068" s="190"/>
      <c r="O1068" s="190"/>
      <c r="P1068" s="191">
        <f>SUM(P1069:P1074)</f>
        <v>0</v>
      </c>
      <c r="Q1068" s="190"/>
      <c r="R1068" s="191">
        <f>SUM(R1069:R1074)</f>
        <v>0.0051999999999999998</v>
      </c>
      <c r="S1068" s="190"/>
      <c r="T1068" s="192">
        <f>SUM(T1069:T1074)</f>
        <v>0.0029999999999999996</v>
      </c>
      <c r="U1068" s="12"/>
      <c r="V1068" s="12"/>
      <c r="W1068" s="12"/>
      <c r="X1068" s="12"/>
      <c r="Y1068" s="12"/>
      <c r="Z1068" s="12"/>
      <c r="AA1068" s="12"/>
      <c r="AB1068" s="12"/>
      <c r="AC1068" s="12"/>
      <c r="AD1068" s="12"/>
      <c r="AE1068" s="12"/>
      <c r="AR1068" s="193" t="s">
        <v>83</v>
      </c>
      <c r="AT1068" s="194" t="s">
        <v>75</v>
      </c>
      <c r="AU1068" s="194" t="s">
        <v>81</v>
      </c>
      <c r="AY1068" s="193" t="s">
        <v>133</v>
      </c>
      <c r="BK1068" s="195">
        <f>SUM(BK1069:BK1074)</f>
        <v>0</v>
      </c>
    </row>
    <row r="1069" s="2" customFormat="1" ht="16.5" customHeight="1">
      <c r="A1069" s="39"/>
      <c r="B1069" s="40"/>
      <c r="C1069" s="198" t="s">
        <v>1357</v>
      </c>
      <c r="D1069" s="198" t="s">
        <v>135</v>
      </c>
      <c r="E1069" s="199" t="s">
        <v>1358</v>
      </c>
      <c r="F1069" s="200" t="s">
        <v>1359</v>
      </c>
      <c r="G1069" s="201" t="s">
        <v>143</v>
      </c>
      <c r="H1069" s="202">
        <v>20</v>
      </c>
      <c r="I1069" s="203"/>
      <c r="J1069" s="204">
        <f>ROUND(I1069*H1069,2)</f>
        <v>0</v>
      </c>
      <c r="K1069" s="200" t="s">
        <v>144</v>
      </c>
      <c r="L1069" s="45"/>
      <c r="M1069" s="205" t="s">
        <v>19</v>
      </c>
      <c r="N1069" s="206" t="s">
        <v>47</v>
      </c>
      <c r="O1069" s="85"/>
      <c r="P1069" s="207">
        <f>O1069*H1069</f>
        <v>0</v>
      </c>
      <c r="Q1069" s="207">
        <v>0</v>
      </c>
      <c r="R1069" s="207">
        <f>Q1069*H1069</f>
        <v>0</v>
      </c>
      <c r="S1069" s="207">
        <v>0.00014999999999999999</v>
      </c>
      <c r="T1069" s="208">
        <f>S1069*H1069</f>
        <v>0.0029999999999999996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09" t="s">
        <v>241</v>
      </c>
      <c r="AT1069" s="209" t="s">
        <v>135</v>
      </c>
      <c r="AU1069" s="209" t="s">
        <v>83</v>
      </c>
      <c r="AY1069" s="18" t="s">
        <v>133</v>
      </c>
      <c r="BE1069" s="210">
        <f>IF(N1069="základní",J1069,0)</f>
        <v>0</v>
      </c>
      <c r="BF1069" s="210">
        <f>IF(N1069="snížená",J1069,0)</f>
        <v>0</v>
      </c>
      <c r="BG1069" s="210">
        <f>IF(N1069="zákl. přenesená",J1069,0)</f>
        <v>0</v>
      </c>
      <c r="BH1069" s="210">
        <f>IF(N1069="sníž. přenesená",J1069,0)</f>
        <v>0</v>
      </c>
      <c r="BI1069" s="210">
        <f>IF(N1069="nulová",J1069,0)</f>
        <v>0</v>
      </c>
      <c r="BJ1069" s="18" t="s">
        <v>81</v>
      </c>
      <c r="BK1069" s="210">
        <f>ROUND(I1069*H1069,2)</f>
        <v>0</v>
      </c>
      <c r="BL1069" s="18" t="s">
        <v>241</v>
      </c>
      <c r="BM1069" s="209" t="s">
        <v>1360</v>
      </c>
    </row>
    <row r="1070" s="2" customFormat="1">
      <c r="A1070" s="39"/>
      <c r="B1070" s="40"/>
      <c r="C1070" s="41"/>
      <c r="D1070" s="211" t="s">
        <v>146</v>
      </c>
      <c r="E1070" s="41"/>
      <c r="F1070" s="212" t="s">
        <v>1361</v>
      </c>
      <c r="G1070" s="41"/>
      <c r="H1070" s="41"/>
      <c r="I1070" s="213"/>
      <c r="J1070" s="41"/>
      <c r="K1070" s="41"/>
      <c r="L1070" s="45"/>
      <c r="M1070" s="214"/>
      <c r="N1070" s="215"/>
      <c r="O1070" s="85"/>
      <c r="P1070" s="85"/>
      <c r="Q1070" s="85"/>
      <c r="R1070" s="85"/>
      <c r="S1070" s="85"/>
      <c r="T1070" s="86"/>
      <c r="U1070" s="39"/>
      <c r="V1070" s="39"/>
      <c r="W1070" s="39"/>
      <c r="X1070" s="39"/>
      <c r="Y1070" s="39"/>
      <c r="Z1070" s="39"/>
      <c r="AA1070" s="39"/>
      <c r="AB1070" s="39"/>
      <c r="AC1070" s="39"/>
      <c r="AD1070" s="39"/>
      <c r="AE1070" s="39"/>
      <c r="AT1070" s="18" t="s">
        <v>146</v>
      </c>
      <c r="AU1070" s="18" t="s">
        <v>83</v>
      </c>
    </row>
    <row r="1071" s="13" customFormat="1">
      <c r="A1071" s="13"/>
      <c r="B1071" s="216"/>
      <c r="C1071" s="217"/>
      <c r="D1071" s="218" t="s">
        <v>148</v>
      </c>
      <c r="E1071" s="219" t="s">
        <v>19</v>
      </c>
      <c r="F1071" s="220" t="s">
        <v>1362</v>
      </c>
      <c r="G1071" s="217"/>
      <c r="H1071" s="219" t="s">
        <v>19</v>
      </c>
      <c r="I1071" s="221"/>
      <c r="J1071" s="217"/>
      <c r="K1071" s="217"/>
      <c r="L1071" s="222"/>
      <c r="M1071" s="223"/>
      <c r="N1071" s="224"/>
      <c r="O1071" s="224"/>
      <c r="P1071" s="224"/>
      <c r="Q1071" s="224"/>
      <c r="R1071" s="224"/>
      <c r="S1071" s="224"/>
      <c r="T1071" s="225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26" t="s">
        <v>148</v>
      </c>
      <c r="AU1071" s="226" t="s">
        <v>83</v>
      </c>
      <c r="AV1071" s="13" t="s">
        <v>81</v>
      </c>
      <c r="AW1071" s="13" t="s">
        <v>37</v>
      </c>
      <c r="AX1071" s="13" t="s">
        <v>76</v>
      </c>
      <c r="AY1071" s="226" t="s">
        <v>133</v>
      </c>
    </row>
    <row r="1072" s="14" customFormat="1">
      <c r="A1072" s="14"/>
      <c r="B1072" s="227"/>
      <c r="C1072" s="228"/>
      <c r="D1072" s="218" t="s">
        <v>148</v>
      </c>
      <c r="E1072" s="229" t="s">
        <v>19</v>
      </c>
      <c r="F1072" s="230" t="s">
        <v>348</v>
      </c>
      <c r="G1072" s="228"/>
      <c r="H1072" s="231">
        <v>20</v>
      </c>
      <c r="I1072" s="232"/>
      <c r="J1072" s="228"/>
      <c r="K1072" s="228"/>
      <c r="L1072" s="233"/>
      <c r="M1072" s="234"/>
      <c r="N1072" s="235"/>
      <c r="O1072" s="235"/>
      <c r="P1072" s="235"/>
      <c r="Q1072" s="235"/>
      <c r="R1072" s="235"/>
      <c r="S1072" s="235"/>
      <c r="T1072" s="236"/>
      <c r="U1072" s="14"/>
      <c r="V1072" s="14"/>
      <c r="W1072" s="14"/>
      <c r="X1072" s="14"/>
      <c r="Y1072" s="14"/>
      <c r="Z1072" s="14"/>
      <c r="AA1072" s="14"/>
      <c r="AB1072" s="14"/>
      <c r="AC1072" s="14"/>
      <c r="AD1072" s="14"/>
      <c r="AE1072" s="14"/>
      <c r="AT1072" s="237" t="s">
        <v>148</v>
      </c>
      <c r="AU1072" s="237" t="s">
        <v>83</v>
      </c>
      <c r="AV1072" s="14" t="s">
        <v>83</v>
      </c>
      <c r="AW1072" s="14" t="s">
        <v>37</v>
      </c>
      <c r="AX1072" s="14" t="s">
        <v>81</v>
      </c>
      <c r="AY1072" s="237" t="s">
        <v>133</v>
      </c>
    </row>
    <row r="1073" s="2" customFormat="1" ht="24.15" customHeight="1">
      <c r="A1073" s="39"/>
      <c r="B1073" s="40"/>
      <c r="C1073" s="198" t="s">
        <v>1363</v>
      </c>
      <c r="D1073" s="198" t="s">
        <v>135</v>
      </c>
      <c r="E1073" s="199" t="s">
        <v>1364</v>
      </c>
      <c r="F1073" s="200" t="s">
        <v>1365</v>
      </c>
      <c r="G1073" s="201" t="s">
        <v>143</v>
      </c>
      <c r="H1073" s="202">
        <v>20</v>
      </c>
      <c r="I1073" s="203"/>
      <c r="J1073" s="204">
        <f>ROUND(I1073*H1073,2)</f>
        <v>0</v>
      </c>
      <c r="K1073" s="200" t="s">
        <v>144</v>
      </c>
      <c r="L1073" s="45"/>
      <c r="M1073" s="205" t="s">
        <v>19</v>
      </c>
      <c r="N1073" s="206" t="s">
        <v>47</v>
      </c>
      <c r="O1073" s="85"/>
      <c r="P1073" s="207">
        <f>O1073*H1073</f>
        <v>0</v>
      </c>
      <c r="Q1073" s="207">
        <v>0.00025999999999999998</v>
      </c>
      <c r="R1073" s="207">
        <f>Q1073*H1073</f>
        <v>0.0051999999999999998</v>
      </c>
      <c r="S1073" s="207">
        <v>0</v>
      </c>
      <c r="T1073" s="208">
        <f>S1073*H1073</f>
        <v>0</v>
      </c>
      <c r="U1073" s="39"/>
      <c r="V1073" s="39"/>
      <c r="W1073" s="39"/>
      <c r="X1073" s="39"/>
      <c r="Y1073" s="39"/>
      <c r="Z1073" s="39"/>
      <c r="AA1073" s="39"/>
      <c r="AB1073" s="39"/>
      <c r="AC1073" s="39"/>
      <c r="AD1073" s="39"/>
      <c r="AE1073" s="39"/>
      <c r="AR1073" s="209" t="s">
        <v>241</v>
      </c>
      <c r="AT1073" s="209" t="s">
        <v>135</v>
      </c>
      <c r="AU1073" s="209" t="s">
        <v>83</v>
      </c>
      <c r="AY1073" s="18" t="s">
        <v>133</v>
      </c>
      <c r="BE1073" s="210">
        <f>IF(N1073="základní",J1073,0)</f>
        <v>0</v>
      </c>
      <c r="BF1073" s="210">
        <f>IF(N1073="snížená",J1073,0)</f>
        <v>0</v>
      </c>
      <c r="BG1073" s="210">
        <f>IF(N1073="zákl. přenesená",J1073,0)</f>
        <v>0</v>
      </c>
      <c r="BH1073" s="210">
        <f>IF(N1073="sníž. přenesená",J1073,0)</f>
        <v>0</v>
      </c>
      <c r="BI1073" s="210">
        <f>IF(N1073="nulová",J1073,0)</f>
        <v>0</v>
      </c>
      <c r="BJ1073" s="18" t="s">
        <v>81</v>
      </c>
      <c r="BK1073" s="210">
        <f>ROUND(I1073*H1073,2)</f>
        <v>0</v>
      </c>
      <c r="BL1073" s="18" t="s">
        <v>241</v>
      </c>
      <c r="BM1073" s="209" t="s">
        <v>1366</v>
      </c>
    </row>
    <row r="1074" s="2" customFormat="1">
      <c r="A1074" s="39"/>
      <c r="B1074" s="40"/>
      <c r="C1074" s="41"/>
      <c r="D1074" s="211" t="s">
        <v>146</v>
      </c>
      <c r="E1074" s="41"/>
      <c r="F1074" s="212" t="s">
        <v>1367</v>
      </c>
      <c r="G1074" s="41"/>
      <c r="H1074" s="41"/>
      <c r="I1074" s="213"/>
      <c r="J1074" s="41"/>
      <c r="K1074" s="41"/>
      <c r="L1074" s="45"/>
      <c r="M1074" s="214"/>
      <c r="N1074" s="215"/>
      <c r="O1074" s="85"/>
      <c r="P1074" s="85"/>
      <c r="Q1074" s="85"/>
      <c r="R1074" s="85"/>
      <c r="S1074" s="85"/>
      <c r="T1074" s="86"/>
      <c r="U1074" s="39"/>
      <c r="V1074" s="39"/>
      <c r="W1074" s="39"/>
      <c r="X1074" s="39"/>
      <c r="Y1074" s="39"/>
      <c r="Z1074" s="39"/>
      <c r="AA1074" s="39"/>
      <c r="AB1074" s="39"/>
      <c r="AC1074" s="39"/>
      <c r="AD1074" s="39"/>
      <c r="AE1074" s="39"/>
      <c r="AT1074" s="18" t="s">
        <v>146</v>
      </c>
      <c r="AU1074" s="18" t="s">
        <v>83</v>
      </c>
    </row>
    <row r="1075" s="12" customFormat="1" ht="25.92" customHeight="1">
      <c r="A1075" s="12"/>
      <c r="B1075" s="182"/>
      <c r="C1075" s="183"/>
      <c r="D1075" s="184" t="s">
        <v>75</v>
      </c>
      <c r="E1075" s="185" t="s">
        <v>200</v>
      </c>
      <c r="F1075" s="185" t="s">
        <v>1368</v>
      </c>
      <c r="G1075" s="183"/>
      <c r="H1075" s="183"/>
      <c r="I1075" s="186"/>
      <c r="J1075" s="187">
        <f>BK1075</f>
        <v>0</v>
      </c>
      <c r="K1075" s="183"/>
      <c r="L1075" s="188"/>
      <c r="M1075" s="189"/>
      <c r="N1075" s="190"/>
      <c r="O1075" s="190"/>
      <c r="P1075" s="191">
        <f>P1076+P1110</f>
        <v>0</v>
      </c>
      <c r="Q1075" s="190"/>
      <c r="R1075" s="191">
        <f>R1076+R1110</f>
        <v>0.099970000000000003</v>
      </c>
      <c r="S1075" s="190"/>
      <c r="T1075" s="192">
        <f>T1076+T1110</f>
        <v>0</v>
      </c>
      <c r="U1075" s="12"/>
      <c r="V1075" s="12"/>
      <c r="W1075" s="12"/>
      <c r="X1075" s="12"/>
      <c r="Y1075" s="12"/>
      <c r="Z1075" s="12"/>
      <c r="AA1075" s="12"/>
      <c r="AB1075" s="12"/>
      <c r="AC1075" s="12"/>
      <c r="AD1075" s="12"/>
      <c r="AE1075" s="12"/>
      <c r="AR1075" s="193" t="s">
        <v>151</v>
      </c>
      <c r="AT1075" s="194" t="s">
        <v>75</v>
      </c>
      <c r="AU1075" s="194" t="s">
        <v>76</v>
      </c>
      <c r="AY1075" s="193" t="s">
        <v>133</v>
      </c>
      <c r="BK1075" s="195">
        <f>BK1076+BK1110</f>
        <v>0</v>
      </c>
    </row>
    <row r="1076" s="12" customFormat="1" ht="22.8" customHeight="1">
      <c r="A1076" s="12"/>
      <c r="B1076" s="182"/>
      <c r="C1076" s="183"/>
      <c r="D1076" s="184" t="s">
        <v>75</v>
      </c>
      <c r="E1076" s="196" t="s">
        <v>1369</v>
      </c>
      <c r="F1076" s="196" t="s">
        <v>1370</v>
      </c>
      <c r="G1076" s="183"/>
      <c r="H1076" s="183"/>
      <c r="I1076" s="186"/>
      <c r="J1076" s="197">
        <f>BK1076</f>
        <v>0</v>
      </c>
      <c r="K1076" s="183"/>
      <c r="L1076" s="188"/>
      <c r="M1076" s="189"/>
      <c r="N1076" s="190"/>
      <c r="O1076" s="190"/>
      <c r="P1076" s="191">
        <f>SUM(P1077:P1109)</f>
        <v>0</v>
      </c>
      <c r="Q1076" s="190"/>
      <c r="R1076" s="191">
        <f>SUM(R1077:R1109)</f>
        <v>0.099970000000000003</v>
      </c>
      <c r="S1076" s="190"/>
      <c r="T1076" s="192">
        <f>SUM(T1077:T1109)</f>
        <v>0</v>
      </c>
      <c r="U1076" s="12"/>
      <c r="V1076" s="12"/>
      <c r="W1076" s="12"/>
      <c r="X1076" s="12"/>
      <c r="Y1076" s="12"/>
      <c r="Z1076" s="12"/>
      <c r="AA1076" s="12"/>
      <c r="AB1076" s="12"/>
      <c r="AC1076" s="12"/>
      <c r="AD1076" s="12"/>
      <c r="AE1076" s="12"/>
      <c r="AR1076" s="193" t="s">
        <v>151</v>
      </c>
      <c r="AT1076" s="194" t="s">
        <v>75</v>
      </c>
      <c r="AU1076" s="194" t="s">
        <v>81</v>
      </c>
      <c r="AY1076" s="193" t="s">
        <v>133</v>
      </c>
      <c r="BK1076" s="195">
        <f>SUM(BK1077:BK1109)</f>
        <v>0</v>
      </c>
    </row>
    <row r="1077" s="2" customFormat="1" ht="16.5" customHeight="1">
      <c r="A1077" s="39"/>
      <c r="B1077" s="40"/>
      <c r="C1077" s="198" t="s">
        <v>1371</v>
      </c>
      <c r="D1077" s="198" t="s">
        <v>135</v>
      </c>
      <c r="E1077" s="199" t="s">
        <v>1372</v>
      </c>
      <c r="F1077" s="200" t="s">
        <v>1373</v>
      </c>
      <c r="G1077" s="201" t="s">
        <v>138</v>
      </c>
      <c r="H1077" s="202">
        <v>1</v>
      </c>
      <c r="I1077" s="203"/>
      <c r="J1077" s="204">
        <f>ROUND(I1077*H1077,2)</f>
        <v>0</v>
      </c>
      <c r="K1077" s="200" t="s">
        <v>144</v>
      </c>
      <c r="L1077" s="45"/>
      <c r="M1077" s="205" t="s">
        <v>19</v>
      </c>
      <c r="N1077" s="206" t="s">
        <v>47</v>
      </c>
      <c r="O1077" s="85"/>
      <c r="P1077" s="207">
        <f>O1077*H1077</f>
        <v>0</v>
      </c>
      <c r="Q1077" s="207">
        <v>0</v>
      </c>
      <c r="R1077" s="207">
        <f>Q1077*H1077</f>
        <v>0</v>
      </c>
      <c r="S1077" s="207">
        <v>0</v>
      </c>
      <c r="T1077" s="208">
        <f>S1077*H1077</f>
        <v>0</v>
      </c>
      <c r="U1077" s="39"/>
      <c r="V1077" s="39"/>
      <c r="W1077" s="39"/>
      <c r="X1077" s="39"/>
      <c r="Y1077" s="39"/>
      <c r="Z1077" s="39"/>
      <c r="AA1077" s="39"/>
      <c r="AB1077" s="39"/>
      <c r="AC1077" s="39"/>
      <c r="AD1077" s="39"/>
      <c r="AE1077" s="39"/>
      <c r="AR1077" s="209" t="s">
        <v>642</v>
      </c>
      <c r="AT1077" s="209" t="s">
        <v>135</v>
      </c>
      <c r="AU1077" s="209" t="s">
        <v>83</v>
      </c>
      <c r="AY1077" s="18" t="s">
        <v>133</v>
      </c>
      <c r="BE1077" s="210">
        <f>IF(N1077="základní",J1077,0)</f>
        <v>0</v>
      </c>
      <c r="BF1077" s="210">
        <f>IF(N1077="snížená",J1077,0)</f>
        <v>0</v>
      </c>
      <c r="BG1077" s="210">
        <f>IF(N1077="zákl. přenesená",J1077,0)</f>
        <v>0</v>
      </c>
      <c r="BH1077" s="210">
        <f>IF(N1077="sníž. přenesená",J1077,0)</f>
        <v>0</v>
      </c>
      <c r="BI1077" s="210">
        <f>IF(N1077="nulová",J1077,0)</f>
        <v>0</v>
      </c>
      <c r="BJ1077" s="18" t="s">
        <v>81</v>
      </c>
      <c r="BK1077" s="210">
        <f>ROUND(I1077*H1077,2)</f>
        <v>0</v>
      </c>
      <c r="BL1077" s="18" t="s">
        <v>642</v>
      </c>
      <c r="BM1077" s="209" t="s">
        <v>1374</v>
      </c>
    </row>
    <row r="1078" s="2" customFormat="1">
      <c r="A1078" s="39"/>
      <c r="B1078" s="40"/>
      <c r="C1078" s="41"/>
      <c r="D1078" s="211" t="s">
        <v>146</v>
      </c>
      <c r="E1078" s="41"/>
      <c r="F1078" s="212" t="s">
        <v>1375</v>
      </c>
      <c r="G1078" s="41"/>
      <c r="H1078" s="41"/>
      <c r="I1078" s="213"/>
      <c r="J1078" s="41"/>
      <c r="K1078" s="41"/>
      <c r="L1078" s="45"/>
      <c r="M1078" s="214"/>
      <c r="N1078" s="215"/>
      <c r="O1078" s="85"/>
      <c r="P1078" s="85"/>
      <c r="Q1078" s="85"/>
      <c r="R1078" s="85"/>
      <c r="S1078" s="85"/>
      <c r="T1078" s="86"/>
      <c r="U1078" s="39"/>
      <c r="V1078" s="39"/>
      <c r="W1078" s="39"/>
      <c r="X1078" s="39"/>
      <c r="Y1078" s="39"/>
      <c r="Z1078" s="39"/>
      <c r="AA1078" s="39"/>
      <c r="AB1078" s="39"/>
      <c r="AC1078" s="39"/>
      <c r="AD1078" s="39"/>
      <c r="AE1078" s="39"/>
      <c r="AT1078" s="18" t="s">
        <v>146</v>
      </c>
      <c r="AU1078" s="18" t="s">
        <v>83</v>
      </c>
    </row>
    <row r="1079" s="13" customFormat="1">
      <c r="A1079" s="13"/>
      <c r="B1079" s="216"/>
      <c r="C1079" s="217"/>
      <c r="D1079" s="218" t="s">
        <v>148</v>
      </c>
      <c r="E1079" s="219" t="s">
        <v>19</v>
      </c>
      <c r="F1079" s="220" t="s">
        <v>1376</v>
      </c>
      <c r="G1079" s="217"/>
      <c r="H1079" s="219" t="s">
        <v>19</v>
      </c>
      <c r="I1079" s="221"/>
      <c r="J1079" s="217"/>
      <c r="K1079" s="217"/>
      <c r="L1079" s="222"/>
      <c r="M1079" s="223"/>
      <c r="N1079" s="224"/>
      <c r="O1079" s="224"/>
      <c r="P1079" s="224"/>
      <c r="Q1079" s="224"/>
      <c r="R1079" s="224"/>
      <c r="S1079" s="224"/>
      <c r="T1079" s="225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26" t="s">
        <v>148</v>
      </c>
      <c r="AU1079" s="226" t="s">
        <v>83</v>
      </c>
      <c r="AV1079" s="13" t="s">
        <v>81</v>
      </c>
      <c r="AW1079" s="13" t="s">
        <v>37</v>
      </c>
      <c r="AX1079" s="13" t="s">
        <v>76</v>
      </c>
      <c r="AY1079" s="226" t="s">
        <v>133</v>
      </c>
    </row>
    <row r="1080" s="14" customFormat="1">
      <c r="A1080" s="14"/>
      <c r="B1080" s="227"/>
      <c r="C1080" s="228"/>
      <c r="D1080" s="218" t="s">
        <v>148</v>
      </c>
      <c r="E1080" s="229" t="s">
        <v>19</v>
      </c>
      <c r="F1080" s="230" t="s">
        <v>81</v>
      </c>
      <c r="G1080" s="228"/>
      <c r="H1080" s="231">
        <v>1</v>
      </c>
      <c r="I1080" s="232"/>
      <c r="J1080" s="228"/>
      <c r="K1080" s="228"/>
      <c r="L1080" s="233"/>
      <c r="M1080" s="234"/>
      <c r="N1080" s="235"/>
      <c r="O1080" s="235"/>
      <c r="P1080" s="235"/>
      <c r="Q1080" s="235"/>
      <c r="R1080" s="235"/>
      <c r="S1080" s="235"/>
      <c r="T1080" s="236"/>
      <c r="U1080" s="14"/>
      <c r="V1080" s="14"/>
      <c r="W1080" s="14"/>
      <c r="X1080" s="14"/>
      <c r="Y1080" s="14"/>
      <c r="Z1080" s="14"/>
      <c r="AA1080" s="14"/>
      <c r="AB1080" s="14"/>
      <c r="AC1080" s="14"/>
      <c r="AD1080" s="14"/>
      <c r="AE1080" s="14"/>
      <c r="AT1080" s="237" t="s">
        <v>148</v>
      </c>
      <c r="AU1080" s="237" t="s">
        <v>83</v>
      </c>
      <c r="AV1080" s="14" t="s">
        <v>83</v>
      </c>
      <c r="AW1080" s="14" t="s">
        <v>37</v>
      </c>
      <c r="AX1080" s="14" t="s">
        <v>81</v>
      </c>
      <c r="AY1080" s="237" t="s">
        <v>133</v>
      </c>
    </row>
    <row r="1081" s="2" customFormat="1" ht="16.5" customHeight="1">
      <c r="A1081" s="39"/>
      <c r="B1081" s="40"/>
      <c r="C1081" s="238" t="s">
        <v>1377</v>
      </c>
      <c r="D1081" s="238" t="s">
        <v>200</v>
      </c>
      <c r="E1081" s="239" t="s">
        <v>1378</v>
      </c>
      <c r="F1081" s="240" t="s">
        <v>1379</v>
      </c>
      <c r="G1081" s="241" t="s">
        <v>138</v>
      </c>
      <c r="H1081" s="242">
        <v>1</v>
      </c>
      <c r="I1081" s="243"/>
      <c r="J1081" s="244">
        <f>ROUND(I1081*H1081,2)</f>
        <v>0</v>
      </c>
      <c r="K1081" s="240" t="s">
        <v>144</v>
      </c>
      <c r="L1081" s="245"/>
      <c r="M1081" s="246" t="s">
        <v>19</v>
      </c>
      <c r="N1081" s="247" t="s">
        <v>47</v>
      </c>
      <c r="O1081" s="85"/>
      <c r="P1081" s="207">
        <f>O1081*H1081</f>
        <v>0</v>
      </c>
      <c r="Q1081" s="207">
        <v>0.0033</v>
      </c>
      <c r="R1081" s="207">
        <f>Q1081*H1081</f>
        <v>0.0033</v>
      </c>
      <c r="S1081" s="207">
        <v>0</v>
      </c>
      <c r="T1081" s="208">
        <f>S1081*H1081</f>
        <v>0</v>
      </c>
      <c r="U1081" s="39"/>
      <c r="V1081" s="39"/>
      <c r="W1081" s="39"/>
      <c r="X1081" s="39"/>
      <c r="Y1081" s="39"/>
      <c r="Z1081" s="39"/>
      <c r="AA1081" s="39"/>
      <c r="AB1081" s="39"/>
      <c r="AC1081" s="39"/>
      <c r="AD1081" s="39"/>
      <c r="AE1081" s="39"/>
      <c r="AR1081" s="209" t="s">
        <v>1065</v>
      </c>
      <c r="AT1081" s="209" t="s">
        <v>200</v>
      </c>
      <c r="AU1081" s="209" t="s">
        <v>83</v>
      </c>
      <c r="AY1081" s="18" t="s">
        <v>133</v>
      </c>
      <c r="BE1081" s="210">
        <f>IF(N1081="základní",J1081,0)</f>
        <v>0</v>
      </c>
      <c r="BF1081" s="210">
        <f>IF(N1081="snížená",J1081,0)</f>
        <v>0</v>
      </c>
      <c r="BG1081" s="210">
        <f>IF(N1081="zákl. přenesená",J1081,0)</f>
        <v>0</v>
      </c>
      <c r="BH1081" s="210">
        <f>IF(N1081="sníž. přenesená",J1081,0)</f>
        <v>0</v>
      </c>
      <c r="BI1081" s="210">
        <f>IF(N1081="nulová",J1081,0)</f>
        <v>0</v>
      </c>
      <c r="BJ1081" s="18" t="s">
        <v>81</v>
      </c>
      <c r="BK1081" s="210">
        <f>ROUND(I1081*H1081,2)</f>
        <v>0</v>
      </c>
      <c r="BL1081" s="18" t="s">
        <v>1065</v>
      </c>
      <c r="BM1081" s="209" t="s">
        <v>1380</v>
      </c>
    </row>
    <row r="1082" s="2" customFormat="1">
      <c r="A1082" s="39"/>
      <c r="B1082" s="40"/>
      <c r="C1082" s="41"/>
      <c r="D1082" s="211" t="s">
        <v>146</v>
      </c>
      <c r="E1082" s="41"/>
      <c r="F1082" s="212" t="s">
        <v>1381</v>
      </c>
      <c r="G1082" s="41"/>
      <c r="H1082" s="41"/>
      <c r="I1082" s="213"/>
      <c r="J1082" s="41"/>
      <c r="K1082" s="41"/>
      <c r="L1082" s="45"/>
      <c r="M1082" s="214"/>
      <c r="N1082" s="215"/>
      <c r="O1082" s="85"/>
      <c r="P1082" s="85"/>
      <c r="Q1082" s="85"/>
      <c r="R1082" s="85"/>
      <c r="S1082" s="85"/>
      <c r="T1082" s="86"/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T1082" s="18" t="s">
        <v>146</v>
      </c>
      <c r="AU1082" s="18" t="s">
        <v>83</v>
      </c>
    </row>
    <row r="1083" s="2" customFormat="1" ht="16.5" customHeight="1">
      <c r="A1083" s="39"/>
      <c r="B1083" s="40"/>
      <c r="C1083" s="198" t="s">
        <v>1382</v>
      </c>
      <c r="D1083" s="198" t="s">
        <v>135</v>
      </c>
      <c r="E1083" s="199" t="s">
        <v>1383</v>
      </c>
      <c r="F1083" s="200" t="s">
        <v>1384</v>
      </c>
      <c r="G1083" s="201" t="s">
        <v>138</v>
      </c>
      <c r="H1083" s="202">
        <v>1</v>
      </c>
      <c r="I1083" s="203"/>
      <c r="J1083" s="204">
        <f>ROUND(I1083*H1083,2)</f>
        <v>0</v>
      </c>
      <c r="K1083" s="200" t="s">
        <v>144</v>
      </c>
      <c r="L1083" s="45"/>
      <c r="M1083" s="205" t="s">
        <v>19</v>
      </c>
      <c r="N1083" s="206" t="s">
        <v>47</v>
      </c>
      <c r="O1083" s="85"/>
      <c r="P1083" s="207">
        <f>O1083*H1083</f>
        <v>0</v>
      </c>
      <c r="Q1083" s="207">
        <v>0</v>
      </c>
      <c r="R1083" s="207">
        <f>Q1083*H1083</f>
        <v>0</v>
      </c>
      <c r="S1083" s="207">
        <v>0</v>
      </c>
      <c r="T1083" s="208">
        <f>S1083*H1083</f>
        <v>0</v>
      </c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R1083" s="209" t="s">
        <v>642</v>
      </c>
      <c r="AT1083" s="209" t="s">
        <v>135</v>
      </c>
      <c r="AU1083" s="209" t="s">
        <v>83</v>
      </c>
      <c r="AY1083" s="18" t="s">
        <v>133</v>
      </c>
      <c r="BE1083" s="210">
        <f>IF(N1083="základní",J1083,0)</f>
        <v>0</v>
      </c>
      <c r="BF1083" s="210">
        <f>IF(N1083="snížená",J1083,0)</f>
        <v>0</v>
      </c>
      <c r="BG1083" s="210">
        <f>IF(N1083="zákl. přenesená",J1083,0)</f>
        <v>0</v>
      </c>
      <c r="BH1083" s="210">
        <f>IF(N1083="sníž. přenesená",J1083,0)</f>
        <v>0</v>
      </c>
      <c r="BI1083" s="210">
        <f>IF(N1083="nulová",J1083,0)</f>
        <v>0</v>
      </c>
      <c r="BJ1083" s="18" t="s">
        <v>81</v>
      </c>
      <c r="BK1083" s="210">
        <f>ROUND(I1083*H1083,2)</f>
        <v>0</v>
      </c>
      <c r="BL1083" s="18" t="s">
        <v>642</v>
      </c>
      <c r="BM1083" s="209" t="s">
        <v>1385</v>
      </c>
    </row>
    <row r="1084" s="2" customFormat="1">
      <c r="A1084" s="39"/>
      <c r="B1084" s="40"/>
      <c r="C1084" s="41"/>
      <c r="D1084" s="211" t="s">
        <v>146</v>
      </c>
      <c r="E1084" s="41"/>
      <c r="F1084" s="212" t="s">
        <v>1386</v>
      </c>
      <c r="G1084" s="41"/>
      <c r="H1084" s="41"/>
      <c r="I1084" s="213"/>
      <c r="J1084" s="41"/>
      <c r="K1084" s="41"/>
      <c r="L1084" s="45"/>
      <c r="M1084" s="214"/>
      <c r="N1084" s="215"/>
      <c r="O1084" s="85"/>
      <c r="P1084" s="85"/>
      <c r="Q1084" s="85"/>
      <c r="R1084" s="85"/>
      <c r="S1084" s="85"/>
      <c r="T1084" s="86"/>
      <c r="U1084" s="39"/>
      <c r="V1084" s="39"/>
      <c r="W1084" s="39"/>
      <c r="X1084" s="39"/>
      <c r="Y1084" s="39"/>
      <c r="Z1084" s="39"/>
      <c r="AA1084" s="39"/>
      <c r="AB1084" s="39"/>
      <c r="AC1084" s="39"/>
      <c r="AD1084" s="39"/>
      <c r="AE1084" s="39"/>
      <c r="AT1084" s="18" t="s">
        <v>146</v>
      </c>
      <c r="AU1084" s="18" t="s">
        <v>83</v>
      </c>
    </row>
    <row r="1085" s="2" customFormat="1" ht="16.5" customHeight="1">
      <c r="A1085" s="39"/>
      <c r="B1085" s="40"/>
      <c r="C1085" s="238" t="s">
        <v>1387</v>
      </c>
      <c r="D1085" s="238" t="s">
        <v>200</v>
      </c>
      <c r="E1085" s="239" t="s">
        <v>1388</v>
      </c>
      <c r="F1085" s="240" t="s">
        <v>1389</v>
      </c>
      <c r="G1085" s="241" t="s">
        <v>138</v>
      </c>
      <c r="H1085" s="242">
        <v>1</v>
      </c>
      <c r="I1085" s="243"/>
      <c r="J1085" s="244">
        <f>ROUND(I1085*H1085,2)</f>
        <v>0</v>
      </c>
      <c r="K1085" s="240" t="s">
        <v>144</v>
      </c>
      <c r="L1085" s="245"/>
      <c r="M1085" s="246" t="s">
        <v>19</v>
      </c>
      <c r="N1085" s="247" t="s">
        <v>47</v>
      </c>
      <c r="O1085" s="85"/>
      <c r="P1085" s="207">
        <f>O1085*H1085</f>
        <v>0</v>
      </c>
      <c r="Q1085" s="207">
        <v>0.0057999999999999996</v>
      </c>
      <c r="R1085" s="207">
        <f>Q1085*H1085</f>
        <v>0.0057999999999999996</v>
      </c>
      <c r="S1085" s="207">
        <v>0</v>
      </c>
      <c r="T1085" s="208">
        <f>S1085*H1085</f>
        <v>0</v>
      </c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  <c r="AR1085" s="209" t="s">
        <v>1065</v>
      </c>
      <c r="AT1085" s="209" t="s">
        <v>200</v>
      </c>
      <c r="AU1085" s="209" t="s">
        <v>83</v>
      </c>
      <c r="AY1085" s="18" t="s">
        <v>133</v>
      </c>
      <c r="BE1085" s="210">
        <f>IF(N1085="základní",J1085,0)</f>
        <v>0</v>
      </c>
      <c r="BF1085" s="210">
        <f>IF(N1085="snížená",J1085,0)</f>
        <v>0</v>
      </c>
      <c r="BG1085" s="210">
        <f>IF(N1085="zákl. přenesená",J1085,0)</f>
        <v>0</v>
      </c>
      <c r="BH1085" s="210">
        <f>IF(N1085="sníž. přenesená",J1085,0)</f>
        <v>0</v>
      </c>
      <c r="BI1085" s="210">
        <f>IF(N1085="nulová",J1085,0)</f>
        <v>0</v>
      </c>
      <c r="BJ1085" s="18" t="s">
        <v>81</v>
      </c>
      <c r="BK1085" s="210">
        <f>ROUND(I1085*H1085,2)</f>
        <v>0</v>
      </c>
      <c r="BL1085" s="18" t="s">
        <v>1065</v>
      </c>
      <c r="BM1085" s="209" t="s">
        <v>1390</v>
      </c>
    </row>
    <row r="1086" s="2" customFormat="1">
      <c r="A1086" s="39"/>
      <c r="B1086" s="40"/>
      <c r="C1086" s="41"/>
      <c r="D1086" s="211" t="s">
        <v>146</v>
      </c>
      <c r="E1086" s="41"/>
      <c r="F1086" s="212" t="s">
        <v>1391</v>
      </c>
      <c r="G1086" s="41"/>
      <c r="H1086" s="41"/>
      <c r="I1086" s="213"/>
      <c r="J1086" s="41"/>
      <c r="K1086" s="41"/>
      <c r="L1086" s="45"/>
      <c r="M1086" s="214"/>
      <c r="N1086" s="215"/>
      <c r="O1086" s="85"/>
      <c r="P1086" s="85"/>
      <c r="Q1086" s="85"/>
      <c r="R1086" s="85"/>
      <c r="S1086" s="85"/>
      <c r="T1086" s="86"/>
      <c r="U1086" s="39"/>
      <c r="V1086" s="39"/>
      <c r="W1086" s="39"/>
      <c r="X1086" s="39"/>
      <c r="Y1086" s="39"/>
      <c r="Z1086" s="39"/>
      <c r="AA1086" s="39"/>
      <c r="AB1086" s="39"/>
      <c r="AC1086" s="39"/>
      <c r="AD1086" s="39"/>
      <c r="AE1086" s="39"/>
      <c r="AT1086" s="18" t="s">
        <v>146</v>
      </c>
      <c r="AU1086" s="18" t="s">
        <v>83</v>
      </c>
    </row>
    <row r="1087" s="2" customFormat="1" ht="16.5" customHeight="1">
      <c r="A1087" s="39"/>
      <c r="B1087" s="40"/>
      <c r="C1087" s="198" t="s">
        <v>1392</v>
      </c>
      <c r="D1087" s="198" t="s">
        <v>135</v>
      </c>
      <c r="E1087" s="199" t="s">
        <v>1393</v>
      </c>
      <c r="F1087" s="200" t="s">
        <v>1394</v>
      </c>
      <c r="G1087" s="201" t="s">
        <v>274</v>
      </c>
      <c r="H1087" s="202">
        <v>90.870000000000005</v>
      </c>
      <c r="I1087" s="203"/>
      <c r="J1087" s="204">
        <f>ROUND(I1087*H1087,2)</f>
        <v>0</v>
      </c>
      <c r="K1087" s="200" t="s">
        <v>144</v>
      </c>
      <c r="L1087" s="45"/>
      <c r="M1087" s="205" t="s">
        <v>19</v>
      </c>
      <c r="N1087" s="206" t="s">
        <v>47</v>
      </c>
      <c r="O1087" s="85"/>
      <c r="P1087" s="207">
        <f>O1087*H1087</f>
        <v>0</v>
      </c>
      <c r="Q1087" s="207">
        <v>0</v>
      </c>
      <c r="R1087" s="207">
        <f>Q1087*H1087</f>
        <v>0</v>
      </c>
      <c r="S1087" s="207">
        <v>0</v>
      </c>
      <c r="T1087" s="208">
        <f>S1087*H1087</f>
        <v>0</v>
      </c>
      <c r="U1087" s="39"/>
      <c r="V1087" s="39"/>
      <c r="W1087" s="39"/>
      <c r="X1087" s="39"/>
      <c r="Y1087" s="39"/>
      <c r="Z1087" s="39"/>
      <c r="AA1087" s="39"/>
      <c r="AB1087" s="39"/>
      <c r="AC1087" s="39"/>
      <c r="AD1087" s="39"/>
      <c r="AE1087" s="39"/>
      <c r="AR1087" s="209" t="s">
        <v>642</v>
      </c>
      <c r="AT1087" s="209" t="s">
        <v>135</v>
      </c>
      <c r="AU1087" s="209" t="s">
        <v>83</v>
      </c>
      <c r="AY1087" s="18" t="s">
        <v>133</v>
      </c>
      <c r="BE1087" s="210">
        <f>IF(N1087="základní",J1087,0)</f>
        <v>0</v>
      </c>
      <c r="BF1087" s="210">
        <f>IF(N1087="snížená",J1087,0)</f>
        <v>0</v>
      </c>
      <c r="BG1087" s="210">
        <f>IF(N1087="zákl. přenesená",J1087,0)</f>
        <v>0</v>
      </c>
      <c r="BH1087" s="210">
        <f>IF(N1087="sníž. přenesená",J1087,0)</f>
        <v>0</v>
      </c>
      <c r="BI1087" s="210">
        <f>IF(N1087="nulová",J1087,0)</f>
        <v>0</v>
      </c>
      <c r="BJ1087" s="18" t="s">
        <v>81</v>
      </c>
      <c r="BK1087" s="210">
        <f>ROUND(I1087*H1087,2)</f>
        <v>0</v>
      </c>
      <c r="BL1087" s="18" t="s">
        <v>642</v>
      </c>
      <c r="BM1087" s="209" t="s">
        <v>1395</v>
      </c>
    </row>
    <row r="1088" s="2" customFormat="1">
      <c r="A1088" s="39"/>
      <c r="B1088" s="40"/>
      <c r="C1088" s="41"/>
      <c r="D1088" s="211" t="s">
        <v>146</v>
      </c>
      <c r="E1088" s="41"/>
      <c r="F1088" s="212" t="s">
        <v>1396</v>
      </c>
      <c r="G1088" s="41"/>
      <c r="H1088" s="41"/>
      <c r="I1088" s="213"/>
      <c r="J1088" s="41"/>
      <c r="K1088" s="41"/>
      <c r="L1088" s="45"/>
      <c r="M1088" s="214"/>
      <c r="N1088" s="215"/>
      <c r="O1088" s="85"/>
      <c r="P1088" s="85"/>
      <c r="Q1088" s="85"/>
      <c r="R1088" s="85"/>
      <c r="S1088" s="85"/>
      <c r="T1088" s="86"/>
      <c r="U1088" s="39"/>
      <c r="V1088" s="39"/>
      <c r="W1088" s="39"/>
      <c r="X1088" s="39"/>
      <c r="Y1088" s="39"/>
      <c r="Z1088" s="39"/>
      <c r="AA1088" s="39"/>
      <c r="AB1088" s="39"/>
      <c r="AC1088" s="39"/>
      <c r="AD1088" s="39"/>
      <c r="AE1088" s="39"/>
      <c r="AT1088" s="18" t="s">
        <v>146</v>
      </c>
      <c r="AU1088" s="18" t="s">
        <v>83</v>
      </c>
    </row>
    <row r="1089" s="13" customFormat="1">
      <c r="A1089" s="13"/>
      <c r="B1089" s="216"/>
      <c r="C1089" s="217"/>
      <c r="D1089" s="218" t="s">
        <v>148</v>
      </c>
      <c r="E1089" s="219" t="s">
        <v>19</v>
      </c>
      <c r="F1089" s="220" t="s">
        <v>1397</v>
      </c>
      <c r="G1089" s="217"/>
      <c r="H1089" s="219" t="s">
        <v>19</v>
      </c>
      <c r="I1089" s="221"/>
      <c r="J1089" s="217"/>
      <c r="K1089" s="217"/>
      <c r="L1089" s="222"/>
      <c r="M1089" s="223"/>
      <c r="N1089" s="224"/>
      <c r="O1089" s="224"/>
      <c r="P1089" s="224"/>
      <c r="Q1089" s="224"/>
      <c r="R1089" s="224"/>
      <c r="S1089" s="224"/>
      <c r="T1089" s="225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26" t="s">
        <v>148</v>
      </c>
      <c r="AU1089" s="226" t="s">
        <v>83</v>
      </c>
      <c r="AV1089" s="13" t="s">
        <v>81</v>
      </c>
      <c r="AW1089" s="13" t="s">
        <v>37</v>
      </c>
      <c r="AX1089" s="13" t="s">
        <v>76</v>
      </c>
      <c r="AY1089" s="226" t="s">
        <v>133</v>
      </c>
    </row>
    <row r="1090" s="13" customFormat="1">
      <c r="A1090" s="13"/>
      <c r="B1090" s="216"/>
      <c r="C1090" s="217"/>
      <c r="D1090" s="218" t="s">
        <v>148</v>
      </c>
      <c r="E1090" s="219" t="s">
        <v>19</v>
      </c>
      <c r="F1090" s="220" t="s">
        <v>1398</v>
      </c>
      <c r="G1090" s="217"/>
      <c r="H1090" s="219" t="s">
        <v>19</v>
      </c>
      <c r="I1090" s="221"/>
      <c r="J1090" s="217"/>
      <c r="K1090" s="217"/>
      <c r="L1090" s="222"/>
      <c r="M1090" s="223"/>
      <c r="N1090" s="224"/>
      <c r="O1090" s="224"/>
      <c r="P1090" s="224"/>
      <c r="Q1090" s="224"/>
      <c r="R1090" s="224"/>
      <c r="S1090" s="224"/>
      <c r="T1090" s="225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26" t="s">
        <v>148</v>
      </c>
      <c r="AU1090" s="226" t="s">
        <v>83</v>
      </c>
      <c r="AV1090" s="13" t="s">
        <v>81</v>
      </c>
      <c r="AW1090" s="13" t="s">
        <v>37</v>
      </c>
      <c r="AX1090" s="13" t="s">
        <v>76</v>
      </c>
      <c r="AY1090" s="226" t="s">
        <v>133</v>
      </c>
    </row>
    <row r="1091" s="13" customFormat="1">
      <c r="A1091" s="13"/>
      <c r="B1091" s="216"/>
      <c r="C1091" s="217"/>
      <c r="D1091" s="218" t="s">
        <v>148</v>
      </c>
      <c r="E1091" s="219" t="s">
        <v>19</v>
      </c>
      <c r="F1091" s="220" t="s">
        <v>609</v>
      </c>
      <c r="G1091" s="217"/>
      <c r="H1091" s="219" t="s">
        <v>19</v>
      </c>
      <c r="I1091" s="221"/>
      <c r="J1091" s="217"/>
      <c r="K1091" s="217"/>
      <c r="L1091" s="222"/>
      <c r="M1091" s="223"/>
      <c r="N1091" s="224"/>
      <c r="O1091" s="224"/>
      <c r="P1091" s="224"/>
      <c r="Q1091" s="224"/>
      <c r="R1091" s="224"/>
      <c r="S1091" s="224"/>
      <c r="T1091" s="225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26" t="s">
        <v>148</v>
      </c>
      <c r="AU1091" s="226" t="s">
        <v>83</v>
      </c>
      <c r="AV1091" s="13" t="s">
        <v>81</v>
      </c>
      <c r="AW1091" s="13" t="s">
        <v>37</v>
      </c>
      <c r="AX1091" s="13" t="s">
        <v>76</v>
      </c>
      <c r="AY1091" s="226" t="s">
        <v>133</v>
      </c>
    </row>
    <row r="1092" s="14" customFormat="1">
      <c r="A1092" s="14"/>
      <c r="B1092" s="227"/>
      <c r="C1092" s="228"/>
      <c r="D1092" s="218" t="s">
        <v>148</v>
      </c>
      <c r="E1092" s="229" t="s">
        <v>19</v>
      </c>
      <c r="F1092" s="230" t="s">
        <v>1399</v>
      </c>
      <c r="G1092" s="228"/>
      <c r="H1092" s="231">
        <v>14.449999999999999</v>
      </c>
      <c r="I1092" s="232"/>
      <c r="J1092" s="228"/>
      <c r="K1092" s="228"/>
      <c r="L1092" s="233"/>
      <c r="M1092" s="234"/>
      <c r="N1092" s="235"/>
      <c r="O1092" s="235"/>
      <c r="P1092" s="235"/>
      <c r="Q1092" s="235"/>
      <c r="R1092" s="235"/>
      <c r="S1092" s="235"/>
      <c r="T1092" s="236"/>
      <c r="U1092" s="14"/>
      <c r="V1092" s="14"/>
      <c r="W1092" s="14"/>
      <c r="X1092" s="14"/>
      <c r="Y1092" s="14"/>
      <c r="Z1092" s="14"/>
      <c r="AA1092" s="14"/>
      <c r="AB1092" s="14"/>
      <c r="AC1092" s="14"/>
      <c r="AD1092" s="14"/>
      <c r="AE1092" s="14"/>
      <c r="AT1092" s="237" t="s">
        <v>148</v>
      </c>
      <c r="AU1092" s="237" t="s">
        <v>83</v>
      </c>
      <c r="AV1092" s="14" t="s">
        <v>83</v>
      </c>
      <c r="AW1092" s="14" t="s">
        <v>37</v>
      </c>
      <c r="AX1092" s="14" t="s">
        <v>76</v>
      </c>
      <c r="AY1092" s="237" t="s">
        <v>133</v>
      </c>
    </row>
    <row r="1093" s="13" customFormat="1">
      <c r="A1093" s="13"/>
      <c r="B1093" s="216"/>
      <c r="C1093" s="217"/>
      <c r="D1093" s="218" t="s">
        <v>148</v>
      </c>
      <c r="E1093" s="219" t="s">
        <v>19</v>
      </c>
      <c r="F1093" s="220" t="s">
        <v>611</v>
      </c>
      <c r="G1093" s="217"/>
      <c r="H1093" s="219" t="s">
        <v>19</v>
      </c>
      <c r="I1093" s="221"/>
      <c r="J1093" s="217"/>
      <c r="K1093" s="217"/>
      <c r="L1093" s="222"/>
      <c r="M1093" s="223"/>
      <c r="N1093" s="224"/>
      <c r="O1093" s="224"/>
      <c r="P1093" s="224"/>
      <c r="Q1093" s="224"/>
      <c r="R1093" s="224"/>
      <c r="S1093" s="224"/>
      <c r="T1093" s="225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26" t="s">
        <v>148</v>
      </c>
      <c r="AU1093" s="226" t="s">
        <v>83</v>
      </c>
      <c r="AV1093" s="13" t="s">
        <v>81</v>
      </c>
      <c r="AW1093" s="13" t="s">
        <v>37</v>
      </c>
      <c r="AX1093" s="13" t="s">
        <v>76</v>
      </c>
      <c r="AY1093" s="226" t="s">
        <v>133</v>
      </c>
    </row>
    <row r="1094" s="14" customFormat="1">
      <c r="A1094" s="14"/>
      <c r="B1094" s="227"/>
      <c r="C1094" s="228"/>
      <c r="D1094" s="218" t="s">
        <v>148</v>
      </c>
      <c r="E1094" s="229" t="s">
        <v>19</v>
      </c>
      <c r="F1094" s="230" t="s">
        <v>981</v>
      </c>
      <c r="G1094" s="228"/>
      <c r="H1094" s="231">
        <v>11.300000000000001</v>
      </c>
      <c r="I1094" s="232"/>
      <c r="J1094" s="228"/>
      <c r="K1094" s="228"/>
      <c r="L1094" s="233"/>
      <c r="M1094" s="234"/>
      <c r="N1094" s="235"/>
      <c r="O1094" s="235"/>
      <c r="P1094" s="235"/>
      <c r="Q1094" s="235"/>
      <c r="R1094" s="235"/>
      <c r="S1094" s="235"/>
      <c r="T1094" s="236"/>
      <c r="U1094" s="14"/>
      <c r="V1094" s="14"/>
      <c r="W1094" s="14"/>
      <c r="X1094" s="14"/>
      <c r="Y1094" s="14"/>
      <c r="Z1094" s="14"/>
      <c r="AA1094" s="14"/>
      <c r="AB1094" s="14"/>
      <c r="AC1094" s="14"/>
      <c r="AD1094" s="14"/>
      <c r="AE1094" s="14"/>
      <c r="AT1094" s="237" t="s">
        <v>148</v>
      </c>
      <c r="AU1094" s="237" t="s">
        <v>83</v>
      </c>
      <c r="AV1094" s="14" t="s">
        <v>83</v>
      </c>
      <c r="AW1094" s="14" t="s">
        <v>37</v>
      </c>
      <c r="AX1094" s="14" t="s">
        <v>76</v>
      </c>
      <c r="AY1094" s="237" t="s">
        <v>133</v>
      </c>
    </row>
    <row r="1095" s="14" customFormat="1">
      <c r="A1095" s="14"/>
      <c r="B1095" s="227"/>
      <c r="C1095" s="228"/>
      <c r="D1095" s="218" t="s">
        <v>148</v>
      </c>
      <c r="E1095" s="229" t="s">
        <v>19</v>
      </c>
      <c r="F1095" s="230" t="s">
        <v>1400</v>
      </c>
      <c r="G1095" s="228"/>
      <c r="H1095" s="231">
        <v>11.220000000000001</v>
      </c>
      <c r="I1095" s="232"/>
      <c r="J1095" s="228"/>
      <c r="K1095" s="228"/>
      <c r="L1095" s="233"/>
      <c r="M1095" s="234"/>
      <c r="N1095" s="235"/>
      <c r="O1095" s="235"/>
      <c r="P1095" s="235"/>
      <c r="Q1095" s="235"/>
      <c r="R1095" s="235"/>
      <c r="S1095" s="235"/>
      <c r="T1095" s="236"/>
      <c r="U1095" s="14"/>
      <c r="V1095" s="14"/>
      <c r="W1095" s="14"/>
      <c r="X1095" s="14"/>
      <c r="Y1095" s="14"/>
      <c r="Z1095" s="14"/>
      <c r="AA1095" s="14"/>
      <c r="AB1095" s="14"/>
      <c r="AC1095" s="14"/>
      <c r="AD1095" s="14"/>
      <c r="AE1095" s="14"/>
      <c r="AT1095" s="237" t="s">
        <v>148</v>
      </c>
      <c r="AU1095" s="237" t="s">
        <v>83</v>
      </c>
      <c r="AV1095" s="14" t="s">
        <v>83</v>
      </c>
      <c r="AW1095" s="14" t="s">
        <v>37</v>
      </c>
      <c r="AX1095" s="14" t="s">
        <v>76</v>
      </c>
      <c r="AY1095" s="237" t="s">
        <v>133</v>
      </c>
    </row>
    <row r="1096" s="13" customFormat="1">
      <c r="A1096" s="13"/>
      <c r="B1096" s="216"/>
      <c r="C1096" s="217"/>
      <c r="D1096" s="218" t="s">
        <v>148</v>
      </c>
      <c r="E1096" s="219" t="s">
        <v>19</v>
      </c>
      <c r="F1096" s="220" t="s">
        <v>612</v>
      </c>
      <c r="G1096" s="217"/>
      <c r="H1096" s="219" t="s">
        <v>19</v>
      </c>
      <c r="I1096" s="221"/>
      <c r="J1096" s="217"/>
      <c r="K1096" s="217"/>
      <c r="L1096" s="222"/>
      <c r="M1096" s="223"/>
      <c r="N1096" s="224"/>
      <c r="O1096" s="224"/>
      <c r="P1096" s="224"/>
      <c r="Q1096" s="224"/>
      <c r="R1096" s="224"/>
      <c r="S1096" s="224"/>
      <c r="T1096" s="225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26" t="s">
        <v>148</v>
      </c>
      <c r="AU1096" s="226" t="s">
        <v>83</v>
      </c>
      <c r="AV1096" s="13" t="s">
        <v>81</v>
      </c>
      <c r="AW1096" s="13" t="s">
        <v>37</v>
      </c>
      <c r="AX1096" s="13" t="s">
        <v>76</v>
      </c>
      <c r="AY1096" s="226" t="s">
        <v>133</v>
      </c>
    </row>
    <row r="1097" s="14" customFormat="1">
      <c r="A1097" s="14"/>
      <c r="B1097" s="227"/>
      <c r="C1097" s="228"/>
      <c r="D1097" s="218" t="s">
        <v>148</v>
      </c>
      <c r="E1097" s="229" t="s">
        <v>19</v>
      </c>
      <c r="F1097" s="230" t="s">
        <v>1401</v>
      </c>
      <c r="G1097" s="228"/>
      <c r="H1097" s="231">
        <v>13.85</v>
      </c>
      <c r="I1097" s="232"/>
      <c r="J1097" s="228"/>
      <c r="K1097" s="228"/>
      <c r="L1097" s="233"/>
      <c r="M1097" s="234"/>
      <c r="N1097" s="235"/>
      <c r="O1097" s="235"/>
      <c r="P1097" s="235"/>
      <c r="Q1097" s="235"/>
      <c r="R1097" s="235"/>
      <c r="S1097" s="235"/>
      <c r="T1097" s="236"/>
      <c r="U1097" s="14"/>
      <c r="V1097" s="14"/>
      <c r="W1097" s="14"/>
      <c r="X1097" s="14"/>
      <c r="Y1097" s="14"/>
      <c r="Z1097" s="14"/>
      <c r="AA1097" s="14"/>
      <c r="AB1097" s="14"/>
      <c r="AC1097" s="14"/>
      <c r="AD1097" s="14"/>
      <c r="AE1097" s="14"/>
      <c r="AT1097" s="237" t="s">
        <v>148</v>
      </c>
      <c r="AU1097" s="237" t="s">
        <v>83</v>
      </c>
      <c r="AV1097" s="14" t="s">
        <v>83</v>
      </c>
      <c r="AW1097" s="14" t="s">
        <v>37</v>
      </c>
      <c r="AX1097" s="14" t="s">
        <v>76</v>
      </c>
      <c r="AY1097" s="237" t="s">
        <v>133</v>
      </c>
    </row>
    <row r="1098" s="14" customFormat="1">
      <c r="A1098" s="14"/>
      <c r="B1098" s="227"/>
      <c r="C1098" s="228"/>
      <c r="D1098" s="218" t="s">
        <v>148</v>
      </c>
      <c r="E1098" s="229" t="s">
        <v>19</v>
      </c>
      <c r="F1098" s="230" t="s">
        <v>1402</v>
      </c>
      <c r="G1098" s="228"/>
      <c r="H1098" s="231">
        <v>13.65</v>
      </c>
      <c r="I1098" s="232"/>
      <c r="J1098" s="228"/>
      <c r="K1098" s="228"/>
      <c r="L1098" s="233"/>
      <c r="M1098" s="234"/>
      <c r="N1098" s="235"/>
      <c r="O1098" s="235"/>
      <c r="P1098" s="235"/>
      <c r="Q1098" s="235"/>
      <c r="R1098" s="235"/>
      <c r="S1098" s="235"/>
      <c r="T1098" s="236"/>
      <c r="U1098" s="14"/>
      <c r="V1098" s="14"/>
      <c r="W1098" s="14"/>
      <c r="X1098" s="14"/>
      <c r="Y1098" s="14"/>
      <c r="Z1098" s="14"/>
      <c r="AA1098" s="14"/>
      <c r="AB1098" s="14"/>
      <c r="AC1098" s="14"/>
      <c r="AD1098" s="14"/>
      <c r="AE1098" s="14"/>
      <c r="AT1098" s="237" t="s">
        <v>148</v>
      </c>
      <c r="AU1098" s="237" t="s">
        <v>83</v>
      </c>
      <c r="AV1098" s="14" t="s">
        <v>83</v>
      </c>
      <c r="AW1098" s="14" t="s">
        <v>37</v>
      </c>
      <c r="AX1098" s="14" t="s">
        <v>76</v>
      </c>
      <c r="AY1098" s="237" t="s">
        <v>133</v>
      </c>
    </row>
    <row r="1099" s="13" customFormat="1">
      <c r="A1099" s="13"/>
      <c r="B1099" s="216"/>
      <c r="C1099" s="217"/>
      <c r="D1099" s="218" t="s">
        <v>148</v>
      </c>
      <c r="E1099" s="219" t="s">
        <v>19</v>
      </c>
      <c r="F1099" s="220" t="s">
        <v>614</v>
      </c>
      <c r="G1099" s="217"/>
      <c r="H1099" s="219" t="s">
        <v>19</v>
      </c>
      <c r="I1099" s="221"/>
      <c r="J1099" s="217"/>
      <c r="K1099" s="217"/>
      <c r="L1099" s="222"/>
      <c r="M1099" s="223"/>
      <c r="N1099" s="224"/>
      <c r="O1099" s="224"/>
      <c r="P1099" s="224"/>
      <c r="Q1099" s="224"/>
      <c r="R1099" s="224"/>
      <c r="S1099" s="224"/>
      <c r="T1099" s="225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26" t="s">
        <v>148</v>
      </c>
      <c r="AU1099" s="226" t="s">
        <v>83</v>
      </c>
      <c r="AV1099" s="13" t="s">
        <v>81</v>
      </c>
      <c r="AW1099" s="13" t="s">
        <v>37</v>
      </c>
      <c r="AX1099" s="13" t="s">
        <v>76</v>
      </c>
      <c r="AY1099" s="226" t="s">
        <v>133</v>
      </c>
    </row>
    <row r="1100" s="14" customFormat="1">
      <c r="A1100" s="14"/>
      <c r="B1100" s="227"/>
      <c r="C1100" s="228"/>
      <c r="D1100" s="218" t="s">
        <v>148</v>
      </c>
      <c r="E1100" s="229" t="s">
        <v>19</v>
      </c>
      <c r="F1100" s="230" t="s">
        <v>1403</v>
      </c>
      <c r="G1100" s="228"/>
      <c r="H1100" s="231">
        <v>13.4</v>
      </c>
      <c r="I1100" s="232"/>
      <c r="J1100" s="228"/>
      <c r="K1100" s="228"/>
      <c r="L1100" s="233"/>
      <c r="M1100" s="234"/>
      <c r="N1100" s="235"/>
      <c r="O1100" s="235"/>
      <c r="P1100" s="235"/>
      <c r="Q1100" s="235"/>
      <c r="R1100" s="235"/>
      <c r="S1100" s="235"/>
      <c r="T1100" s="236"/>
      <c r="U1100" s="14"/>
      <c r="V1100" s="14"/>
      <c r="W1100" s="14"/>
      <c r="X1100" s="14"/>
      <c r="Y1100" s="14"/>
      <c r="Z1100" s="14"/>
      <c r="AA1100" s="14"/>
      <c r="AB1100" s="14"/>
      <c r="AC1100" s="14"/>
      <c r="AD1100" s="14"/>
      <c r="AE1100" s="14"/>
      <c r="AT1100" s="237" t="s">
        <v>148</v>
      </c>
      <c r="AU1100" s="237" t="s">
        <v>83</v>
      </c>
      <c r="AV1100" s="14" t="s">
        <v>83</v>
      </c>
      <c r="AW1100" s="14" t="s">
        <v>37</v>
      </c>
      <c r="AX1100" s="14" t="s">
        <v>76</v>
      </c>
      <c r="AY1100" s="237" t="s">
        <v>133</v>
      </c>
    </row>
    <row r="1101" s="14" customFormat="1">
      <c r="A1101" s="14"/>
      <c r="B1101" s="227"/>
      <c r="C1101" s="228"/>
      <c r="D1101" s="218" t="s">
        <v>148</v>
      </c>
      <c r="E1101" s="229" t="s">
        <v>19</v>
      </c>
      <c r="F1101" s="230" t="s">
        <v>1404</v>
      </c>
      <c r="G1101" s="228"/>
      <c r="H1101" s="231">
        <v>13</v>
      </c>
      <c r="I1101" s="232"/>
      <c r="J1101" s="228"/>
      <c r="K1101" s="228"/>
      <c r="L1101" s="233"/>
      <c r="M1101" s="234"/>
      <c r="N1101" s="235"/>
      <c r="O1101" s="235"/>
      <c r="P1101" s="235"/>
      <c r="Q1101" s="235"/>
      <c r="R1101" s="235"/>
      <c r="S1101" s="235"/>
      <c r="T1101" s="236"/>
      <c r="U1101" s="14"/>
      <c r="V1101" s="14"/>
      <c r="W1101" s="14"/>
      <c r="X1101" s="14"/>
      <c r="Y1101" s="14"/>
      <c r="Z1101" s="14"/>
      <c r="AA1101" s="14"/>
      <c r="AB1101" s="14"/>
      <c r="AC1101" s="14"/>
      <c r="AD1101" s="14"/>
      <c r="AE1101" s="14"/>
      <c r="AT1101" s="237" t="s">
        <v>148</v>
      </c>
      <c r="AU1101" s="237" t="s">
        <v>83</v>
      </c>
      <c r="AV1101" s="14" t="s">
        <v>83</v>
      </c>
      <c r="AW1101" s="14" t="s">
        <v>37</v>
      </c>
      <c r="AX1101" s="14" t="s">
        <v>76</v>
      </c>
      <c r="AY1101" s="237" t="s">
        <v>133</v>
      </c>
    </row>
    <row r="1102" s="15" customFormat="1">
      <c r="A1102" s="15"/>
      <c r="B1102" s="248"/>
      <c r="C1102" s="249"/>
      <c r="D1102" s="218" t="s">
        <v>148</v>
      </c>
      <c r="E1102" s="250" t="s">
        <v>19</v>
      </c>
      <c r="F1102" s="251" t="s">
        <v>305</v>
      </c>
      <c r="G1102" s="249"/>
      <c r="H1102" s="252">
        <v>90.870000000000005</v>
      </c>
      <c r="I1102" s="253"/>
      <c r="J1102" s="249"/>
      <c r="K1102" s="249"/>
      <c r="L1102" s="254"/>
      <c r="M1102" s="255"/>
      <c r="N1102" s="256"/>
      <c r="O1102" s="256"/>
      <c r="P1102" s="256"/>
      <c r="Q1102" s="256"/>
      <c r="R1102" s="256"/>
      <c r="S1102" s="256"/>
      <c r="T1102" s="257"/>
      <c r="U1102" s="15"/>
      <c r="V1102" s="15"/>
      <c r="W1102" s="15"/>
      <c r="X1102" s="15"/>
      <c r="Y1102" s="15"/>
      <c r="Z1102" s="15"/>
      <c r="AA1102" s="15"/>
      <c r="AB1102" s="15"/>
      <c r="AC1102" s="15"/>
      <c r="AD1102" s="15"/>
      <c r="AE1102" s="15"/>
      <c r="AT1102" s="258" t="s">
        <v>148</v>
      </c>
      <c r="AU1102" s="258" t="s">
        <v>83</v>
      </c>
      <c r="AV1102" s="15" t="s">
        <v>139</v>
      </c>
      <c r="AW1102" s="15" t="s">
        <v>37</v>
      </c>
      <c r="AX1102" s="15" t="s">
        <v>81</v>
      </c>
      <c r="AY1102" s="258" t="s">
        <v>133</v>
      </c>
    </row>
    <row r="1103" s="2" customFormat="1" ht="16.5" customHeight="1">
      <c r="A1103" s="39"/>
      <c r="B1103" s="40"/>
      <c r="C1103" s="238" t="s">
        <v>1405</v>
      </c>
      <c r="D1103" s="238" t="s">
        <v>200</v>
      </c>
      <c r="E1103" s="239" t="s">
        <v>1406</v>
      </c>
      <c r="F1103" s="240" t="s">
        <v>1407</v>
      </c>
      <c r="G1103" s="241" t="s">
        <v>214</v>
      </c>
      <c r="H1103" s="242">
        <v>90.870000000000005</v>
      </c>
      <c r="I1103" s="243"/>
      <c r="J1103" s="244">
        <f>ROUND(I1103*H1103,2)</f>
        <v>0</v>
      </c>
      <c r="K1103" s="240" t="s">
        <v>144</v>
      </c>
      <c r="L1103" s="245"/>
      <c r="M1103" s="246" t="s">
        <v>19</v>
      </c>
      <c r="N1103" s="247" t="s">
        <v>47</v>
      </c>
      <c r="O1103" s="85"/>
      <c r="P1103" s="207">
        <f>O1103*H1103</f>
        <v>0</v>
      </c>
      <c r="Q1103" s="207">
        <v>0.001</v>
      </c>
      <c r="R1103" s="207">
        <f>Q1103*H1103</f>
        <v>0.090870000000000006</v>
      </c>
      <c r="S1103" s="207">
        <v>0</v>
      </c>
      <c r="T1103" s="208">
        <f>S1103*H1103</f>
        <v>0</v>
      </c>
      <c r="U1103" s="39"/>
      <c r="V1103" s="39"/>
      <c r="W1103" s="39"/>
      <c r="X1103" s="39"/>
      <c r="Y1103" s="39"/>
      <c r="Z1103" s="39"/>
      <c r="AA1103" s="39"/>
      <c r="AB1103" s="39"/>
      <c r="AC1103" s="39"/>
      <c r="AD1103" s="39"/>
      <c r="AE1103" s="39"/>
      <c r="AR1103" s="209" t="s">
        <v>1065</v>
      </c>
      <c r="AT1103" s="209" t="s">
        <v>200</v>
      </c>
      <c r="AU1103" s="209" t="s">
        <v>83</v>
      </c>
      <c r="AY1103" s="18" t="s">
        <v>133</v>
      </c>
      <c r="BE1103" s="210">
        <f>IF(N1103="základní",J1103,0)</f>
        <v>0</v>
      </c>
      <c r="BF1103" s="210">
        <f>IF(N1103="snížená",J1103,0)</f>
        <v>0</v>
      </c>
      <c r="BG1103" s="210">
        <f>IF(N1103="zákl. přenesená",J1103,0)</f>
        <v>0</v>
      </c>
      <c r="BH1103" s="210">
        <f>IF(N1103="sníž. přenesená",J1103,0)</f>
        <v>0</v>
      </c>
      <c r="BI1103" s="210">
        <f>IF(N1103="nulová",J1103,0)</f>
        <v>0</v>
      </c>
      <c r="BJ1103" s="18" t="s">
        <v>81</v>
      </c>
      <c r="BK1103" s="210">
        <f>ROUND(I1103*H1103,2)</f>
        <v>0</v>
      </c>
      <c r="BL1103" s="18" t="s">
        <v>1065</v>
      </c>
      <c r="BM1103" s="209" t="s">
        <v>1408</v>
      </c>
    </row>
    <row r="1104" s="2" customFormat="1">
      <c r="A1104" s="39"/>
      <c r="B1104" s="40"/>
      <c r="C1104" s="41"/>
      <c r="D1104" s="211" t="s">
        <v>146</v>
      </c>
      <c r="E1104" s="41"/>
      <c r="F1104" s="212" t="s">
        <v>1409</v>
      </c>
      <c r="G1104" s="41"/>
      <c r="H1104" s="41"/>
      <c r="I1104" s="213"/>
      <c r="J1104" s="41"/>
      <c r="K1104" s="41"/>
      <c r="L1104" s="45"/>
      <c r="M1104" s="214"/>
      <c r="N1104" s="215"/>
      <c r="O1104" s="85"/>
      <c r="P1104" s="85"/>
      <c r="Q1104" s="85"/>
      <c r="R1104" s="85"/>
      <c r="S1104" s="85"/>
      <c r="T1104" s="86"/>
      <c r="U1104" s="39"/>
      <c r="V1104" s="39"/>
      <c r="W1104" s="39"/>
      <c r="X1104" s="39"/>
      <c r="Y1104" s="39"/>
      <c r="Z1104" s="39"/>
      <c r="AA1104" s="39"/>
      <c r="AB1104" s="39"/>
      <c r="AC1104" s="39"/>
      <c r="AD1104" s="39"/>
      <c r="AE1104" s="39"/>
      <c r="AT1104" s="18" t="s">
        <v>146</v>
      </c>
      <c r="AU1104" s="18" t="s">
        <v>83</v>
      </c>
    </row>
    <row r="1105" s="2" customFormat="1" ht="16.5" customHeight="1">
      <c r="A1105" s="39"/>
      <c r="B1105" s="40"/>
      <c r="C1105" s="198" t="s">
        <v>1410</v>
      </c>
      <c r="D1105" s="198" t="s">
        <v>135</v>
      </c>
      <c r="E1105" s="199" t="s">
        <v>1411</v>
      </c>
      <c r="F1105" s="200" t="s">
        <v>1412</v>
      </c>
      <c r="G1105" s="201" t="s">
        <v>138</v>
      </c>
      <c r="H1105" s="202">
        <v>20</v>
      </c>
      <c r="I1105" s="203"/>
      <c r="J1105" s="204">
        <f>ROUND(I1105*H1105,2)</f>
        <v>0</v>
      </c>
      <c r="K1105" s="200" t="s">
        <v>19</v>
      </c>
      <c r="L1105" s="45"/>
      <c r="M1105" s="205" t="s">
        <v>19</v>
      </c>
      <c r="N1105" s="206" t="s">
        <v>47</v>
      </c>
      <c r="O1105" s="85"/>
      <c r="P1105" s="207">
        <f>O1105*H1105</f>
        <v>0</v>
      </c>
      <c r="Q1105" s="207">
        <v>0</v>
      </c>
      <c r="R1105" s="207">
        <f>Q1105*H1105</f>
        <v>0</v>
      </c>
      <c r="S1105" s="207">
        <v>0</v>
      </c>
      <c r="T1105" s="208">
        <f>S1105*H1105</f>
        <v>0</v>
      </c>
      <c r="U1105" s="39"/>
      <c r="V1105" s="39"/>
      <c r="W1105" s="39"/>
      <c r="X1105" s="39"/>
      <c r="Y1105" s="39"/>
      <c r="Z1105" s="39"/>
      <c r="AA1105" s="39"/>
      <c r="AB1105" s="39"/>
      <c r="AC1105" s="39"/>
      <c r="AD1105" s="39"/>
      <c r="AE1105" s="39"/>
      <c r="AR1105" s="209" t="s">
        <v>642</v>
      </c>
      <c r="AT1105" s="209" t="s">
        <v>135</v>
      </c>
      <c r="AU1105" s="209" t="s">
        <v>83</v>
      </c>
      <c r="AY1105" s="18" t="s">
        <v>133</v>
      </c>
      <c r="BE1105" s="210">
        <f>IF(N1105="základní",J1105,0)</f>
        <v>0</v>
      </c>
      <c r="BF1105" s="210">
        <f>IF(N1105="snížená",J1105,0)</f>
        <v>0</v>
      </c>
      <c r="BG1105" s="210">
        <f>IF(N1105="zákl. přenesená",J1105,0)</f>
        <v>0</v>
      </c>
      <c r="BH1105" s="210">
        <f>IF(N1105="sníž. přenesená",J1105,0)</f>
        <v>0</v>
      </c>
      <c r="BI1105" s="210">
        <f>IF(N1105="nulová",J1105,0)</f>
        <v>0</v>
      </c>
      <c r="BJ1105" s="18" t="s">
        <v>81</v>
      </c>
      <c r="BK1105" s="210">
        <f>ROUND(I1105*H1105,2)</f>
        <v>0</v>
      </c>
      <c r="BL1105" s="18" t="s">
        <v>642</v>
      </c>
      <c r="BM1105" s="209" t="s">
        <v>1413</v>
      </c>
    </row>
    <row r="1106" s="2" customFormat="1" ht="24.15" customHeight="1">
      <c r="A1106" s="39"/>
      <c r="B1106" s="40"/>
      <c r="C1106" s="198" t="s">
        <v>1414</v>
      </c>
      <c r="D1106" s="198" t="s">
        <v>135</v>
      </c>
      <c r="E1106" s="199" t="s">
        <v>1415</v>
      </c>
      <c r="F1106" s="200" t="s">
        <v>1416</v>
      </c>
      <c r="G1106" s="201" t="s">
        <v>138</v>
      </c>
      <c r="H1106" s="202">
        <v>1</v>
      </c>
      <c r="I1106" s="203"/>
      <c r="J1106" s="204">
        <f>ROUND(I1106*H1106,2)</f>
        <v>0</v>
      </c>
      <c r="K1106" s="200" t="s">
        <v>144</v>
      </c>
      <c r="L1106" s="45"/>
      <c r="M1106" s="205" t="s">
        <v>19</v>
      </c>
      <c r="N1106" s="206" t="s">
        <v>47</v>
      </c>
      <c r="O1106" s="85"/>
      <c r="P1106" s="207">
        <f>O1106*H1106</f>
        <v>0</v>
      </c>
      <c r="Q1106" s="207">
        <v>0</v>
      </c>
      <c r="R1106" s="207">
        <f>Q1106*H1106</f>
        <v>0</v>
      </c>
      <c r="S1106" s="207">
        <v>0</v>
      </c>
      <c r="T1106" s="208">
        <f>S1106*H1106</f>
        <v>0</v>
      </c>
      <c r="U1106" s="39"/>
      <c r="V1106" s="39"/>
      <c r="W1106" s="39"/>
      <c r="X1106" s="39"/>
      <c r="Y1106" s="39"/>
      <c r="Z1106" s="39"/>
      <c r="AA1106" s="39"/>
      <c r="AB1106" s="39"/>
      <c r="AC1106" s="39"/>
      <c r="AD1106" s="39"/>
      <c r="AE1106" s="39"/>
      <c r="AR1106" s="209" t="s">
        <v>642</v>
      </c>
      <c r="AT1106" s="209" t="s">
        <v>135</v>
      </c>
      <c r="AU1106" s="209" t="s">
        <v>83</v>
      </c>
      <c r="AY1106" s="18" t="s">
        <v>133</v>
      </c>
      <c r="BE1106" s="210">
        <f>IF(N1106="základní",J1106,0)</f>
        <v>0</v>
      </c>
      <c r="BF1106" s="210">
        <f>IF(N1106="snížená",J1106,0)</f>
        <v>0</v>
      </c>
      <c r="BG1106" s="210">
        <f>IF(N1106="zákl. přenesená",J1106,0)</f>
        <v>0</v>
      </c>
      <c r="BH1106" s="210">
        <f>IF(N1106="sníž. přenesená",J1106,0)</f>
        <v>0</v>
      </c>
      <c r="BI1106" s="210">
        <f>IF(N1106="nulová",J1106,0)</f>
        <v>0</v>
      </c>
      <c r="BJ1106" s="18" t="s">
        <v>81</v>
      </c>
      <c r="BK1106" s="210">
        <f>ROUND(I1106*H1106,2)</f>
        <v>0</v>
      </c>
      <c r="BL1106" s="18" t="s">
        <v>642</v>
      </c>
      <c r="BM1106" s="209" t="s">
        <v>1417</v>
      </c>
    </row>
    <row r="1107" s="2" customFormat="1">
      <c r="A1107" s="39"/>
      <c r="B1107" s="40"/>
      <c r="C1107" s="41"/>
      <c r="D1107" s="211" t="s">
        <v>146</v>
      </c>
      <c r="E1107" s="41"/>
      <c r="F1107" s="212" t="s">
        <v>1418</v>
      </c>
      <c r="G1107" s="41"/>
      <c r="H1107" s="41"/>
      <c r="I1107" s="213"/>
      <c r="J1107" s="41"/>
      <c r="K1107" s="41"/>
      <c r="L1107" s="45"/>
      <c r="M1107" s="214"/>
      <c r="N1107" s="215"/>
      <c r="O1107" s="85"/>
      <c r="P1107" s="85"/>
      <c r="Q1107" s="85"/>
      <c r="R1107" s="85"/>
      <c r="S1107" s="85"/>
      <c r="T1107" s="86"/>
      <c r="U1107" s="39"/>
      <c r="V1107" s="39"/>
      <c r="W1107" s="39"/>
      <c r="X1107" s="39"/>
      <c r="Y1107" s="39"/>
      <c r="Z1107" s="39"/>
      <c r="AA1107" s="39"/>
      <c r="AB1107" s="39"/>
      <c r="AC1107" s="39"/>
      <c r="AD1107" s="39"/>
      <c r="AE1107" s="39"/>
      <c r="AT1107" s="18" t="s">
        <v>146</v>
      </c>
      <c r="AU1107" s="18" t="s">
        <v>83</v>
      </c>
    </row>
    <row r="1108" s="13" customFormat="1">
      <c r="A1108" s="13"/>
      <c r="B1108" s="216"/>
      <c r="C1108" s="217"/>
      <c r="D1108" s="218" t="s">
        <v>148</v>
      </c>
      <c r="E1108" s="219" t="s">
        <v>19</v>
      </c>
      <c r="F1108" s="220" t="s">
        <v>1419</v>
      </c>
      <c r="G1108" s="217"/>
      <c r="H1108" s="219" t="s">
        <v>19</v>
      </c>
      <c r="I1108" s="221"/>
      <c r="J1108" s="217"/>
      <c r="K1108" s="217"/>
      <c r="L1108" s="222"/>
      <c r="M1108" s="223"/>
      <c r="N1108" s="224"/>
      <c r="O1108" s="224"/>
      <c r="P1108" s="224"/>
      <c r="Q1108" s="224"/>
      <c r="R1108" s="224"/>
      <c r="S1108" s="224"/>
      <c r="T1108" s="225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26" t="s">
        <v>148</v>
      </c>
      <c r="AU1108" s="226" t="s">
        <v>83</v>
      </c>
      <c r="AV1108" s="13" t="s">
        <v>81</v>
      </c>
      <c r="AW1108" s="13" t="s">
        <v>37</v>
      </c>
      <c r="AX1108" s="13" t="s">
        <v>76</v>
      </c>
      <c r="AY1108" s="226" t="s">
        <v>133</v>
      </c>
    </row>
    <row r="1109" s="14" customFormat="1">
      <c r="A1109" s="14"/>
      <c r="B1109" s="227"/>
      <c r="C1109" s="228"/>
      <c r="D1109" s="218" t="s">
        <v>148</v>
      </c>
      <c r="E1109" s="229" t="s">
        <v>19</v>
      </c>
      <c r="F1109" s="230" t="s">
        <v>81</v>
      </c>
      <c r="G1109" s="228"/>
      <c r="H1109" s="231">
        <v>1</v>
      </c>
      <c r="I1109" s="232"/>
      <c r="J1109" s="228"/>
      <c r="K1109" s="228"/>
      <c r="L1109" s="233"/>
      <c r="M1109" s="234"/>
      <c r="N1109" s="235"/>
      <c r="O1109" s="235"/>
      <c r="P1109" s="235"/>
      <c r="Q1109" s="235"/>
      <c r="R1109" s="235"/>
      <c r="S1109" s="235"/>
      <c r="T1109" s="236"/>
      <c r="U1109" s="14"/>
      <c r="V1109" s="14"/>
      <c r="W1109" s="14"/>
      <c r="X1109" s="14"/>
      <c r="Y1109" s="14"/>
      <c r="Z1109" s="14"/>
      <c r="AA1109" s="14"/>
      <c r="AB1109" s="14"/>
      <c r="AC1109" s="14"/>
      <c r="AD1109" s="14"/>
      <c r="AE1109" s="14"/>
      <c r="AT1109" s="237" t="s">
        <v>148</v>
      </c>
      <c r="AU1109" s="237" t="s">
        <v>83</v>
      </c>
      <c r="AV1109" s="14" t="s">
        <v>83</v>
      </c>
      <c r="AW1109" s="14" t="s">
        <v>37</v>
      </c>
      <c r="AX1109" s="14" t="s">
        <v>81</v>
      </c>
      <c r="AY1109" s="237" t="s">
        <v>133</v>
      </c>
    </row>
    <row r="1110" s="12" customFormat="1" ht="22.8" customHeight="1">
      <c r="A1110" s="12"/>
      <c r="B1110" s="182"/>
      <c r="C1110" s="183"/>
      <c r="D1110" s="184" t="s">
        <v>75</v>
      </c>
      <c r="E1110" s="196" t="s">
        <v>1420</v>
      </c>
      <c r="F1110" s="196" t="s">
        <v>1421</v>
      </c>
      <c r="G1110" s="183"/>
      <c r="H1110" s="183"/>
      <c r="I1110" s="186"/>
      <c r="J1110" s="197">
        <f>BK1110</f>
        <v>0</v>
      </c>
      <c r="K1110" s="183"/>
      <c r="L1110" s="188"/>
      <c r="M1110" s="189"/>
      <c r="N1110" s="190"/>
      <c r="O1110" s="190"/>
      <c r="P1110" s="191">
        <f>SUM(P1111:P1113)</f>
        <v>0</v>
      </c>
      <c r="Q1110" s="190"/>
      <c r="R1110" s="191">
        <f>SUM(R1111:R1113)</f>
        <v>0</v>
      </c>
      <c r="S1110" s="190"/>
      <c r="T1110" s="192">
        <f>SUM(T1111:T1113)</f>
        <v>0</v>
      </c>
      <c r="U1110" s="12"/>
      <c r="V1110" s="12"/>
      <c r="W1110" s="12"/>
      <c r="X1110" s="12"/>
      <c r="Y1110" s="12"/>
      <c r="Z1110" s="12"/>
      <c r="AA1110" s="12"/>
      <c r="AB1110" s="12"/>
      <c r="AC1110" s="12"/>
      <c r="AD1110" s="12"/>
      <c r="AE1110" s="12"/>
      <c r="AR1110" s="193" t="s">
        <v>151</v>
      </c>
      <c r="AT1110" s="194" t="s">
        <v>75</v>
      </c>
      <c r="AU1110" s="194" t="s">
        <v>81</v>
      </c>
      <c r="AY1110" s="193" t="s">
        <v>133</v>
      </c>
      <c r="BK1110" s="195">
        <f>SUM(BK1111:BK1113)</f>
        <v>0</v>
      </c>
    </row>
    <row r="1111" s="2" customFormat="1" ht="16.5" customHeight="1">
      <c r="A1111" s="39"/>
      <c r="B1111" s="40"/>
      <c r="C1111" s="198" t="s">
        <v>1422</v>
      </c>
      <c r="D1111" s="198" t="s">
        <v>135</v>
      </c>
      <c r="E1111" s="199" t="s">
        <v>1423</v>
      </c>
      <c r="F1111" s="200" t="s">
        <v>1424</v>
      </c>
      <c r="G1111" s="201" t="s">
        <v>274</v>
      </c>
      <c r="H1111" s="202">
        <v>16.149999999999999</v>
      </c>
      <c r="I1111" s="203"/>
      <c r="J1111" s="204">
        <f>ROUND(I1111*H1111,2)</f>
        <v>0</v>
      </c>
      <c r="K1111" s="200" t="s">
        <v>19</v>
      </c>
      <c r="L1111" s="45"/>
      <c r="M1111" s="205" t="s">
        <v>19</v>
      </c>
      <c r="N1111" s="206" t="s">
        <v>47</v>
      </c>
      <c r="O1111" s="85"/>
      <c r="P1111" s="207">
        <f>O1111*H1111</f>
        <v>0</v>
      </c>
      <c r="Q1111" s="207">
        <v>0</v>
      </c>
      <c r="R1111" s="207">
        <f>Q1111*H1111</f>
        <v>0</v>
      </c>
      <c r="S1111" s="207">
        <v>0</v>
      </c>
      <c r="T1111" s="208">
        <f>S1111*H1111</f>
        <v>0</v>
      </c>
      <c r="U1111" s="39"/>
      <c r="V1111" s="39"/>
      <c r="W1111" s="39"/>
      <c r="X1111" s="39"/>
      <c r="Y1111" s="39"/>
      <c r="Z1111" s="39"/>
      <c r="AA1111" s="39"/>
      <c r="AB1111" s="39"/>
      <c r="AC1111" s="39"/>
      <c r="AD1111" s="39"/>
      <c r="AE1111" s="39"/>
      <c r="AR1111" s="209" t="s">
        <v>642</v>
      </c>
      <c r="AT1111" s="209" t="s">
        <v>135</v>
      </c>
      <c r="AU1111" s="209" t="s">
        <v>83</v>
      </c>
      <c r="AY1111" s="18" t="s">
        <v>133</v>
      </c>
      <c r="BE1111" s="210">
        <f>IF(N1111="základní",J1111,0)</f>
        <v>0</v>
      </c>
      <c r="BF1111" s="210">
        <f>IF(N1111="snížená",J1111,0)</f>
        <v>0</v>
      </c>
      <c r="BG1111" s="210">
        <f>IF(N1111="zákl. přenesená",J1111,0)</f>
        <v>0</v>
      </c>
      <c r="BH1111" s="210">
        <f>IF(N1111="sníž. přenesená",J1111,0)</f>
        <v>0</v>
      </c>
      <c r="BI1111" s="210">
        <f>IF(N1111="nulová",J1111,0)</f>
        <v>0</v>
      </c>
      <c r="BJ1111" s="18" t="s">
        <v>81</v>
      </c>
      <c r="BK1111" s="210">
        <f>ROUND(I1111*H1111,2)</f>
        <v>0</v>
      </c>
      <c r="BL1111" s="18" t="s">
        <v>642</v>
      </c>
      <c r="BM1111" s="209" t="s">
        <v>1425</v>
      </c>
    </row>
    <row r="1112" s="13" customFormat="1">
      <c r="A1112" s="13"/>
      <c r="B1112" s="216"/>
      <c r="C1112" s="217"/>
      <c r="D1112" s="218" t="s">
        <v>148</v>
      </c>
      <c r="E1112" s="219" t="s">
        <v>19</v>
      </c>
      <c r="F1112" s="220" t="s">
        <v>1338</v>
      </c>
      <c r="G1112" s="217"/>
      <c r="H1112" s="219" t="s">
        <v>19</v>
      </c>
      <c r="I1112" s="221"/>
      <c r="J1112" s="217"/>
      <c r="K1112" s="217"/>
      <c r="L1112" s="222"/>
      <c r="M1112" s="223"/>
      <c r="N1112" s="224"/>
      <c r="O1112" s="224"/>
      <c r="P1112" s="224"/>
      <c r="Q1112" s="224"/>
      <c r="R1112" s="224"/>
      <c r="S1112" s="224"/>
      <c r="T1112" s="225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26" t="s">
        <v>148</v>
      </c>
      <c r="AU1112" s="226" t="s">
        <v>83</v>
      </c>
      <c r="AV1112" s="13" t="s">
        <v>81</v>
      </c>
      <c r="AW1112" s="13" t="s">
        <v>37</v>
      </c>
      <c r="AX1112" s="13" t="s">
        <v>76</v>
      </c>
      <c r="AY1112" s="226" t="s">
        <v>133</v>
      </c>
    </row>
    <row r="1113" s="14" customFormat="1">
      <c r="A1113" s="14"/>
      <c r="B1113" s="227"/>
      <c r="C1113" s="228"/>
      <c r="D1113" s="218" t="s">
        <v>148</v>
      </c>
      <c r="E1113" s="229" t="s">
        <v>19</v>
      </c>
      <c r="F1113" s="230" t="s">
        <v>1339</v>
      </c>
      <c r="G1113" s="228"/>
      <c r="H1113" s="231">
        <v>16.149999999999999</v>
      </c>
      <c r="I1113" s="232"/>
      <c r="J1113" s="228"/>
      <c r="K1113" s="228"/>
      <c r="L1113" s="233"/>
      <c r="M1113" s="234"/>
      <c r="N1113" s="235"/>
      <c r="O1113" s="235"/>
      <c r="P1113" s="235"/>
      <c r="Q1113" s="235"/>
      <c r="R1113" s="235"/>
      <c r="S1113" s="235"/>
      <c r="T1113" s="236"/>
      <c r="U1113" s="14"/>
      <c r="V1113" s="14"/>
      <c r="W1113" s="14"/>
      <c r="X1113" s="14"/>
      <c r="Y1113" s="14"/>
      <c r="Z1113" s="14"/>
      <c r="AA1113" s="14"/>
      <c r="AB1113" s="14"/>
      <c r="AC1113" s="14"/>
      <c r="AD1113" s="14"/>
      <c r="AE1113" s="14"/>
      <c r="AT1113" s="237" t="s">
        <v>148</v>
      </c>
      <c r="AU1113" s="237" t="s">
        <v>83</v>
      </c>
      <c r="AV1113" s="14" t="s">
        <v>83</v>
      </c>
      <c r="AW1113" s="14" t="s">
        <v>37</v>
      </c>
      <c r="AX1113" s="14" t="s">
        <v>81</v>
      </c>
      <c r="AY1113" s="237" t="s">
        <v>133</v>
      </c>
    </row>
    <row r="1114" s="12" customFormat="1" ht="25.92" customHeight="1">
      <c r="A1114" s="12"/>
      <c r="B1114" s="182"/>
      <c r="C1114" s="183"/>
      <c r="D1114" s="184" t="s">
        <v>75</v>
      </c>
      <c r="E1114" s="185" t="s">
        <v>1426</v>
      </c>
      <c r="F1114" s="185" t="s">
        <v>1427</v>
      </c>
      <c r="G1114" s="183"/>
      <c r="H1114" s="183"/>
      <c r="I1114" s="186"/>
      <c r="J1114" s="187">
        <f>BK1114</f>
        <v>0</v>
      </c>
      <c r="K1114" s="183"/>
      <c r="L1114" s="188"/>
      <c r="M1114" s="189"/>
      <c r="N1114" s="190"/>
      <c r="O1114" s="190"/>
      <c r="P1114" s="191">
        <f>P1115+P1134+P1142</f>
        <v>0</v>
      </c>
      <c r="Q1114" s="190"/>
      <c r="R1114" s="191">
        <f>R1115+R1134+R1142</f>
        <v>0</v>
      </c>
      <c r="S1114" s="190"/>
      <c r="T1114" s="192">
        <f>T1115+T1134+T1142</f>
        <v>0</v>
      </c>
      <c r="U1114" s="12"/>
      <c r="V1114" s="12"/>
      <c r="W1114" s="12"/>
      <c r="X1114" s="12"/>
      <c r="Y1114" s="12"/>
      <c r="Z1114" s="12"/>
      <c r="AA1114" s="12"/>
      <c r="AB1114" s="12"/>
      <c r="AC1114" s="12"/>
      <c r="AD1114" s="12"/>
      <c r="AE1114" s="12"/>
      <c r="AR1114" s="193" t="s">
        <v>166</v>
      </c>
      <c r="AT1114" s="194" t="s">
        <v>75</v>
      </c>
      <c r="AU1114" s="194" t="s">
        <v>76</v>
      </c>
      <c r="AY1114" s="193" t="s">
        <v>133</v>
      </c>
      <c r="BK1114" s="195">
        <f>BK1115+BK1134+BK1142</f>
        <v>0</v>
      </c>
    </row>
    <row r="1115" s="12" customFormat="1" ht="22.8" customHeight="1">
      <c r="A1115" s="12"/>
      <c r="B1115" s="182"/>
      <c r="C1115" s="183"/>
      <c r="D1115" s="184" t="s">
        <v>75</v>
      </c>
      <c r="E1115" s="196" t="s">
        <v>1428</v>
      </c>
      <c r="F1115" s="196" t="s">
        <v>1429</v>
      </c>
      <c r="G1115" s="183"/>
      <c r="H1115" s="183"/>
      <c r="I1115" s="186"/>
      <c r="J1115" s="197">
        <f>BK1115</f>
        <v>0</v>
      </c>
      <c r="K1115" s="183"/>
      <c r="L1115" s="188"/>
      <c r="M1115" s="189"/>
      <c r="N1115" s="190"/>
      <c r="O1115" s="190"/>
      <c r="P1115" s="191">
        <f>SUM(P1116:P1133)</f>
        <v>0</v>
      </c>
      <c r="Q1115" s="190"/>
      <c r="R1115" s="191">
        <f>SUM(R1116:R1133)</f>
        <v>0</v>
      </c>
      <c r="S1115" s="190"/>
      <c r="T1115" s="192">
        <f>SUM(T1116:T1133)</f>
        <v>0</v>
      </c>
      <c r="U1115" s="12"/>
      <c r="V1115" s="12"/>
      <c r="W1115" s="12"/>
      <c r="X1115" s="12"/>
      <c r="Y1115" s="12"/>
      <c r="Z1115" s="12"/>
      <c r="AA1115" s="12"/>
      <c r="AB1115" s="12"/>
      <c r="AC1115" s="12"/>
      <c r="AD1115" s="12"/>
      <c r="AE1115" s="12"/>
      <c r="AR1115" s="193" t="s">
        <v>166</v>
      </c>
      <c r="AT1115" s="194" t="s">
        <v>75</v>
      </c>
      <c r="AU1115" s="194" t="s">
        <v>81</v>
      </c>
      <c r="AY1115" s="193" t="s">
        <v>133</v>
      </c>
      <c r="BK1115" s="195">
        <f>SUM(BK1116:BK1133)</f>
        <v>0</v>
      </c>
    </row>
    <row r="1116" s="2" customFormat="1" ht="16.5" customHeight="1">
      <c r="A1116" s="39"/>
      <c r="B1116" s="40"/>
      <c r="C1116" s="198" t="s">
        <v>1430</v>
      </c>
      <c r="D1116" s="198" t="s">
        <v>135</v>
      </c>
      <c r="E1116" s="199" t="s">
        <v>1431</v>
      </c>
      <c r="F1116" s="200" t="s">
        <v>1432</v>
      </c>
      <c r="G1116" s="201" t="s">
        <v>1433</v>
      </c>
      <c r="H1116" s="202">
        <v>1</v>
      </c>
      <c r="I1116" s="203"/>
      <c r="J1116" s="204">
        <f>ROUND(I1116*H1116,2)</f>
        <v>0</v>
      </c>
      <c r="K1116" s="200" t="s">
        <v>19</v>
      </c>
      <c r="L1116" s="45"/>
      <c r="M1116" s="205" t="s">
        <v>19</v>
      </c>
      <c r="N1116" s="206" t="s">
        <v>47</v>
      </c>
      <c r="O1116" s="85"/>
      <c r="P1116" s="207">
        <f>O1116*H1116</f>
        <v>0</v>
      </c>
      <c r="Q1116" s="207">
        <v>0</v>
      </c>
      <c r="R1116" s="207">
        <f>Q1116*H1116</f>
        <v>0</v>
      </c>
      <c r="S1116" s="207">
        <v>0</v>
      </c>
      <c r="T1116" s="208">
        <f>S1116*H1116</f>
        <v>0</v>
      </c>
      <c r="U1116" s="39"/>
      <c r="V1116" s="39"/>
      <c r="W1116" s="39"/>
      <c r="X1116" s="39"/>
      <c r="Y1116" s="39"/>
      <c r="Z1116" s="39"/>
      <c r="AA1116" s="39"/>
      <c r="AB1116" s="39"/>
      <c r="AC1116" s="39"/>
      <c r="AD1116" s="39"/>
      <c r="AE1116" s="39"/>
      <c r="AR1116" s="209" t="s">
        <v>1434</v>
      </c>
      <c r="AT1116" s="209" t="s">
        <v>135</v>
      </c>
      <c r="AU1116" s="209" t="s">
        <v>83</v>
      </c>
      <c r="AY1116" s="18" t="s">
        <v>133</v>
      </c>
      <c r="BE1116" s="210">
        <f>IF(N1116="základní",J1116,0)</f>
        <v>0</v>
      </c>
      <c r="BF1116" s="210">
        <f>IF(N1116="snížená",J1116,0)</f>
        <v>0</v>
      </c>
      <c r="BG1116" s="210">
        <f>IF(N1116="zákl. přenesená",J1116,0)</f>
        <v>0</v>
      </c>
      <c r="BH1116" s="210">
        <f>IF(N1116="sníž. přenesená",J1116,0)</f>
        <v>0</v>
      </c>
      <c r="BI1116" s="210">
        <f>IF(N1116="nulová",J1116,0)</f>
        <v>0</v>
      </c>
      <c r="BJ1116" s="18" t="s">
        <v>81</v>
      </c>
      <c r="BK1116" s="210">
        <f>ROUND(I1116*H1116,2)</f>
        <v>0</v>
      </c>
      <c r="BL1116" s="18" t="s">
        <v>1434</v>
      </c>
      <c r="BM1116" s="209" t="s">
        <v>1435</v>
      </c>
    </row>
    <row r="1117" s="2" customFormat="1" ht="16.5" customHeight="1">
      <c r="A1117" s="39"/>
      <c r="B1117" s="40"/>
      <c r="C1117" s="198" t="s">
        <v>1436</v>
      </c>
      <c r="D1117" s="198" t="s">
        <v>135</v>
      </c>
      <c r="E1117" s="199" t="s">
        <v>1437</v>
      </c>
      <c r="F1117" s="200" t="s">
        <v>1438</v>
      </c>
      <c r="G1117" s="201" t="s">
        <v>1439</v>
      </c>
      <c r="H1117" s="202">
        <v>1</v>
      </c>
      <c r="I1117" s="203"/>
      <c r="J1117" s="204">
        <f>ROUND(I1117*H1117,2)</f>
        <v>0</v>
      </c>
      <c r="K1117" s="200" t="s">
        <v>144</v>
      </c>
      <c r="L1117" s="45"/>
      <c r="M1117" s="205" t="s">
        <v>19</v>
      </c>
      <c r="N1117" s="206" t="s">
        <v>47</v>
      </c>
      <c r="O1117" s="85"/>
      <c r="P1117" s="207">
        <f>O1117*H1117</f>
        <v>0</v>
      </c>
      <c r="Q1117" s="207">
        <v>0</v>
      </c>
      <c r="R1117" s="207">
        <f>Q1117*H1117</f>
        <v>0</v>
      </c>
      <c r="S1117" s="207">
        <v>0</v>
      </c>
      <c r="T1117" s="208">
        <f>S1117*H1117</f>
        <v>0</v>
      </c>
      <c r="U1117" s="39"/>
      <c r="V1117" s="39"/>
      <c r="W1117" s="39"/>
      <c r="X1117" s="39"/>
      <c r="Y1117" s="39"/>
      <c r="Z1117" s="39"/>
      <c r="AA1117" s="39"/>
      <c r="AB1117" s="39"/>
      <c r="AC1117" s="39"/>
      <c r="AD1117" s="39"/>
      <c r="AE1117" s="39"/>
      <c r="AR1117" s="209" t="s">
        <v>1434</v>
      </c>
      <c r="AT1117" s="209" t="s">
        <v>135</v>
      </c>
      <c r="AU1117" s="209" t="s">
        <v>83</v>
      </c>
      <c r="AY1117" s="18" t="s">
        <v>133</v>
      </c>
      <c r="BE1117" s="210">
        <f>IF(N1117="základní",J1117,0)</f>
        <v>0</v>
      </c>
      <c r="BF1117" s="210">
        <f>IF(N1117="snížená",J1117,0)</f>
        <v>0</v>
      </c>
      <c r="BG1117" s="210">
        <f>IF(N1117="zákl. přenesená",J1117,0)</f>
        <v>0</v>
      </c>
      <c r="BH1117" s="210">
        <f>IF(N1117="sníž. přenesená",J1117,0)</f>
        <v>0</v>
      </c>
      <c r="BI1117" s="210">
        <f>IF(N1117="nulová",J1117,0)</f>
        <v>0</v>
      </c>
      <c r="BJ1117" s="18" t="s">
        <v>81</v>
      </c>
      <c r="BK1117" s="210">
        <f>ROUND(I1117*H1117,2)</f>
        <v>0</v>
      </c>
      <c r="BL1117" s="18" t="s">
        <v>1434</v>
      </c>
      <c r="BM1117" s="209" t="s">
        <v>1440</v>
      </c>
    </row>
    <row r="1118" s="2" customFormat="1">
      <c r="A1118" s="39"/>
      <c r="B1118" s="40"/>
      <c r="C1118" s="41"/>
      <c r="D1118" s="211" t="s">
        <v>146</v>
      </c>
      <c r="E1118" s="41"/>
      <c r="F1118" s="212" t="s">
        <v>1441</v>
      </c>
      <c r="G1118" s="41"/>
      <c r="H1118" s="41"/>
      <c r="I1118" s="213"/>
      <c r="J1118" s="41"/>
      <c r="K1118" s="41"/>
      <c r="L1118" s="45"/>
      <c r="M1118" s="214"/>
      <c r="N1118" s="215"/>
      <c r="O1118" s="85"/>
      <c r="P1118" s="85"/>
      <c r="Q1118" s="85"/>
      <c r="R1118" s="85"/>
      <c r="S1118" s="85"/>
      <c r="T1118" s="86"/>
      <c r="U1118" s="39"/>
      <c r="V1118" s="39"/>
      <c r="W1118" s="39"/>
      <c r="X1118" s="39"/>
      <c r="Y1118" s="39"/>
      <c r="Z1118" s="39"/>
      <c r="AA1118" s="39"/>
      <c r="AB1118" s="39"/>
      <c r="AC1118" s="39"/>
      <c r="AD1118" s="39"/>
      <c r="AE1118" s="39"/>
      <c r="AT1118" s="18" t="s">
        <v>146</v>
      </c>
      <c r="AU1118" s="18" t="s">
        <v>83</v>
      </c>
    </row>
    <row r="1119" s="13" customFormat="1">
      <c r="A1119" s="13"/>
      <c r="B1119" s="216"/>
      <c r="C1119" s="217"/>
      <c r="D1119" s="218" t="s">
        <v>148</v>
      </c>
      <c r="E1119" s="219" t="s">
        <v>19</v>
      </c>
      <c r="F1119" s="220" t="s">
        <v>1442</v>
      </c>
      <c r="G1119" s="217"/>
      <c r="H1119" s="219" t="s">
        <v>19</v>
      </c>
      <c r="I1119" s="221"/>
      <c r="J1119" s="217"/>
      <c r="K1119" s="217"/>
      <c r="L1119" s="222"/>
      <c r="M1119" s="223"/>
      <c r="N1119" s="224"/>
      <c r="O1119" s="224"/>
      <c r="P1119" s="224"/>
      <c r="Q1119" s="224"/>
      <c r="R1119" s="224"/>
      <c r="S1119" s="224"/>
      <c r="T1119" s="225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26" t="s">
        <v>148</v>
      </c>
      <c r="AU1119" s="226" t="s">
        <v>83</v>
      </c>
      <c r="AV1119" s="13" t="s">
        <v>81</v>
      </c>
      <c r="AW1119" s="13" t="s">
        <v>37</v>
      </c>
      <c r="AX1119" s="13" t="s">
        <v>76</v>
      </c>
      <c r="AY1119" s="226" t="s">
        <v>133</v>
      </c>
    </row>
    <row r="1120" s="14" customFormat="1">
      <c r="A1120" s="14"/>
      <c r="B1120" s="227"/>
      <c r="C1120" s="228"/>
      <c r="D1120" s="218" t="s">
        <v>148</v>
      </c>
      <c r="E1120" s="229" t="s">
        <v>19</v>
      </c>
      <c r="F1120" s="230" t="s">
        <v>81</v>
      </c>
      <c r="G1120" s="228"/>
      <c r="H1120" s="231">
        <v>1</v>
      </c>
      <c r="I1120" s="232"/>
      <c r="J1120" s="228"/>
      <c r="K1120" s="228"/>
      <c r="L1120" s="233"/>
      <c r="M1120" s="234"/>
      <c r="N1120" s="235"/>
      <c r="O1120" s="235"/>
      <c r="P1120" s="235"/>
      <c r="Q1120" s="235"/>
      <c r="R1120" s="235"/>
      <c r="S1120" s="235"/>
      <c r="T1120" s="236"/>
      <c r="U1120" s="14"/>
      <c r="V1120" s="14"/>
      <c r="W1120" s="14"/>
      <c r="X1120" s="14"/>
      <c r="Y1120" s="14"/>
      <c r="Z1120" s="14"/>
      <c r="AA1120" s="14"/>
      <c r="AB1120" s="14"/>
      <c r="AC1120" s="14"/>
      <c r="AD1120" s="14"/>
      <c r="AE1120" s="14"/>
      <c r="AT1120" s="237" t="s">
        <v>148</v>
      </c>
      <c r="AU1120" s="237" t="s">
        <v>83</v>
      </c>
      <c r="AV1120" s="14" t="s">
        <v>83</v>
      </c>
      <c r="AW1120" s="14" t="s">
        <v>37</v>
      </c>
      <c r="AX1120" s="14" t="s">
        <v>81</v>
      </c>
      <c r="AY1120" s="237" t="s">
        <v>133</v>
      </c>
    </row>
    <row r="1121" s="2" customFormat="1" ht="16.5" customHeight="1">
      <c r="A1121" s="39"/>
      <c r="B1121" s="40"/>
      <c r="C1121" s="198" t="s">
        <v>1443</v>
      </c>
      <c r="D1121" s="198" t="s">
        <v>135</v>
      </c>
      <c r="E1121" s="199" t="s">
        <v>1444</v>
      </c>
      <c r="F1121" s="200" t="s">
        <v>1445</v>
      </c>
      <c r="G1121" s="201" t="s">
        <v>1433</v>
      </c>
      <c r="H1121" s="202">
        <v>1</v>
      </c>
      <c r="I1121" s="203"/>
      <c r="J1121" s="204">
        <f>ROUND(I1121*H1121,2)</f>
        <v>0</v>
      </c>
      <c r="K1121" s="200" t="s">
        <v>144</v>
      </c>
      <c r="L1121" s="45"/>
      <c r="M1121" s="205" t="s">
        <v>19</v>
      </c>
      <c r="N1121" s="206" t="s">
        <v>47</v>
      </c>
      <c r="O1121" s="85"/>
      <c r="P1121" s="207">
        <f>O1121*H1121</f>
        <v>0</v>
      </c>
      <c r="Q1121" s="207">
        <v>0</v>
      </c>
      <c r="R1121" s="207">
        <f>Q1121*H1121</f>
        <v>0</v>
      </c>
      <c r="S1121" s="207">
        <v>0</v>
      </c>
      <c r="T1121" s="208">
        <f>S1121*H1121</f>
        <v>0</v>
      </c>
      <c r="U1121" s="39"/>
      <c r="V1121" s="39"/>
      <c r="W1121" s="39"/>
      <c r="X1121" s="39"/>
      <c r="Y1121" s="39"/>
      <c r="Z1121" s="39"/>
      <c r="AA1121" s="39"/>
      <c r="AB1121" s="39"/>
      <c r="AC1121" s="39"/>
      <c r="AD1121" s="39"/>
      <c r="AE1121" s="39"/>
      <c r="AR1121" s="209" t="s">
        <v>1434</v>
      </c>
      <c r="AT1121" s="209" t="s">
        <v>135</v>
      </c>
      <c r="AU1121" s="209" t="s">
        <v>83</v>
      </c>
      <c r="AY1121" s="18" t="s">
        <v>133</v>
      </c>
      <c r="BE1121" s="210">
        <f>IF(N1121="základní",J1121,0)</f>
        <v>0</v>
      </c>
      <c r="BF1121" s="210">
        <f>IF(N1121="snížená",J1121,0)</f>
        <v>0</v>
      </c>
      <c r="BG1121" s="210">
        <f>IF(N1121="zákl. přenesená",J1121,0)</f>
        <v>0</v>
      </c>
      <c r="BH1121" s="210">
        <f>IF(N1121="sníž. přenesená",J1121,0)</f>
        <v>0</v>
      </c>
      <c r="BI1121" s="210">
        <f>IF(N1121="nulová",J1121,0)</f>
        <v>0</v>
      </c>
      <c r="BJ1121" s="18" t="s">
        <v>81</v>
      </c>
      <c r="BK1121" s="210">
        <f>ROUND(I1121*H1121,2)</f>
        <v>0</v>
      </c>
      <c r="BL1121" s="18" t="s">
        <v>1434</v>
      </c>
      <c r="BM1121" s="209" t="s">
        <v>1446</v>
      </c>
    </row>
    <row r="1122" s="2" customFormat="1">
      <c r="A1122" s="39"/>
      <c r="B1122" s="40"/>
      <c r="C1122" s="41"/>
      <c r="D1122" s="211" t="s">
        <v>146</v>
      </c>
      <c r="E1122" s="41"/>
      <c r="F1122" s="212" t="s">
        <v>1447</v>
      </c>
      <c r="G1122" s="41"/>
      <c r="H1122" s="41"/>
      <c r="I1122" s="213"/>
      <c r="J1122" s="41"/>
      <c r="K1122" s="41"/>
      <c r="L1122" s="45"/>
      <c r="M1122" s="214"/>
      <c r="N1122" s="215"/>
      <c r="O1122" s="85"/>
      <c r="P1122" s="85"/>
      <c r="Q1122" s="85"/>
      <c r="R1122" s="85"/>
      <c r="S1122" s="85"/>
      <c r="T1122" s="86"/>
      <c r="U1122" s="39"/>
      <c r="V1122" s="39"/>
      <c r="W1122" s="39"/>
      <c r="X1122" s="39"/>
      <c r="Y1122" s="39"/>
      <c r="Z1122" s="39"/>
      <c r="AA1122" s="39"/>
      <c r="AB1122" s="39"/>
      <c r="AC1122" s="39"/>
      <c r="AD1122" s="39"/>
      <c r="AE1122" s="39"/>
      <c r="AT1122" s="18" t="s">
        <v>146</v>
      </c>
      <c r="AU1122" s="18" t="s">
        <v>83</v>
      </c>
    </row>
    <row r="1123" s="13" customFormat="1">
      <c r="A1123" s="13"/>
      <c r="B1123" s="216"/>
      <c r="C1123" s="217"/>
      <c r="D1123" s="218" t="s">
        <v>148</v>
      </c>
      <c r="E1123" s="219" t="s">
        <v>19</v>
      </c>
      <c r="F1123" s="220" t="s">
        <v>1448</v>
      </c>
      <c r="G1123" s="217"/>
      <c r="H1123" s="219" t="s">
        <v>19</v>
      </c>
      <c r="I1123" s="221"/>
      <c r="J1123" s="217"/>
      <c r="K1123" s="217"/>
      <c r="L1123" s="222"/>
      <c r="M1123" s="223"/>
      <c r="N1123" s="224"/>
      <c r="O1123" s="224"/>
      <c r="P1123" s="224"/>
      <c r="Q1123" s="224"/>
      <c r="R1123" s="224"/>
      <c r="S1123" s="224"/>
      <c r="T1123" s="225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26" t="s">
        <v>148</v>
      </c>
      <c r="AU1123" s="226" t="s">
        <v>83</v>
      </c>
      <c r="AV1123" s="13" t="s">
        <v>81</v>
      </c>
      <c r="AW1123" s="13" t="s">
        <v>37</v>
      </c>
      <c r="AX1123" s="13" t="s">
        <v>76</v>
      </c>
      <c r="AY1123" s="226" t="s">
        <v>133</v>
      </c>
    </row>
    <row r="1124" s="14" customFormat="1">
      <c r="A1124" s="14"/>
      <c r="B1124" s="227"/>
      <c r="C1124" s="228"/>
      <c r="D1124" s="218" t="s">
        <v>148</v>
      </c>
      <c r="E1124" s="229" t="s">
        <v>19</v>
      </c>
      <c r="F1124" s="230" t="s">
        <v>81</v>
      </c>
      <c r="G1124" s="228"/>
      <c r="H1124" s="231">
        <v>1</v>
      </c>
      <c r="I1124" s="232"/>
      <c r="J1124" s="228"/>
      <c r="K1124" s="228"/>
      <c r="L1124" s="233"/>
      <c r="M1124" s="234"/>
      <c r="N1124" s="235"/>
      <c r="O1124" s="235"/>
      <c r="P1124" s="235"/>
      <c r="Q1124" s="235"/>
      <c r="R1124" s="235"/>
      <c r="S1124" s="235"/>
      <c r="T1124" s="236"/>
      <c r="U1124" s="14"/>
      <c r="V1124" s="14"/>
      <c r="W1124" s="14"/>
      <c r="X1124" s="14"/>
      <c r="Y1124" s="14"/>
      <c r="Z1124" s="14"/>
      <c r="AA1124" s="14"/>
      <c r="AB1124" s="14"/>
      <c r="AC1124" s="14"/>
      <c r="AD1124" s="14"/>
      <c r="AE1124" s="14"/>
      <c r="AT1124" s="237" t="s">
        <v>148</v>
      </c>
      <c r="AU1124" s="237" t="s">
        <v>83</v>
      </c>
      <c r="AV1124" s="14" t="s">
        <v>83</v>
      </c>
      <c r="AW1124" s="14" t="s">
        <v>37</v>
      </c>
      <c r="AX1124" s="14" t="s">
        <v>81</v>
      </c>
      <c r="AY1124" s="237" t="s">
        <v>133</v>
      </c>
    </row>
    <row r="1125" s="2" customFormat="1" ht="16.5" customHeight="1">
      <c r="A1125" s="39"/>
      <c r="B1125" s="40"/>
      <c r="C1125" s="198" t="s">
        <v>1449</v>
      </c>
      <c r="D1125" s="198" t="s">
        <v>135</v>
      </c>
      <c r="E1125" s="199" t="s">
        <v>1450</v>
      </c>
      <c r="F1125" s="200" t="s">
        <v>1451</v>
      </c>
      <c r="G1125" s="201" t="s">
        <v>1433</v>
      </c>
      <c r="H1125" s="202">
        <v>1</v>
      </c>
      <c r="I1125" s="203"/>
      <c r="J1125" s="204">
        <f>ROUND(I1125*H1125,2)</f>
        <v>0</v>
      </c>
      <c r="K1125" s="200" t="s">
        <v>144</v>
      </c>
      <c r="L1125" s="45"/>
      <c r="M1125" s="205" t="s">
        <v>19</v>
      </c>
      <c r="N1125" s="206" t="s">
        <v>47</v>
      </c>
      <c r="O1125" s="85"/>
      <c r="P1125" s="207">
        <f>O1125*H1125</f>
        <v>0</v>
      </c>
      <c r="Q1125" s="207">
        <v>0</v>
      </c>
      <c r="R1125" s="207">
        <f>Q1125*H1125</f>
        <v>0</v>
      </c>
      <c r="S1125" s="207">
        <v>0</v>
      </c>
      <c r="T1125" s="208">
        <f>S1125*H1125</f>
        <v>0</v>
      </c>
      <c r="U1125" s="39"/>
      <c r="V1125" s="39"/>
      <c r="W1125" s="39"/>
      <c r="X1125" s="39"/>
      <c r="Y1125" s="39"/>
      <c r="Z1125" s="39"/>
      <c r="AA1125" s="39"/>
      <c r="AB1125" s="39"/>
      <c r="AC1125" s="39"/>
      <c r="AD1125" s="39"/>
      <c r="AE1125" s="39"/>
      <c r="AR1125" s="209" t="s">
        <v>1434</v>
      </c>
      <c r="AT1125" s="209" t="s">
        <v>135</v>
      </c>
      <c r="AU1125" s="209" t="s">
        <v>83</v>
      </c>
      <c r="AY1125" s="18" t="s">
        <v>133</v>
      </c>
      <c r="BE1125" s="210">
        <f>IF(N1125="základní",J1125,0)</f>
        <v>0</v>
      </c>
      <c r="BF1125" s="210">
        <f>IF(N1125="snížená",J1125,0)</f>
        <v>0</v>
      </c>
      <c r="BG1125" s="210">
        <f>IF(N1125="zákl. přenesená",J1125,0)</f>
        <v>0</v>
      </c>
      <c r="BH1125" s="210">
        <f>IF(N1125="sníž. přenesená",J1125,0)</f>
        <v>0</v>
      </c>
      <c r="BI1125" s="210">
        <f>IF(N1125="nulová",J1125,0)</f>
        <v>0</v>
      </c>
      <c r="BJ1125" s="18" t="s">
        <v>81</v>
      </c>
      <c r="BK1125" s="210">
        <f>ROUND(I1125*H1125,2)</f>
        <v>0</v>
      </c>
      <c r="BL1125" s="18" t="s">
        <v>1434</v>
      </c>
      <c r="BM1125" s="209" t="s">
        <v>1452</v>
      </c>
    </row>
    <row r="1126" s="2" customFormat="1">
      <c r="A1126" s="39"/>
      <c r="B1126" s="40"/>
      <c r="C1126" s="41"/>
      <c r="D1126" s="211" t="s">
        <v>146</v>
      </c>
      <c r="E1126" s="41"/>
      <c r="F1126" s="212" t="s">
        <v>1453</v>
      </c>
      <c r="G1126" s="41"/>
      <c r="H1126" s="41"/>
      <c r="I1126" s="213"/>
      <c r="J1126" s="41"/>
      <c r="K1126" s="41"/>
      <c r="L1126" s="45"/>
      <c r="M1126" s="214"/>
      <c r="N1126" s="215"/>
      <c r="O1126" s="85"/>
      <c r="P1126" s="85"/>
      <c r="Q1126" s="85"/>
      <c r="R1126" s="85"/>
      <c r="S1126" s="85"/>
      <c r="T1126" s="86"/>
      <c r="U1126" s="39"/>
      <c r="V1126" s="39"/>
      <c r="W1126" s="39"/>
      <c r="X1126" s="39"/>
      <c r="Y1126" s="39"/>
      <c r="Z1126" s="39"/>
      <c r="AA1126" s="39"/>
      <c r="AB1126" s="39"/>
      <c r="AC1126" s="39"/>
      <c r="AD1126" s="39"/>
      <c r="AE1126" s="39"/>
      <c r="AT1126" s="18" t="s">
        <v>146</v>
      </c>
      <c r="AU1126" s="18" t="s">
        <v>83</v>
      </c>
    </row>
    <row r="1127" s="13" customFormat="1">
      <c r="A1127" s="13"/>
      <c r="B1127" s="216"/>
      <c r="C1127" s="217"/>
      <c r="D1127" s="218" t="s">
        <v>148</v>
      </c>
      <c r="E1127" s="219" t="s">
        <v>19</v>
      </c>
      <c r="F1127" s="220" t="s">
        <v>1454</v>
      </c>
      <c r="G1127" s="217"/>
      <c r="H1127" s="219" t="s">
        <v>19</v>
      </c>
      <c r="I1127" s="221"/>
      <c r="J1127" s="217"/>
      <c r="K1127" s="217"/>
      <c r="L1127" s="222"/>
      <c r="M1127" s="223"/>
      <c r="N1127" s="224"/>
      <c r="O1127" s="224"/>
      <c r="P1127" s="224"/>
      <c r="Q1127" s="224"/>
      <c r="R1127" s="224"/>
      <c r="S1127" s="224"/>
      <c r="T1127" s="225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26" t="s">
        <v>148</v>
      </c>
      <c r="AU1127" s="226" t="s">
        <v>83</v>
      </c>
      <c r="AV1127" s="13" t="s">
        <v>81</v>
      </c>
      <c r="AW1127" s="13" t="s">
        <v>37</v>
      </c>
      <c r="AX1127" s="13" t="s">
        <v>76</v>
      </c>
      <c r="AY1127" s="226" t="s">
        <v>133</v>
      </c>
    </row>
    <row r="1128" s="14" customFormat="1">
      <c r="A1128" s="14"/>
      <c r="B1128" s="227"/>
      <c r="C1128" s="228"/>
      <c r="D1128" s="218" t="s">
        <v>148</v>
      </c>
      <c r="E1128" s="229" t="s">
        <v>19</v>
      </c>
      <c r="F1128" s="230" t="s">
        <v>81</v>
      </c>
      <c r="G1128" s="228"/>
      <c r="H1128" s="231">
        <v>1</v>
      </c>
      <c r="I1128" s="232"/>
      <c r="J1128" s="228"/>
      <c r="K1128" s="228"/>
      <c r="L1128" s="233"/>
      <c r="M1128" s="234"/>
      <c r="N1128" s="235"/>
      <c r="O1128" s="235"/>
      <c r="P1128" s="235"/>
      <c r="Q1128" s="235"/>
      <c r="R1128" s="235"/>
      <c r="S1128" s="235"/>
      <c r="T1128" s="236"/>
      <c r="U1128" s="14"/>
      <c r="V1128" s="14"/>
      <c r="W1128" s="14"/>
      <c r="X1128" s="14"/>
      <c r="Y1128" s="14"/>
      <c r="Z1128" s="14"/>
      <c r="AA1128" s="14"/>
      <c r="AB1128" s="14"/>
      <c r="AC1128" s="14"/>
      <c r="AD1128" s="14"/>
      <c r="AE1128" s="14"/>
      <c r="AT1128" s="237" t="s">
        <v>148</v>
      </c>
      <c r="AU1128" s="237" t="s">
        <v>83</v>
      </c>
      <c r="AV1128" s="14" t="s">
        <v>83</v>
      </c>
      <c r="AW1128" s="14" t="s">
        <v>37</v>
      </c>
      <c r="AX1128" s="14" t="s">
        <v>81</v>
      </c>
      <c r="AY1128" s="237" t="s">
        <v>133</v>
      </c>
    </row>
    <row r="1129" s="2" customFormat="1" ht="16.5" customHeight="1">
      <c r="A1129" s="39"/>
      <c r="B1129" s="40"/>
      <c r="C1129" s="198" t="s">
        <v>1455</v>
      </c>
      <c r="D1129" s="198" t="s">
        <v>135</v>
      </c>
      <c r="E1129" s="199" t="s">
        <v>1456</v>
      </c>
      <c r="F1129" s="200" t="s">
        <v>1457</v>
      </c>
      <c r="G1129" s="201" t="s">
        <v>1433</v>
      </c>
      <c r="H1129" s="202">
        <v>1</v>
      </c>
      <c r="I1129" s="203"/>
      <c r="J1129" s="204">
        <f>ROUND(I1129*H1129,2)</f>
        <v>0</v>
      </c>
      <c r="K1129" s="200" t="s">
        <v>144</v>
      </c>
      <c r="L1129" s="45"/>
      <c r="M1129" s="205" t="s">
        <v>19</v>
      </c>
      <c r="N1129" s="206" t="s">
        <v>47</v>
      </c>
      <c r="O1129" s="85"/>
      <c r="P1129" s="207">
        <f>O1129*H1129</f>
        <v>0</v>
      </c>
      <c r="Q1129" s="207">
        <v>0</v>
      </c>
      <c r="R1129" s="207">
        <f>Q1129*H1129</f>
        <v>0</v>
      </c>
      <c r="S1129" s="207">
        <v>0</v>
      </c>
      <c r="T1129" s="208">
        <f>S1129*H1129</f>
        <v>0</v>
      </c>
      <c r="U1129" s="39"/>
      <c r="V1129" s="39"/>
      <c r="W1129" s="39"/>
      <c r="X1129" s="39"/>
      <c r="Y1129" s="39"/>
      <c r="Z1129" s="39"/>
      <c r="AA1129" s="39"/>
      <c r="AB1129" s="39"/>
      <c r="AC1129" s="39"/>
      <c r="AD1129" s="39"/>
      <c r="AE1129" s="39"/>
      <c r="AR1129" s="209" t="s">
        <v>1434</v>
      </c>
      <c r="AT1129" s="209" t="s">
        <v>135</v>
      </c>
      <c r="AU1129" s="209" t="s">
        <v>83</v>
      </c>
      <c r="AY1129" s="18" t="s">
        <v>133</v>
      </c>
      <c r="BE1129" s="210">
        <f>IF(N1129="základní",J1129,0)</f>
        <v>0</v>
      </c>
      <c r="BF1129" s="210">
        <f>IF(N1129="snížená",J1129,0)</f>
        <v>0</v>
      </c>
      <c r="BG1129" s="210">
        <f>IF(N1129="zákl. přenesená",J1129,0)</f>
        <v>0</v>
      </c>
      <c r="BH1129" s="210">
        <f>IF(N1129="sníž. přenesená",J1129,0)</f>
        <v>0</v>
      </c>
      <c r="BI1129" s="210">
        <f>IF(N1129="nulová",J1129,0)</f>
        <v>0</v>
      </c>
      <c r="BJ1129" s="18" t="s">
        <v>81</v>
      </c>
      <c r="BK1129" s="210">
        <f>ROUND(I1129*H1129,2)</f>
        <v>0</v>
      </c>
      <c r="BL1129" s="18" t="s">
        <v>1434</v>
      </c>
      <c r="BM1129" s="209" t="s">
        <v>1458</v>
      </c>
    </row>
    <row r="1130" s="2" customFormat="1">
      <c r="A1130" s="39"/>
      <c r="B1130" s="40"/>
      <c r="C1130" s="41"/>
      <c r="D1130" s="211" t="s">
        <v>146</v>
      </c>
      <c r="E1130" s="41"/>
      <c r="F1130" s="212" t="s">
        <v>1459</v>
      </c>
      <c r="G1130" s="41"/>
      <c r="H1130" s="41"/>
      <c r="I1130" s="213"/>
      <c r="J1130" s="41"/>
      <c r="K1130" s="41"/>
      <c r="L1130" s="45"/>
      <c r="M1130" s="214"/>
      <c r="N1130" s="215"/>
      <c r="O1130" s="85"/>
      <c r="P1130" s="85"/>
      <c r="Q1130" s="85"/>
      <c r="R1130" s="85"/>
      <c r="S1130" s="85"/>
      <c r="T1130" s="86"/>
      <c r="U1130" s="39"/>
      <c r="V1130" s="39"/>
      <c r="W1130" s="39"/>
      <c r="X1130" s="39"/>
      <c r="Y1130" s="39"/>
      <c r="Z1130" s="39"/>
      <c r="AA1130" s="39"/>
      <c r="AB1130" s="39"/>
      <c r="AC1130" s="39"/>
      <c r="AD1130" s="39"/>
      <c r="AE1130" s="39"/>
      <c r="AT1130" s="18" t="s">
        <v>146</v>
      </c>
      <c r="AU1130" s="18" t="s">
        <v>83</v>
      </c>
    </row>
    <row r="1131" s="13" customFormat="1">
      <c r="A1131" s="13"/>
      <c r="B1131" s="216"/>
      <c r="C1131" s="217"/>
      <c r="D1131" s="218" t="s">
        <v>148</v>
      </c>
      <c r="E1131" s="219" t="s">
        <v>19</v>
      </c>
      <c r="F1131" s="220" t="s">
        <v>1460</v>
      </c>
      <c r="G1131" s="217"/>
      <c r="H1131" s="219" t="s">
        <v>19</v>
      </c>
      <c r="I1131" s="221"/>
      <c r="J1131" s="217"/>
      <c r="K1131" s="217"/>
      <c r="L1131" s="222"/>
      <c r="M1131" s="223"/>
      <c r="N1131" s="224"/>
      <c r="O1131" s="224"/>
      <c r="P1131" s="224"/>
      <c r="Q1131" s="224"/>
      <c r="R1131" s="224"/>
      <c r="S1131" s="224"/>
      <c r="T1131" s="225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26" t="s">
        <v>148</v>
      </c>
      <c r="AU1131" s="226" t="s">
        <v>83</v>
      </c>
      <c r="AV1131" s="13" t="s">
        <v>81</v>
      </c>
      <c r="AW1131" s="13" t="s">
        <v>37</v>
      </c>
      <c r="AX1131" s="13" t="s">
        <v>76</v>
      </c>
      <c r="AY1131" s="226" t="s">
        <v>133</v>
      </c>
    </row>
    <row r="1132" s="13" customFormat="1">
      <c r="A1132" s="13"/>
      <c r="B1132" s="216"/>
      <c r="C1132" s="217"/>
      <c r="D1132" s="218" t="s">
        <v>148</v>
      </c>
      <c r="E1132" s="219" t="s">
        <v>19</v>
      </c>
      <c r="F1132" s="220" t="s">
        <v>1454</v>
      </c>
      <c r="G1132" s="217"/>
      <c r="H1132" s="219" t="s">
        <v>19</v>
      </c>
      <c r="I1132" s="221"/>
      <c r="J1132" s="217"/>
      <c r="K1132" s="217"/>
      <c r="L1132" s="222"/>
      <c r="M1132" s="223"/>
      <c r="N1132" s="224"/>
      <c r="O1132" s="224"/>
      <c r="P1132" s="224"/>
      <c r="Q1132" s="224"/>
      <c r="R1132" s="224"/>
      <c r="S1132" s="224"/>
      <c r="T1132" s="225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26" t="s">
        <v>148</v>
      </c>
      <c r="AU1132" s="226" t="s">
        <v>83</v>
      </c>
      <c r="AV1132" s="13" t="s">
        <v>81</v>
      </c>
      <c r="AW1132" s="13" t="s">
        <v>37</v>
      </c>
      <c r="AX1132" s="13" t="s">
        <v>76</v>
      </c>
      <c r="AY1132" s="226" t="s">
        <v>133</v>
      </c>
    </row>
    <row r="1133" s="14" customFormat="1">
      <c r="A1133" s="14"/>
      <c r="B1133" s="227"/>
      <c r="C1133" s="228"/>
      <c r="D1133" s="218" t="s">
        <v>148</v>
      </c>
      <c r="E1133" s="229" t="s">
        <v>19</v>
      </c>
      <c r="F1133" s="230" t="s">
        <v>81</v>
      </c>
      <c r="G1133" s="228"/>
      <c r="H1133" s="231">
        <v>1</v>
      </c>
      <c r="I1133" s="232"/>
      <c r="J1133" s="228"/>
      <c r="K1133" s="228"/>
      <c r="L1133" s="233"/>
      <c r="M1133" s="234"/>
      <c r="N1133" s="235"/>
      <c r="O1133" s="235"/>
      <c r="P1133" s="235"/>
      <c r="Q1133" s="235"/>
      <c r="R1133" s="235"/>
      <c r="S1133" s="235"/>
      <c r="T1133" s="236"/>
      <c r="U1133" s="14"/>
      <c r="V1133" s="14"/>
      <c r="W1133" s="14"/>
      <c r="X1133" s="14"/>
      <c r="Y1133" s="14"/>
      <c r="Z1133" s="14"/>
      <c r="AA1133" s="14"/>
      <c r="AB1133" s="14"/>
      <c r="AC1133" s="14"/>
      <c r="AD1133" s="14"/>
      <c r="AE1133" s="14"/>
      <c r="AT1133" s="237" t="s">
        <v>148</v>
      </c>
      <c r="AU1133" s="237" t="s">
        <v>83</v>
      </c>
      <c r="AV1133" s="14" t="s">
        <v>83</v>
      </c>
      <c r="AW1133" s="14" t="s">
        <v>37</v>
      </c>
      <c r="AX1133" s="14" t="s">
        <v>81</v>
      </c>
      <c r="AY1133" s="237" t="s">
        <v>133</v>
      </c>
    </row>
    <row r="1134" s="12" customFormat="1" ht="22.8" customHeight="1">
      <c r="A1134" s="12"/>
      <c r="B1134" s="182"/>
      <c r="C1134" s="183"/>
      <c r="D1134" s="184" t="s">
        <v>75</v>
      </c>
      <c r="E1134" s="196" t="s">
        <v>1461</v>
      </c>
      <c r="F1134" s="196" t="s">
        <v>1462</v>
      </c>
      <c r="G1134" s="183"/>
      <c r="H1134" s="183"/>
      <c r="I1134" s="186"/>
      <c r="J1134" s="197">
        <f>BK1134</f>
        <v>0</v>
      </c>
      <c r="K1134" s="183"/>
      <c r="L1134" s="188"/>
      <c r="M1134" s="189"/>
      <c r="N1134" s="190"/>
      <c r="O1134" s="190"/>
      <c r="P1134" s="191">
        <f>SUM(P1135:P1141)</f>
        <v>0</v>
      </c>
      <c r="Q1134" s="190"/>
      <c r="R1134" s="191">
        <f>SUM(R1135:R1141)</f>
        <v>0</v>
      </c>
      <c r="S1134" s="190"/>
      <c r="T1134" s="192">
        <f>SUM(T1135:T1141)</f>
        <v>0</v>
      </c>
      <c r="U1134" s="12"/>
      <c r="V1134" s="12"/>
      <c r="W1134" s="12"/>
      <c r="X1134" s="12"/>
      <c r="Y1134" s="12"/>
      <c r="Z1134" s="12"/>
      <c r="AA1134" s="12"/>
      <c r="AB1134" s="12"/>
      <c r="AC1134" s="12"/>
      <c r="AD1134" s="12"/>
      <c r="AE1134" s="12"/>
      <c r="AR1134" s="193" t="s">
        <v>166</v>
      </c>
      <c r="AT1134" s="194" t="s">
        <v>75</v>
      </c>
      <c r="AU1134" s="194" t="s">
        <v>81</v>
      </c>
      <c r="AY1134" s="193" t="s">
        <v>133</v>
      </c>
      <c r="BK1134" s="195">
        <f>SUM(BK1135:BK1141)</f>
        <v>0</v>
      </c>
    </row>
    <row r="1135" s="2" customFormat="1" ht="16.5" customHeight="1">
      <c r="A1135" s="39"/>
      <c r="B1135" s="40"/>
      <c r="C1135" s="198" t="s">
        <v>1463</v>
      </c>
      <c r="D1135" s="198" t="s">
        <v>135</v>
      </c>
      <c r="E1135" s="199" t="s">
        <v>1464</v>
      </c>
      <c r="F1135" s="200" t="s">
        <v>1462</v>
      </c>
      <c r="G1135" s="201" t="s">
        <v>1433</v>
      </c>
      <c r="H1135" s="202">
        <v>1</v>
      </c>
      <c r="I1135" s="203"/>
      <c r="J1135" s="204">
        <f>ROUND(I1135*H1135,2)</f>
        <v>0</v>
      </c>
      <c r="K1135" s="200" t="s">
        <v>19</v>
      </c>
      <c r="L1135" s="45"/>
      <c r="M1135" s="205" t="s">
        <v>19</v>
      </c>
      <c r="N1135" s="206" t="s">
        <v>47</v>
      </c>
      <c r="O1135" s="85"/>
      <c r="P1135" s="207">
        <f>O1135*H1135</f>
        <v>0</v>
      </c>
      <c r="Q1135" s="207">
        <v>0</v>
      </c>
      <c r="R1135" s="207">
        <f>Q1135*H1135</f>
        <v>0</v>
      </c>
      <c r="S1135" s="207">
        <v>0</v>
      </c>
      <c r="T1135" s="208">
        <f>S1135*H1135</f>
        <v>0</v>
      </c>
      <c r="U1135" s="39"/>
      <c r="V1135" s="39"/>
      <c r="W1135" s="39"/>
      <c r="X1135" s="39"/>
      <c r="Y1135" s="39"/>
      <c r="Z1135" s="39"/>
      <c r="AA1135" s="39"/>
      <c r="AB1135" s="39"/>
      <c r="AC1135" s="39"/>
      <c r="AD1135" s="39"/>
      <c r="AE1135" s="39"/>
      <c r="AR1135" s="209" t="s">
        <v>1434</v>
      </c>
      <c r="AT1135" s="209" t="s">
        <v>135</v>
      </c>
      <c r="AU1135" s="209" t="s">
        <v>83</v>
      </c>
      <c r="AY1135" s="18" t="s">
        <v>133</v>
      </c>
      <c r="BE1135" s="210">
        <f>IF(N1135="základní",J1135,0)</f>
        <v>0</v>
      </c>
      <c r="BF1135" s="210">
        <f>IF(N1135="snížená",J1135,0)</f>
        <v>0</v>
      </c>
      <c r="BG1135" s="210">
        <f>IF(N1135="zákl. přenesená",J1135,0)</f>
        <v>0</v>
      </c>
      <c r="BH1135" s="210">
        <f>IF(N1135="sníž. přenesená",J1135,0)</f>
        <v>0</v>
      </c>
      <c r="BI1135" s="210">
        <f>IF(N1135="nulová",J1135,0)</f>
        <v>0</v>
      </c>
      <c r="BJ1135" s="18" t="s">
        <v>81</v>
      </c>
      <c r="BK1135" s="210">
        <f>ROUND(I1135*H1135,2)</f>
        <v>0</v>
      </c>
      <c r="BL1135" s="18" t="s">
        <v>1434</v>
      </c>
      <c r="BM1135" s="209" t="s">
        <v>1465</v>
      </c>
    </row>
    <row r="1136" s="2" customFormat="1" ht="16.5" customHeight="1">
      <c r="A1136" s="39"/>
      <c r="B1136" s="40"/>
      <c r="C1136" s="198" t="s">
        <v>1466</v>
      </c>
      <c r="D1136" s="198" t="s">
        <v>135</v>
      </c>
      <c r="E1136" s="199" t="s">
        <v>1467</v>
      </c>
      <c r="F1136" s="200" t="s">
        <v>1468</v>
      </c>
      <c r="G1136" s="201" t="s">
        <v>1433</v>
      </c>
      <c r="H1136" s="202">
        <v>1</v>
      </c>
      <c r="I1136" s="203"/>
      <c r="J1136" s="204">
        <f>ROUND(I1136*H1136,2)</f>
        <v>0</v>
      </c>
      <c r="K1136" s="200" t="s">
        <v>144</v>
      </c>
      <c r="L1136" s="45"/>
      <c r="M1136" s="205" t="s">
        <v>19</v>
      </c>
      <c r="N1136" s="206" t="s">
        <v>47</v>
      </c>
      <c r="O1136" s="85"/>
      <c r="P1136" s="207">
        <f>O1136*H1136</f>
        <v>0</v>
      </c>
      <c r="Q1136" s="207">
        <v>0</v>
      </c>
      <c r="R1136" s="207">
        <f>Q1136*H1136</f>
        <v>0</v>
      </c>
      <c r="S1136" s="207">
        <v>0</v>
      </c>
      <c r="T1136" s="208">
        <f>S1136*H1136</f>
        <v>0</v>
      </c>
      <c r="U1136" s="39"/>
      <c r="V1136" s="39"/>
      <c r="W1136" s="39"/>
      <c r="X1136" s="39"/>
      <c r="Y1136" s="39"/>
      <c r="Z1136" s="39"/>
      <c r="AA1136" s="39"/>
      <c r="AB1136" s="39"/>
      <c r="AC1136" s="39"/>
      <c r="AD1136" s="39"/>
      <c r="AE1136" s="39"/>
      <c r="AR1136" s="209" t="s">
        <v>1434</v>
      </c>
      <c r="AT1136" s="209" t="s">
        <v>135</v>
      </c>
      <c r="AU1136" s="209" t="s">
        <v>83</v>
      </c>
      <c r="AY1136" s="18" t="s">
        <v>133</v>
      </c>
      <c r="BE1136" s="210">
        <f>IF(N1136="základní",J1136,0)</f>
        <v>0</v>
      </c>
      <c r="BF1136" s="210">
        <f>IF(N1136="snížená",J1136,0)</f>
        <v>0</v>
      </c>
      <c r="BG1136" s="210">
        <f>IF(N1136="zákl. přenesená",J1136,0)</f>
        <v>0</v>
      </c>
      <c r="BH1136" s="210">
        <f>IF(N1136="sníž. přenesená",J1136,0)</f>
        <v>0</v>
      </c>
      <c r="BI1136" s="210">
        <f>IF(N1136="nulová",J1136,0)</f>
        <v>0</v>
      </c>
      <c r="BJ1136" s="18" t="s">
        <v>81</v>
      </c>
      <c r="BK1136" s="210">
        <f>ROUND(I1136*H1136,2)</f>
        <v>0</v>
      </c>
      <c r="BL1136" s="18" t="s">
        <v>1434</v>
      </c>
      <c r="BM1136" s="209" t="s">
        <v>1469</v>
      </c>
    </row>
    <row r="1137" s="2" customFormat="1">
      <c r="A1137" s="39"/>
      <c r="B1137" s="40"/>
      <c r="C1137" s="41"/>
      <c r="D1137" s="211" t="s">
        <v>146</v>
      </c>
      <c r="E1137" s="41"/>
      <c r="F1137" s="212" t="s">
        <v>1470</v>
      </c>
      <c r="G1137" s="41"/>
      <c r="H1137" s="41"/>
      <c r="I1137" s="213"/>
      <c r="J1137" s="41"/>
      <c r="K1137" s="41"/>
      <c r="L1137" s="45"/>
      <c r="M1137" s="214"/>
      <c r="N1137" s="215"/>
      <c r="O1137" s="85"/>
      <c r="P1137" s="85"/>
      <c r="Q1137" s="85"/>
      <c r="R1137" s="85"/>
      <c r="S1137" s="85"/>
      <c r="T1137" s="86"/>
      <c r="U1137" s="39"/>
      <c r="V1137" s="39"/>
      <c r="W1137" s="39"/>
      <c r="X1137" s="39"/>
      <c r="Y1137" s="39"/>
      <c r="Z1137" s="39"/>
      <c r="AA1137" s="39"/>
      <c r="AB1137" s="39"/>
      <c r="AC1137" s="39"/>
      <c r="AD1137" s="39"/>
      <c r="AE1137" s="39"/>
      <c r="AT1137" s="18" t="s">
        <v>146</v>
      </c>
      <c r="AU1137" s="18" t="s">
        <v>83</v>
      </c>
    </row>
    <row r="1138" s="2" customFormat="1" ht="16.5" customHeight="1">
      <c r="A1138" s="39"/>
      <c r="B1138" s="40"/>
      <c r="C1138" s="198" t="s">
        <v>1471</v>
      </c>
      <c r="D1138" s="198" t="s">
        <v>135</v>
      </c>
      <c r="E1138" s="199" t="s">
        <v>1472</v>
      </c>
      <c r="F1138" s="200" t="s">
        <v>1473</v>
      </c>
      <c r="G1138" s="201" t="s">
        <v>1433</v>
      </c>
      <c r="H1138" s="202">
        <v>1</v>
      </c>
      <c r="I1138" s="203"/>
      <c r="J1138" s="204">
        <f>ROUND(I1138*H1138,2)</f>
        <v>0</v>
      </c>
      <c r="K1138" s="200" t="s">
        <v>144</v>
      </c>
      <c r="L1138" s="45"/>
      <c r="M1138" s="205" t="s">
        <v>19</v>
      </c>
      <c r="N1138" s="206" t="s">
        <v>47</v>
      </c>
      <c r="O1138" s="85"/>
      <c r="P1138" s="207">
        <f>O1138*H1138</f>
        <v>0</v>
      </c>
      <c r="Q1138" s="207">
        <v>0</v>
      </c>
      <c r="R1138" s="207">
        <f>Q1138*H1138</f>
        <v>0</v>
      </c>
      <c r="S1138" s="207">
        <v>0</v>
      </c>
      <c r="T1138" s="208">
        <f>S1138*H1138</f>
        <v>0</v>
      </c>
      <c r="U1138" s="39"/>
      <c r="V1138" s="39"/>
      <c r="W1138" s="39"/>
      <c r="X1138" s="39"/>
      <c r="Y1138" s="39"/>
      <c r="Z1138" s="39"/>
      <c r="AA1138" s="39"/>
      <c r="AB1138" s="39"/>
      <c r="AC1138" s="39"/>
      <c r="AD1138" s="39"/>
      <c r="AE1138" s="39"/>
      <c r="AR1138" s="209" t="s">
        <v>1434</v>
      </c>
      <c r="AT1138" s="209" t="s">
        <v>135</v>
      </c>
      <c r="AU1138" s="209" t="s">
        <v>83</v>
      </c>
      <c r="AY1138" s="18" t="s">
        <v>133</v>
      </c>
      <c r="BE1138" s="210">
        <f>IF(N1138="základní",J1138,0)</f>
        <v>0</v>
      </c>
      <c r="BF1138" s="210">
        <f>IF(N1138="snížená",J1138,0)</f>
        <v>0</v>
      </c>
      <c r="BG1138" s="210">
        <f>IF(N1138="zákl. přenesená",J1138,0)</f>
        <v>0</v>
      </c>
      <c r="BH1138" s="210">
        <f>IF(N1138="sníž. přenesená",J1138,0)</f>
        <v>0</v>
      </c>
      <c r="BI1138" s="210">
        <f>IF(N1138="nulová",J1138,0)</f>
        <v>0</v>
      </c>
      <c r="BJ1138" s="18" t="s">
        <v>81</v>
      </c>
      <c r="BK1138" s="210">
        <f>ROUND(I1138*H1138,2)</f>
        <v>0</v>
      </c>
      <c r="BL1138" s="18" t="s">
        <v>1434</v>
      </c>
      <c r="BM1138" s="209" t="s">
        <v>1474</v>
      </c>
    </row>
    <row r="1139" s="2" customFormat="1">
      <c r="A1139" s="39"/>
      <c r="B1139" s="40"/>
      <c r="C1139" s="41"/>
      <c r="D1139" s="211" t="s">
        <v>146</v>
      </c>
      <c r="E1139" s="41"/>
      <c r="F1139" s="212" t="s">
        <v>1475</v>
      </c>
      <c r="G1139" s="41"/>
      <c r="H1139" s="41"/>
      <c r="I1139" s="213"/>
      <c r="J1139" s="41"/>
      <c r="K1139" s="41"/>
      <c r="L1139" s="45"/>
      <c r="M1139" s="214"/>
      <c r="N1139" s="215"/>
      <c r="O1139" s="85"/>
      <c r="P1139" s="85"/>
      <c r="Q1139" s="85"/>
      <c r="R1139" s="85"/>
      <c r="S1139" s="85"/>
      <c r="T1139" s="86"/>
      <c r="U1139" s="39"/>
      <c r="V1139" s="39"/>
      <c r="W1139" s="39"/>
      <c r="X1139" s="39"/>
      <c r="Y1139" s="39"/>
      <c r="Z1139" s="39"/>
      <c r="AA1139" s="39"/>
      <c r="AB1139" s="39"/>
      <c r="AC1139" s="39"/>
      <c r="AD1139" s="39"/>
      <c r="AE1139" s="39"/>
      <c r="AT1139" s="18" t="s">
        <v>146</v>
      </c>
      <c r="AU1139" s="18" t="s">
        <v>83</v>
      </c>
    </row>
    <row r="1140" s="13" customFormat="1">
      <c r="A1140" s="13"/>
      <c r="B1140" s="216"/>
      <c r="C1140" s="217"/>
      <c r="D1140" s="218" t="s">
        <v>148</v>
      </c>
      <c r="E1140" s="219" t="s">
        <v>19</v>
      </c>
      <c r="F1140" s="220" t="s">
        <v>1476</v>
      </c>
      <c r="G1140" s="217"/>
      <c r="H1140" s="219" t="s">
        <v>19</v>
      </c>
      <c r="I1140" s="221"/>
      <c r="J1140" s="217"/>
      <c r="K1140" s="217"/>
      <c r="L1140" s="222"/>
      <c r="M1140" s="223"/>
      <c r="N1140" s="224"/>
      <c r="O1140" s="224"/>
      <c r="P1140" s="224"/>
      <c r="Q1140" s="224"/>
      <c r="R1140" s="224"/>
      <c r="S1140" s="224"/>
      <c r="T1140" s="225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26" t="s">
        <v>148</v>
      </c>
      <c r="AU1140" s="226" t="s">
        <v>83</v>
      </c>
      <c r="AV1140" s="13" t="s">
        <v>81</v>
      </c>
      <c r="AW1140" s="13" t="s">
        <v>37</v>
      </c>
      <c r="AX1140" s="13" t="s">
        <v>76</v>
      </c>
      <c r="AY1140" s="226" t="s">
        <v>133</v>
      </c>
    </row>
    <row r="1141" s="14" customFormat="1">
      <c r="A1141" s="14"/>
      <c r="B1141" s="227"/>
      <c r="C1141" s="228"/>
      <c r="D1141" s="218" t="s">
        <v>148</v>
      </c>
      <c r="E1141" s="229" t="s">
        <v>19</v>
      </c>
      <c r="F1141" s="230" t="s">
        <v>81</v>
      </c>
      <c r="G1141" s="228"/>
      <c r="H1141" s="231">
        <v>1</v>
      </c>
      <c r="I1141" s="232"/>
      <c r="J1141" s="228"/>
      <c r="K1141" s="228"/>
      <c r="L1141" s="233"/>
      <c r="M1141" s="234"/>
      <c r="N1141" s="235"/>
      <c r="O1141" s="235"/>
      <c r="P1141" s="235"/>
      <c r="Q1141" s="235"/>
      <c r="R1141" s="235"/>
      <c r="S1141" s="235"/>
      <c r="T1141" s="236"/>
      <c r="U1141" s="14"/>
      <c r="V1141" s="14"/>
      <c r="W1141" s="14"/>
      <c r="X1141" s="14"/>
      <c r="Y1141" s="14"/>
      <c r="Z1141" s="14"/>
      <c r="AA1141" s="14"/>
      <c r="AB1141" s="14"/>
      <c r="AC1141" s="14"/>
      <c r="AD1141" s="14"/>
      <c r="AE1141" s="14"/>
      <c r="AT1141" s="237" t="s">
        <v>148</v>
      </c>
      <c r="AU1141" s="237" t="s">
        <v>83</v>
      </c>
      <c r="AV1141" s="14" t="s">
        <v>83</v>
      </c>
      <c r="AW1141" s="14" t="s">
        <v>37</v>
      </c>
      <c r="AX1141" s="14" t="s">
        <v>81</v>
      </c>
      <c r="AY1141" s="237" t="s">
        <v>133</v>
      </c>
    </row>
    <row r="1142" s="12" customFormat="1" ht="22.8" customHeight="1">
      <c r="A1142" s="12"/>
      <c r="B1142" s="182"/>
      <c r="C1142" s="183"/>
      <c r="D1142" s="184" t="s">
        <v>75</v>
      </c>
      <c r="E1142" s="196" t="s">
        <v>1477</v>
      </c>
      <c r="F1142" s="196" t="s">
        <v>1478</v>
      </c>
      <c r="G1142" s="183"/>
      <c r="H1142" s="183"/>
      <c r="I1142" s="186"/>
      <c r="J1142" s="197">
        <f>BK1142</f>
        <v>0</v>
      </c>
      <c r="K1142" s="183"/>
      <c r="L1142" s="188"/>
      <c r="M1142" s="189"/>
      <c r="N1142" s="190"/>
      <c r="O1142" s="190"/>
      <c r="P1142" s="191">
        <f>SUM(P1143:P1150)</f>
        <v>0</v>
      </c>
      <c r="Q1142" s="190"/>
      <c r="R1142" s="191">
        <f>SUM(R1143:R1150)</f>
        <v>0</v>
      </c>
      <c r="S1142" s="190"/>
      <c r="T1142" s="192">
        <f>SUM(T1143:T1150)</f>
        <v>0</v>
      </c>
      <c r="U1142" s="12"/>
      <c r="V1142" s="12"/>
      <c r="W1142" s="12"/>
      <c r="X1142" s="12"/>
      <c r="Y1142" s="12"/>
      <c r="Z1142" s="12"/>
      <c r="AA1142" s="12"/>
      <c r="AB1142" s="12"/>
      <c r="AC1142" s="12"/>
      <c r="AD1142" s="12"/>
      <c r="AE1142" s="12"/>
      <c r="AR1142" s="193" t="s">
        <v>166</v>
      </c>
      <c r="AT1142" s="194" t="s">
        <v>75</v>
      </c>
      <c r="AU1142" s="194" t="s">
        <v>81</v>
      </c>
      <c r="AY1142" s="193" t="s">
        <v>133</v>
      </c>
      <c r="BK1142" s="195">
        <f>SUM(BK1143:BK1150)</f>
        <v>0</v>
      </c>
    </row>
    <row r="1143" s="2" customFormat="1" ht="16.5" customHeight="1">
      <c r="A1143" s="39"/>
      <c r="B1143" s="40"/>
      <c r="C1143" s="198" t="s">
        <v>1479</v>
      </c>
      <c r="D1143" s="198" t="s">
        <v>135</v>
      </c>
      <c r="E1143" s="199" t="s">
        <v>1480</v>
      </c>
      <c r="F1143" s="200" t="s">
        <v>1481</v>
      </c>
      <c r="G1143" s="201" t="s">
        <v>1433</v>
      </c>
      <c r="H1143" s="202">
        <v>1</v>
      </c>
      <c r="I1143" s="203"/>
      <c r="J1143" s="204">
        <f>ROUND(I1143*H1143,2)</f>
        <v>0</v>
      </c>
      <c r="K1143" s="200" t="s">
        <v>144</v>
      </c>
      <c r="L1143" s="45"/>
      <c r="M1143" s="205" t="s">
        <v>19</v>
      </c>
      <c r="N1143" s="206" t="s">
        <v>47</v>
      </c>
      <c r="O1143" s="85"/>
      <c r="P1143" s="207">
        <f>O1143*H1143</f>
        <v>0</v>
      </c>
      <c r="Q1143" s="207">
        <v>0</v>
      </c>
      <c r="R1143" s="207">
        <f>Q1143*H1143</f>
        <v>0</v>
      </c>
      <c r="S1143" s="207">
        <v>0</v>
      </c>
      <c r="T1143" s="208">
        <f>S1143*H1143</f>
        <v>0</v>
      </c>
      <c r="U1143" s="39"/>
      <c r="V1143" s="39"/>
      <c r="W1143" s="39"/>
      <c r="X1143" s="39"/>
      <c r="Y1143" s="39"/>
      <c r="Z1143" s="39"/>
      <c r="AA1143" s="39"/>
      <c r="AB1143" s="39"/>
      <c r="AC1143" s="39"/>
      <c r="AD1143" s="39"/>
      <c r="AE1143" s="39"/>
      <c r="AR1143" s="209" t="s">
        <v>1434</v>
      </c>
      <c r="AT1143" s="209" t="s">
        <v>135</v>
      </c>
      <c r="AU1143" s="209" t="s">
        <v>83</v>
      </c>
      <c r="AY1143" s="18" t="s">
        <v>133</v>
      </c>
      <c r="BE1143" s="210">
        <f>IF(N1143="základní",J1143,0)</f>
        <v>0</v>
      </c>
      <c r="BF1143" s="210">
        <f>IF(N1143="snížená",J1143,0)</f>
        <v>0</v>
      </c>
      <c r="BG1143" s="210">
        <f>IF(N1143="zákl. přenesená",J1143,0)</f>
        <v>0</v>
      </c>
      <c r="BH1143" s="210">
        <f>IF(N1143="sníž. přenesená",J1143,0)</f>
        <v>0</v>
      </c>
      <c r="BI1143" s="210">
        <f>IF(N1143="nulová",J1143,0)</f>
        <v>0</v>
      </c>
      <c r="BJ1143" s="18" t="s">
        <v>81</v>
      </c>
      <c r="BK1143" s="210">
        <f>ROUND(I1143*H1143,2)</f>
        <v>0</v>
      </c>
      <c r="BL1143" s="18" t="s">
        <v>1434</v>
      </c>
      <c r="BM1143" s="209" t="s">
        <v>1482</v>
      </c>
    </row>
    <row r="1144" s="2" customFormat="1">
      <c r="A1144" s="39"/>
      <c r="B1144" s="40"/>
      <c r="C1144" s="41"/>
      <c r="D1144" s="211" t="s">
        <v>146</v>
      </c>
      <c r="E1144" s="41"/>
      <c r="F1144" s="212" t="s">
        <v>1483</v>
      </c>
      <c r="G1144" s="41"/>
      <c r="H1144" s="41"/>
      <c r="I1144" s="213"/>
      <c r="J1144" s="41"/>
      <c r="K1144" s="41"/>
      <c r="L1144" s="45"/>
      <c r="M1144" s="214"/>
      <c r="N1144" s="215"/>
      <c r="O1144" s="85"/>
      <c r="P1144" s="85"/>
      <c r="Q1144" s="85"/>
      <c r="R1144" s="85"/>
      <c r="S1144" s="85"/>
      <c r="T1144" s="86"/>
      <c r="U1144" s="39"/>
      <c r="V1144" s="39"/>
      <c r="W1144" s="39"/>
      <c r="X1144" s="39"/>
      <c r="Y1144" s="39"/>
      <c r="Z1144" s="39"/>
      <c r="AA1144" s="39"/>
      <c r="AB1144" s="39"/>
      <c r="AC1144" s="39"/>
      <c r="AD1144" s="39"/>
      <c r="AE1144" s="39"/>
      <c r="AT1144" s="18" t="s">
        <v>146</v>
      </c>
      <c r="AU1144" s="18" t="s">
        <v>83</v>
      </c>
    </row>
    <row r="1145" s="13" customFormat="1">
      <c r="A1145" s="13"/>
      <c r="B1145" s="216"/>
      <c r="C1145" s="217"/>
      <c r="D1145" s="218" t="s">
        <v>148</v>
      </c>
      <c r="E1145" s="219" t="s">
        <v>19</v>
      </c>
      <c r="F1145" s="220" t="s">
        <v>1484</v>
      </c>
      <c r="G1145" s="217"/>
      <c r="H1145" s="219" t="s">
        <v>19</v>
      </c>
      <c r="I1145" s="221"/>
      <c r="J1145" s="217"/>
      <c r="K1145" s="217"/>
      <c r="L1145" s="222"/>
      <c r="M1145" s="223"/>
      <c r="N1145" s="224"/>
      <c r="O1145" s="224"/>
      <c r="P1145" s="224"/>
      <c r="Q1145" s="224"/>
      <c r="R1145" s="224"/>
      <c r="S1145" s="224"/>
      <c r="T1145" s="225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26" t="s">
        <v>148</v>
      </c>
      <c r="AU1145" s="226" t="s">
        <v>83</v>
      </c>
      <c r="AV1145" s="13" t="s">
        <v>81</v>
      </c>
      <c r="AW1145" s="13" t="s">
        <v>37</v>
      </c>
      <c r="AX1145" s="13" t="s">
        <v>76</v>
      </c>
      <c r="AY1145" s="226" t="s">
        <v>133</v>
      </c>
    </row>
    <row r="1146" s="14" customFormat="1">
      <c r="A1146" s="14"/>
      <c r="B1146" s="227"/>
      <c r="C1146" s="228"/>
      <c r="D1146" s="218" t="s">
        <v>148</v>
      </c>
      <c r="E1146" s="229" t="s">
        <v>19</v>
      </c>
      <c r="F1146" s="230" t="s">
        <v>81</v>
      </c>
      <c r="G1146" s="228"/>
      <c r="H1146" s="231">
        <v>1</v>
      </c>
      <c r="I1146" s="232"/>
      <c r="J1146" s="228"/>
      <c r="K1146" s="228"/>
      <c r="L1146" s="233"/>
      <c r="M1146" s="234"/>
      <c r="N1146" s="235"/>
      <c r="O1146" s="235"/>
      <c r="P1146" s="235"/>
      <c r="Q1146" s="235"/>
      <c r="R1146" s="235"/>
      <c r="S1146" s="235"/>
      <c r="T1146" s="236"/>
      <c r="U1146" s="14"/>
      <c r="V1146" s="14"/>
      <c r="W1146" s="14"/>
      <c r="X1146" s="14"/>
      <c r="Y1146" s="14"/>
      <c r="Z1146" s="14"/>
      <c r="AA1146" s="14"/>
      <c r="AB1146" s="14"/>
      <c r="AC1146" s="14"/>
      <c r="AD1146" s="14"/>
      <c r="AE1146" s="14"/>
      <c r="AT1146" s="237" t="s">
        <v>148</v>
      </c>
      <c r="AU1146" s="237" t="s">
        <v>83</v>
      </c>
      <c r="AV1146" s="14" t="s">
        <v>83</v>
      </c>
      <c r="AW1146" s="14" t="s">
        <v>37</v>
      </c>
      <c r="AX1146" s="14" t="s">
        <v>81</v>
      </c>
      <c r="AY1146" s="237" t="s">
        <v>133</v>
      </c>
    </row>
    <row r="1147" s="2" customFormat="1" ht="16.5" customHeight="1">
      <c r="A1147" s="39"/>
      <c r="B1147" s="40"/>
      <c r="C1147" s="198" t="s">
        <v>1485</v>
      </c>
      <c r="D1147" s="198" t="s">
        <v>135</v>
      </c>
      <c r="E1147" s="199" t="s">
        <v>1486</v>
      </c>
      <c r="F1147" s="200" t="s">
        <v>1487</v>
      </c>
      <c r="G1147" s="201" t="s">
        <v>1433</v>
      </c>
      <c r="H1147" s="202">
        <v>1</v>
      </c>
      <c r="I1147" s="203"/>
      <c r="J1147" s="204">
        <f>ROUND(I1147*H1147,2)</f>
        <v>0</v>
      </c>
      <c r="K1147" s="200" t="s">
        <v>144</v>
      </c>
      <c r="L1147" s="45"/>
      <c r="M1147" s="205" t="s">
        <v>19</v>
      </c>
      <c r="N1147" s="206" t="s">
        <v>47</v>
      </c>
      <c r="O1147" s="85"/>
      <c r="P1147" s="207">
        <f>O1147*H1147</f>
        <v>0</v>
      </c>
      <c r="Q1147" s="207">
        <v>0</v>
      </c>
      <c r="R1147" s="207">
        <f>Q1147*H1147</f>
        <v>0</v>
      </c>
      <c r="S1147" s="207">
        <v>0</v>
      </c>
      <c r="T1147" s="208">
        <f>S1147*H1147</f>
        <v>0</v>
      </c>
      <c r="U1147" s="39"/>
      <c r="V1147" s="39"/>
      <c r="W1147" s="39"/>
      <c r="X1147" s="39"/>
      <c r="Y1147" s="39"/>
      <c r="Z1147" s="39"/>
      <c r="AA1147" s="39"/>
      <c r="AB1147" s="39"/>
      <c r="AC1147" s="39"/>
      <c r="AD1147" s="39"/>
      <c r="AE1147" s="39"/>
      <c r="AR1147" s="209" t="s">
        <v>1434</v>
      </c>
      <c r="AT1147" s="209" t="s">
        <v>135</v>
      </c>
      <c r="AU1147" s="209" t="s">
        <v>83</v>
      </c>
      <c r="AY1147" s="18" t="s">
        <v>133</v>
      </c>
      <c r="BE1147" s="210">
        <f>IF(N1147="základní",J1147,0)</f>
        <v>0</v>
      </c>
      <c r="BF1147" s="210">
        <f>IF(N1147="snížená",J1147,0)</f>
        <v>0</v>
      </c>
      <c r="BG1147" s="210">
        <f>IF(N1147="zákl. přenesená",J1147,0)</f>
        <v>0</v>
      </c>
      <c r="BH1147" s="210">
        <f>IF(N1147="sníž. přenesená",J1147,0)</f>
        <v>0</v>
      </c>
      <c r="BI1147" s="210">
        <f>IF(N1147="nulová",J1147,0)</f>
        <v>0</v>
      </c>
      <c r="BJ1147" s="18" t="s">
        <v>81</v>
      </c>
      <c r="BK1147" s="210">
        <f>ROUND(I1147*H1147,2)</f>
        <v>0</v>
      </c>
      <c r="BL1147" s="18" t="s">
        <v>1434</v>
      </c>
      <c r="BM1147" s="209" t="s">
        <v>1488</v>
      </c>
    </row>
    <row r="1148" s="2" customFormat="1">
      <c r="A1148" s="39"/>
      <c r="B1148" s="40"/>
      <c r="C1148" s="41"/>
      <c r="D1148" s="211" t="s">
        <v>146</v>
      </c>
      <c r="E1148" s="41"/>
      <c r="F1148" s="212" t="s">
        <v>1489</v>
      </c>
      <c r="G1148" s="41"/>
      <c r="H1148" s="41"/>
      <c r="I1148" s="213"/>
      <c r="J1148" s="41"/>
      <c r="K1148" s="41"/>
      <c r="L1148" s="45"/>
      <c r="M1148" s="214"/>
      <c r="N1148" s="215"/>
      <c r="O1148" s="85"/>
      <c r="P1148" s="85"/>
      <c r="Q1148" s="85"/>
      <c r="R1148" s="85"/>
      <c r="S1148" s="85"/>
      <c r="T1148" s="86"/>
      <c r="U1148" s="39"/>
      <c r="V1148" s="39"/>
      <c r="W1148" s="39"/>
      <c r="X1148" s="39"/>
      <c r="Y1148" s="39"/>
      <c r="Z1148" s="39"/>
      <c r="AA1148" s="39"/>
      <c r="AB1148" s="39"/>
      <c r="AC1148" s="39"/>
      <c r="AD1148" s="39"/>
      <c r="AE1148" s="39"/>
      <c r="AT1148" s="18" t="s">
        <v>146</v>
      </c>
      <c r="AU1148" s="18" t="s">
        <v>83</v>
      </c>
    </row>
    <row r="1149" s="13" customFormat="1">
      <c r="A1149" s="13"/>
      <c r="B1149" s="216"/>
      <c r="C1149" s="217"/>
      <c r="D1149" s="218" t="s">
        <v>148</v>
      </c>
      <c r="E1149" s="219" t="s">
        <v>19</v>
      </c>
      <c r="F1149" s="220" t="s">
        <v>1490</v>
      </c>
      <c r="G1149" s="217"/>
      <c r="H1149" s="219" t="s">
        <v>19</v>
      </c>
      <c r="I1149" s="221"/>
      <c r="J1149" s="217"/>
      <c r="K1149" s="217"/>
      <c r="L1149" s="222"/>
      <c r="M1149" s="223"/>
      <c r="N1149" s="224"/>
      <c r="O1149" s="224"/>
      <c r="P1149" s="224"/>
      <c r="Q1149" s="224"/>
      <c r="R1149" s="224"/>
      <c r="S1149" s="224"/>
      <c r="T1149" s="225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26" t="s">
        <v>148</v>
      </c>
      <c r="AU1149" s="226" t="s">
        <v>83</v>
      </c>
      <c r="AV1149" s="13" t="s">
        <v>81</v>
      </c>
      <c r="AW1149" s="13" t="s">
        <v>37</v>
      </c>
      <c r="AX1149" s="13" t="s">
        <v>76</v>
      </c>
      <c r="AY1149" s="226" t="s">
        <v>133</v>
      </c>
    </row>
    <row r="1150" s="14" customFormat="1">
      <c r="A1150" s="14"/>
      <c r="B1150" s="227"/>
      <c r="C1150" s="228"/>
      <c r="D1150" s="218" t="s">
        <v>148</v>
      </c>
      <c r="E1150" s="229" t="s">
        <v>19</v>
      </c>
      <c r="F1150" s="230" t="s">
        <v>81</v>
      </c>
      <c r="G1150" s="228"/>
      <c r="H1150" s="231">
        <v>1</v>
      </c>
      <c r="I1150" s="232"/>
      <c r="J1150" s="228"/>
      <c r="K1150" s="228"/>
      <c r="L1150" s="233"/>
      <c r="M1150" s="259"/>
      <c r="N1150" s="260"/>
      <c r="O1150" s="260"/>
      <c r="P1150" s="260"/>
      <c r="Q1150" s="260"/>
      <c r="R1150" s="260"/>
      <c r="S1150" s="260"/>
      <c r="T1150" s="261"/>
      <c r="U1150" s="14"/>
      <c r="V1150" s="14"/>
      <c r="W1150" s="14"/>
      <c r="X1150" s="14"/>
      <c r="Y1150" s="14"/>
      <c r="Z1150" s="14"/>
      <c r="AA1150" s="14"/>
      <c r="AB1150" s="14"/>
      <c r="AC1150" s="14"/>
      <c r="AD1150" s="14"/>
      <c r="AE1150" s="14"/>
      <c r="AT1150" s="237" t="s">
        <v>148</v>
      </c>
      <c r="AU1150" s="237" t="s">
        <v>83</v>
      </c>
      <c r="AV1150" s="14" t="s">
        <v>83</v>
      </c>
      <c r="AW1150" s="14" t="s">
        <v>37</v>
      </c>
      <c r="AX1150" s="14" t="s">
        <v>81</v>
      </c>
      <c r="AY1150" s="237" t="s">
        <v>133</v>
      </c>
    </row>
    <row r="1151" s="2" customFormat="1" ht="6.96" customHeight="1">
      <c r="A1151" s="39"/>
      <c r="B1151" s="60"/>
      <c r="C1151" s="61"/>
      <c r="D1151" s="61"/>
      <c r="E1151" s="61"/>
      <c r="F1151" s="61"/>
      <c r="G1151" s="61"/>
      <c r="H1151" s="61"/>
      <c r="I1151" s="61"/>
      <c r="J1151" s="61"/>
      <c r="K1151" s="61"/>
      <c r="L1151" s="45"/>
      <c r="M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  <c r="AA1151" s="39"/>
      <c r="AB1151" s="39"/>
      <c r="AC1151" s="39"/>
      <c r="AD1151" s="39"/>
      <c r="AE1151" s="39"/>
    </row>
  </sheetData>
  <sheetProtection sheet="1" autoFilter="0" formatColumns="0" formatRows="0" objects="1" scenarios="1" spinCount="100000" saltValue="az0Q4VckykuhTaQSST/aGNN/9RuqmD5HHHyv1yDmIjKX6Mr0Jxxy8v08FMYwThqD28oQGl1Kxbdfsx9fx1e3zQ==" hashValue="Mbc7EAchtTqlynysCIMfeSkrHSew18xh+aTtZ4RkHLYuFhKvkHmyoT264udZXX9vMxtFEDdIL1MEiAEr3u22QA==" algorithmName="SHA-512" password="CC35"/>
  <autoFilter ref="C101:K1150"/>
  <mergeCells count="6">
    <mergeCell ref="E7:H7"/>
    <mergeCell ref="E16:H16"/>
    <mergeCell ref="E25:H25"/>
    <mergeCell ref="E46:H46"/>
    <mergeCell ref="E94:H94"/>
    <mergeCell ref="L2:V2"/>
  </mergeCells>
  <hyperlinks>
    <hyperlink ref="F107" r:id="rId1" display="https://podminky.urs.cz/item/CS_URS_2021_02/113106023"/>
    <hyperlink ref="F111" r:id="rId2" display="https://podminky.urs.cz/item/CS_URS_2021_02/113106025"/>
    <hyperlink ref="F115" r:id="rId3" display="https://podminky.urs.cz/item/CS_URS_2021_02/131213101"/>
    <hyperlink ref="F120" r:id="rId4" display="https://podminky.urs.cz/item/CS_URS_2021_02/162751117"/>
    <hyperlink ref="F124" r:id="rId5" display="https://podminky.urs.cz/item/CS_URS_2021_02/162751119"/>
    <hyperlink ref="F127" r:id="rId6" display="https://podminky.urs.cz/item/CS_URS_2021_02/171201221"/>
    <hyperlink ref="F130" r:id="rId7" display="https://podminky.urs.cz/item/CS_URS_2021_02/171251201"/>
    <hyperlink ref="F134" r:id="rId8" display="https://podminky.urs.cz/item/CS_URS_2021_02/181311103"/>
    <hyperlink ref="F138" r:id="rId9" display="https://podminky.urs.cz/item/CS_URS_2021_02/10364101"/>
    <hyperlink ref="F141" r:id="rId10" display="https://podminky.urs.cz/item/CS_URS_2021_02/181411131"/>
    <hyperlink ref="F145" r:id="rId11" display="https://podminky.urs.cz/item/CS_URS_2021_02/00572410"/>
    <hyperlink ref="F149" r:id="rId12" display="https://podminky.urs.cz/item/CS_URS_2021_02/275313511"/>
    <hyperlink ref="F154" r:id="rId13" display="https://podminky.urs.cz/item/CS_URS_2021_02/311272111"/>
    <hyperlink ref="F159" r:id="rId14" display="https://podminky.urs.cz/item/CS_URS_2021_02/451577777"/>
    <hyperlink ref="F163" r:id="rId15" display="https://podminky.urs.cz/item/CS_URS_2021_02/451579777"/>
    <hyperlink ref="F167" r:id="rId16" display="https://podminky.urs.cz/item/CS_URS_2021_02/564762111"/>
    <hyperlink ref="F171" r:id="rId17" display="https://podminky.urs.cz/item/CS_URS_2021_02/596211110"/>
    <hyperlink ref="F176" r:id="rId18" display="https://podminky.urs.cz/item/CS_URS_2021_02/612131121"/>
    <hyperlink ref="F180" r:id="rId19" display="https://podminky.urs.cz/item/CS_URS_2021_02/612341121"/>
    <hyperlink ref="F183" r:id="rId20" display="https://podminky.urs.cz/item/CS_URS_2021_02/619995001"/>
    <hyperlink ref="F215" r:id="rId21" display="https://podminky.urs.cz/item/CS_URS_2021_02/621131121"/>
    <hyperlink ref="F218" r:id="rId22" display="https://podminky.urs.cz/item/CS_URS_2021_02/621151001"/>
    <hyperlink ref="F220" r:id="rId23" display="https://podminky.urs.cz/item/CS_URS_2021_02/621221001"/>
    <hyperlink ref="F224" r:id="rId24" display="https://podminky.urs.cz/item/CS_URS_2021_02/63151518"/>
    <hyperlink ref="F227" r:id="rId25" display="https://podminky.urs.cz/item/CS_URS_2021_02/621531022"/>
    <hyperlink ref="F229" r:id="rId26" display="https://podminky.urs.cz/item/CS_URS_2021_02/622131121"/>
    <hyperlink ref="F233" r:id="rId27" display="https://podminky.urs.cz/item/CS_URS_2021_02/622135002"/>
    <hyperlink ref="F237" r:id="rId28" display="https://podminky.urs.cz/item/CS_URS_2021_02/622135092"/>
    <hyperlink ref="F240" r:id="rId29" display="https://podminky.urs.cz/item/CS_URS_2021_02/622142001"/>
    <hyperlink ref="F244" r:id="rId30" display="https://podminky.urs.cz/item/CS_URS_2021_02/622151001"/>
    <hyperlink ref="F253" r:id="rId31" display="https://podminky.urs.cz/item/CS_URS_2021_02/622212001"/>
    <hyperlink ref="F279" r:id="rId32" display="https://podminky.urs.cz/item/CS_URS_2021_02/28376360"/>
    <hyperlink ref="F283" r:id="rId33" display="https://podminky.urs.cz/item/CS_URS_2021_02/622221001"/>
    <hyperlink ref="F292" r:id="rId34" display="https://podminky.urs.cz/item/CS_URS_2021_02/63151518"/>
    <hyperlink ref="F295" r:id="rId35" display="https://podminky.urs.cz/item/CS_URS_2021_02/622221031"/>
    <hyperlink ref="F320" r:id="rId36" display="https://podminky.urs.cz/item/CS_URS_2021_02/63151531"/>
    <hyperlink ref="F323" r:id="rId37" display="https://podminky.urs.cz/item/CS_URS_2021_02/622222001"/>
    <hyperlink ref="F358" r:id="rId38" display="https://podminky.urs.cz/item/CS_URS_2021_02/63151518"/>
    <hyperlink ref="F361" r:id="rId39" display="https://podminky.urs.cz/item/CS_URS_2021_02/622251105"/>
    <hyperlink ref="F363" r:id="rId40" display="https://podminky.urs.cz/item/CS_URS_2021_02/622252002"/>
    <hyperlink ref="F378" r:id="rId41" display="https://podminky.urs.cz/item/CS_URS_2021_02/59051476"/>
    <hyperlink ref="F381" r:id="rId42" display="https://podminky.urs.cz/item/CS_URS_2021_02/59051486"/>
    <hyperlink ref="F384" r:id="rId43" display="https://podminky.urs.cz/item/CS_URS_2021_02/59051510"/>
    <hyperlink ref="F388" r:id="rId44" display="https://podminky.urs.cz/item/CS_URS_2021_02/59051512"/>
    <hyperlink ref="F391" r:id="rId45" display="https://podminky.urs.cz/item/CS_URS_2021_02/59051502"/>
    <hyperlink ref="F394" r:id="rId46" display="https://podminky.urs.cz/item/CS_URS_2021_02/622531022"/>
    <hyperlink ref="F398" r:id="rId47" display="https://podminky.urs.cz/item/CS_URS_2021_02/629991012"/>
    <hyperlink ref="F411" r:id="rId48" display="https://podminky.urs.cz/item/CS_URS_2021_02/637211321"/>
    <hyperlink ref="F417" r:id="rId49" display="https://podminky.urs.cz/item/CS_URS_2021_02/916331112"/>
    <hyperlink ref="F421" r:id="rId50" display="https://podminky.urs.cz/item/CS_URS_2021_02/59217001"/>
    <hyperlink ref="F423" r:id="rId51" display="https://podminky.urs.cz/item/CS_URS_2021_02/941211112"/>
    <hyperlink ref="F440" r:id="rId52" display="https://podminky.urs.cz/item/CS_URS_2021_02/941211211"/>
    <hyperlink ref="F444" r:id="rId53" display="https://podminky.urs.cz/item/CS_URS_2021_02/941211812"/>
    <hyperlink ref="F446" r:id="rId54" display="https://podminky.urs.cz/item/CS_URS_2021_02/944511111"/>
    <hyperlink ref="F448" r:id="rId55" display="https://podminky.urs.cz/item/CS_URS_2021_02/944511211"/>
    <hyperlink ref="F451" r:id="rId56" display="https://podminky.urs.cz/item/CS_URS_2021_02/944511811"/>
    <hyperlink ref="F453" r:id="rId57" display="https://podminky.urs.cz/item/CS_URS_2021_02/944711113"/>
    <hyperlink ref="F465" r:id="rId58" display="https://podminky.urs.cz/item/CS_URS_2021_02/944711813"/>
    <hyperlink ref="F467" r:id="rId59" display="https://podminky.urs.cz/item/CS_URS_2021_02/952901111"/>
    <hyperlink ref="F471" r:id="rId60" display="https://podminky.urs.cz/item/CS_URS_2021_02/961043111"/>
    <hyperlink ref="F475" r:id="rId61" display="https://podminky.urs.cz/item/CS_URS_2021_02/961044111"/>
    <hyperlink ref="F479" r:id="rId62" display="https://podminky.urs.cz/item/CS_URS_2021_02/962042321"/>
    <hyperlink ref="F483" r:id="rId63" display="https://podminky.urs.cz/item/CS_URS_2021_02/962081141"/>
    <hyperlink ref="F491" r:id="rId64" display="https://podminky.urs.cz/item/CS_URS_2021_02/965081611"/>
    <hyperlink ref="F495" r:id="rId65" display="https://podminky.urs.cz/item/CS_URS_2021_02/966054121"/>
    <hyperlink ref="F503" r:id="rId66" display="https://podminky.urs.cz/item/CS_URS_2021_02/968062374"/>
    <hyperlink ref="F507" r:id="rId67" display="https://podminky.urs.cz/item/CS_URS_2021_02/968072244"/>
    <hyperlink ref="F514" r:id="rId68" display="https://podminky.urs.cz/item/CS_URS_2021_02/968072455"/>
    <hyperlink ref="F519" r:id="rId69" display="https://podminky.urs.cz/item/CS_URS_2021_02/968072456"/>
    <hyperlink ref="F530" r:id="rId70" display="https://podminky.urs.cz/item/CS_URS_2021_02/997013214"/>
    <hyperlink ref="F532" r:id="rId71" display="https://podminky.urs.cz/item/CS_URS_2021_02/997013501"/>
    <hyperlink ref="F534" r:id="rId72" display="https://podminky.urs.cz/item/CS_URS_2021_02/997013509"/>
    <hyperlink ref="F537" r:id="rId73" display="https://podminky.urs.cz/item/CS_URS_2021_02/997013609"/>
    <hyperlink ref="F539" r:id="rId74" display="https://podminky.urs.cz/item/CS_URS_2021_02/997013631"/>
    <hyperlink ref="F542" r:id="rId75" display="https://podminky.urs.cz/item/CS_URS_2021_02/997013804"/>
    <hyperlink ref="F544" r:id="rId76" display="https://podminky.urs.cz/item/CS_URS_2021_02/997013811"/>
    <hyperlink ref="F546" r:id="rId77" display="https://podminky.urs.cz/item/CS_URS_2021_02/997013814"/>
    <hyperlink ref="F549" r:id="rId78" display="https://podminky.urs.cz/item/CS_URS_2021_02/998011003"/>
    <hyperlink ref="F553" r:id="rId79" display="https://podminky.urs.cz/item/CS_URS_2021_02/711111002"/>
    <hyperlink ref="F557" r:id="rId80" display="https://podminky.urs.cz/item/CS_URS_2021_02/11163152"/>
    <hyperlink ref="F560" r:id="rId81" display="https://podminky.urs.cz/item/CS_URS_2021_02/711112002"/>
    <hyperlink ref="F562" r:id="rId82" display="https://podminky.urs.cz/item/CS_URS_2021_02/11163152"/>
    <hyperlink ref="F565" r:id="rId83" display="https://podminky.urs.cz/item/CS_URS_2021_02/711141559"/>
    <hyperlink ref="F569" r:id="rId84" display="https://podminky.urs.cz/item/CS_URS_2021_02/998711102"/>
    <hyperlink ref="F572" r:id="rId85" display="https://podminky.urs.cz/item/CS_URS_2021_02/712311101"/>
    <hyperlink ref="F576" r:id="rId86" display="https://podminky.urs.cz/item/CS_URS_2021_02/11163150"/>
    <hyperlink ref="F579" r:id="rId87" display="https://podminky.urs.cz/item/CS_URS_2021_02/712341559"/>
    <hyperlink ref="F583" r:id="rId88" display="https://podminky.urs.cz/item/CS_URS_2021_02/62832134"/>
    <hyperlink ref="F586" r:id="rId89" display="https://podminky.urs.cz/item/CS_URS_2021_02/998712103"/>
    <hyperlink ref="F589" r:id="rId90" display="https://podminky.urs.cz/item/CS_URS_2021_02/713141152"/>
    <hyperlink ref="F597" r:id="rId91" display="https://podminky.urs.cz/item/CS_URS_2021_02/63141184"/>
    <hyperlink ref="F600" r:id="rId92" display="https://podminky.urs.cz/item/CS_URS_2021_02/63141186"/>
    <hyperlink ref="F603" r:id="rId93" display="https://podminky.urs.cz/item/CS_URS_2021_02/713141233"/>
    <hyperlink ref="F605" r:id="rId94" display="https://podminky.urs.cz/item/CS_URS_2021_02/998713103"/>
    <hyperlink ref="F608" r:id="rId95" display="https://podminky.urs.cz/item/CS_URS_2021_02/721242804"/>
    <hyperlink ref="F619" r:id="rId96" display="https://podminky.urs.cz/item/CS_URS_2021_02/721249109"/>
    <hyperlink ref="F621" r:id="rId97" display="https://podminky.urs.cz/item/CS_URS_2021_02/55244102"/>
    <hyperlink ref="F626" r:id="rId98" display="https://podminky.urs.cz/item/CS_URS_2021_02/762341114"/>
    <hyperlink ref="F630" r:id="rId99" display="https://podminky.urs.cz/item/CS_URS_2021_02/762341275"/>
    <hyperlink ref="F638" r:id="rId100" display="https://podminky.urs.cz/item/CS_URS_2021_02/60722231"/>
    <hyperlink ref="F641" r:id="rId101" display="https://podminky.urs.cz/item/CS_URS_2021_02/762343811"/>
    <hyperlink ref="F645" r:id="rId102" display="https://podminky.urs.cz/item/CS_URS_2021_02/762395000"/>
    <hyperlink ref="F648" r:id="rId103" display="https://podminky.urs.cz/item/CS_URS_2021_02/762431023"/>
    <hyperlink ref="F654" r:id="rId104" display="https://podminky.urs.cz/item/CS_URS_2021_02/998762103"/>
    <hyperlink ref="F657" r:id="rId105" display="https://podminky.urs.cz/item/CS_URS_2021_02/764001821"/>
    <hyperlink ref="F667" r:id="rId106" display="https://podminky.urs.cz/item/CS_URS_2021_02/764002841"/>
    <hyperlink ref="F674" r:id="rId107" display="https://podminky.urs.cz/item/CS_URS_2021_02/764002851"/>
    <hyperlink ref="F676" r:id="rId108" display="https://podminky.urs.cz/item/CS_URS_2021_02/764002861"/>
    <hyperlink ref="F684" r:id="rId109" display="https://podminky.urs.cz/item/CS_URS_2021_02/764002861"/>
    <hyperlink ref="F692" r:id="rId110" display="https://podminky.urs.cz/item/CS_URS_2021_02/764002871"/>
    <hyperlink ref="F699" r:id="rId111" display="https://podminky.urs.cz/item/CS_URS_2021_02/764004801"/>
    <hyperlink ref="F710" r:id="rId112" display="https://podminky.urs.cz/item/CS_URS_2021_02/764004861"/>
    <hyperlink ref="F723" r:id="rId113" display="https://podminky.urs.cz/item/CS_URS_2021_02/764011403"/>
    <hyperlink ref="F735" r:id="rId114" display="https://podminky.urs.cz/item/CS_URS_2021_02/764011404"/>
    <hyperlink ref="F744" r:id="rId115" display="https://podminky.urs.cz/item/CS_URS_2021_02/764011406"/>
    <hyperlink ref="F747" r:id="rId116" display="https://podminky.urs.cz/item/CS_URS_2021_02/764111641"/>
    <hyperlink ref="F757" r:id="rId117" display="https://podminky.urs.cz/item/CS_URS_2021_02/764211466"/>
    <hyperlink ref="F761" r:id="rId118" display="https://podminky.urs.cz/item/CS_URS_2021_02/764216644"/>
    <hyperlink ref="F787" r:id="rId119" display="https://podminky.urs.cz/item/CS_URS_2021_02/764216665"/>
    <hyperlink ref="F791" r:id="rId120" display="https://podminky.urs.cz/item/CS_URS_2021_02/764218606"/>
    <hyperlink ref="F795" r:id="rId121" display="https://podminky.urs.cz/item/CS_URS_2021_02/764218607"/>
    <hyperlink ref="F807" r:id="rId122" display="https://podminky.urs.cz/item/CS_URS_2021_02/764311604"/>
    <hyperlink ref="F818" r:id="rId123" display="https://podminky.urs.cz/item/CS_URS_2021_02/764511602"/>
    <hyperlink ref="F829" r:id="rId124" display="https://podminky.urs.cz/item/CS_URS_2021_02/764511643"/>
    <hyperlink ref="F832" r:id="rId125" display="https://podminky.urs.cz/item/CS_URS_2021_02/764518623"/>
    <hyperlink ref="F845" r:id="rId126" display="https://podminky.urs.cz/item/CS_URS_2021_02/998764103"/>
    <hyperlink ref="F848" r:id="rId127" display="https://podminky.urs.cz/item/CS_URS_2021_02/766622216"/>
    <hyperlink ref="F857" r:id="rId128" display="https://podminky.urs.cz/item/CS_URS_2021_02/61140049"/>
    <hyperlink ref="F866" r:id="rId129" display="https://podminky.urs.cz/item/CS_URS_2021_02/766660411"/>
    <hyperlink ref="F873" r:id="rId130" display="https://podminky.urs.cz/item/CS_URS_2021_02/61140501"/>
    <hyperlink ref="F882" r:id="rId131" display="https://podminky.urs.cz/item/CS_URS_2021_02/766694111"/>
    <hyperlink ref="F891" r:id="rId132" display="https://podminky.urs.cz/item/CS_URS_2021_02/60794103"/>
    <hyperlink ref="F900" r:id="rId133" display="https://podminky.urs.cz/item/CS_URS_2021_02/766694112"/>
    <hyperlink ref="F911" r:id="rId134" display="https://podminky.urs.cz/item/CS_URS_2021_02/60794103"/>
    <hyperlink ref="F922" r:id="rId135" display="https://podminky.urs.cz/item/CS_URS_2021_02/60794121"/>
    <hyperlink ref="F925" r:id="rId136" display="https://podminky.urs.cz/item/CS_URS_2021_02/998766103"/>
    <hyperlink ref="F928" r:id="rId137" display="https://podminky.urs.cz/item/CS_URS_2021_02/767416812"/>
    <hyperlink ref="F934" r:id="rId138" display="https://podminky.urs.cz/item/CS_URS_2021_02/767610128"/>
    <hyperlink ref="F945" r:id="rId139" display="https://podminky.urs.cz/item/CS_URS_2021_02/55341012"/>
    <hyperlink ref="F949" r:id="rId140" display="https://podminky.urs.cz/item/CS_URS_2021_02/55341014"/>
    <hyperlink ref="F964" r:id="rId141" display="https://podminky.urs.cz/item/CS_URS_2021_02/767661811"/>
    <hyperlink ref="F973" r:id="rId142" display="https://podminky.urs.cz/item/CS_URS_2021_02/767810811"/>
    <hyperlink ref="F977" r:id="rId143" display="https://podminky.urs.cz/item/CS_URS_2021_02/767893128"/>
    <hyperlink ref="F979" r:id="rId144" display="https://podminky.urs.cz/item/CS_URS_2021_02/63437001"/>
    <hyperlink ref="F981" r:id="rId145" display="https://podminky.urs.cz/item/CS_URS_2021_02/767893132"/>
    <hyperlink ref="F986" r:id="rId146" display="https://podminky.urs.cz/item/CS_URS_2021_02/767893816"/>
    <hyperlink ref="F989" r:id="rId147" display="https://podminky.urs.cz/item/CS_URS_2021_02/767995111"/>
    <hyperlink ref="F993" r:id="rId148" display="https://podminky.urs.cz/item/CS_URS_2021_02/767995112"/>
    <hyperlink ref="F998" r:id="rId149" display="https://podminky.urs.cz/item/CS_URS_2021_02/767995112"/>
    <hyperlink ref="F1010" r:id="rId150" display="https://podminky.urs.cz/item/CS_URS_2021_02/767995114"/>
    <hyperlink ref="F1014" r:id="rId151" display="https://podminky.urs.cz/item/CS_URS_2021_02/767996701"/>
    <hyperlink ref="F1018" r:id="rId152" display="https://podminky.urs.cz/item/CS_URS_2021_02/767996701"/>
    <hyperlink ref="F1022" r:id="rId153" display="https://podminky.urs.cz/item/CS_URS_2021_02/767996801"/>
    <hyperlink ref="F1026" r:id="rId154" display="https://podminky.urs.cz/item/CS_URS_2021_02/767996801"/>
    <hyperlink ref="F1030" r:id="rId155" display="https://podminky.urs.cz/item/CS_URS_2021_02/998767103"/>
    <hyperlink ref="F1033" r:id="rId156" display="https://podminky.urs.cz/item/CS_URS_2021_02/783306801"/>
    <hyperlink ref="F1040" r:id="rId157" display="https://podminky.urs.cz/item/CS_URS_2021_02/783314203"/>
    <hyperlink ref="F1042" r:id="rId158" display="https://podminky.urs.cz/item/CS_URS_2021_02/783315101"/>
    <hyperlink ref="F1044" r:id="rId159" display="https://podminky.urs.cz/item/CS_URS_2021_02/783317101"/>
    <hyperlink ref="F1046" r:id="rId160" display="https://podminky.urs.cz/item/CS_URS_2021_02/783401303"/>
    <hyperlink ref="F1052" r:id="rId161" display="https://podminky.urs.cz/item/CS_URS_2021_02/783414101"/>
    <hyperlink ref="F1054" r:id="rId162" display="https://podminky.urs.cz/item/CS_URS_2021_02/783415101"/>
    <hyperlink ref="F1056" r:id="rId163" display="https://podminky.urs.cz/item/CS_URS_2021_02/783417101"/>
    <hyperlink ref="F1058" r:id="rId164" display="https://podminky.urs.cz/item/CS_URS_2021_02/783601715"/>
    <hyperlink ref="F1062" r:id="rId165" display="https://podminky.urs.cz/item/CS_URS_2021_02/783614551"/>
    <hyperlink ref="F1064" r:id="rId166" display="https://podminky.urs.cz/item/CS_URS_2021_02/783617611"/>
    <hyperlink ref="F1066" r:id="rId167" display="https://podminky.urs.cz/item/CS_URS_2021_02/783801503"/>
    <hyperlink ref="F1070" r:id="rId168" display="https://podminky.urs.cz/item/CS_URS_2021_02/784111011"/>
    <hyperlink ref="F1074" r:id="rId169" display="https://podminky.urs.cz/item/CS_URS_2021_02/784211101"/>
    <hyperlink ref="F1078" r:id="rId170" display="https://podminky.urs.cz/item/CS_URS_2021_02/210202013"/>
    <hyperlink ref="F1082" r:id="rId171" display="https://podminky.urs.cz/item/CS_URS_2021_02/34774003"/>
    <hyperlink ref="F1084" r:id="rId172" display="https://podminky.urs.cz/item/CS_URS_2021_02/210204100"/>
    <hyperlink ref="F1086" r:id="rId173" display="https://podminky.urs.cz/item/CS_URS_2021_02/31674000"/>
    <hyperlink ref="F1088" r:id="rId174" display="https://podminky.urs.cz/item/CS_URS_2021_02/210220102"/>
    <hyperlink ref="F1104" r:id="rId175" display="https://podminky.urs.cz/item/CS_URS_2021_02/35441073"/>
    <hyperlink ref="F1107" r:id="rId176" display="https://podminky.urs.cz/item/CS_URS_2021_02/218040098"/>
    <hyperlink ref="F1118" r:id="rId177" display="https://podminky.urs.cz/item/CS_URS_2021_02/012303000"/>
    <hyperlink ref="F1122" r:id="rId178" display="https://podminky.urs.cz/item/CS_URS_2021_02/013203000"/>
    <hyperlink ref="F1126" r:id="rId179" display="https://podminky.urs.cz/item/CS_URS_2021_02/013254000"/>
    <hyperlink ref="F1130" r:id="rId180" display="https://podminky.urs.cz/item/CS_URS_2021_02/013274000"/>
    <hyperlink ref="F1137" r:id="rId181" display="https://podminky.urs.cz/item/CS_URS_2021_02/034103000"/>
    <hyperlink ref="F1139" r:id="rId182" display="https://podminky.urs.cz/item/CS_URS_2021_02/034503000"/>
    <hyperlink ref="F1144" r:id="rId183" display="https://podminky.urs.cz/item/CS_URS_2021_02/045303000"/>
    <hyperlink ref="F1148" r:id="rId184" display="https://podminky.urs.cz/item/CS_URS_2021_02/0493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8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62" customWidth="1"/>
    <col min="2" max="2" width="1.667969" style="262" customWidth="1"/>
    <col min="3" max="4" width="5" style="262" customWidth="1"/>
    <col min="5" max="5" width="11.66016" style="262" customWidth="1"/>
    <col min="6" max="6" width="9.160156" style="262" customWidth="1"/>
    <col min="7" max="7" width="5" style="262" customWidth="1"/>
    <col min="8" max="8" width="77.83203" style="262" customWidth="1"/>
    <col min="9" max="10" width="20" style="262" customWidth="1"/>
    <col min="11" max="11" width="1.667969" style="262" customWidth="1"/>
  </cols>
  <sheetData>
    <row r="1" s="1" customFormat="1" ht="37.5" customHeight="1"/>
    <row r="2" s="1" customFormat="1" ht="7.5" customHeight="1">
      <c r="B2" s="263"/>
      <c r="C2" s="264"/>
      <c r="D2" s="264"/>
      <c r="E2" s="264"/>
      <c r="F2" s="264"/>
      <c r="G2" s="264"/>
      <c r="H2" s="264"/>
      <c r="I2" s="264"/>
      <c r="J2" s="264"/>
      <c r="K2" s="265"/>
    </row>
    <row r="3" s="16" customFormat="1" ht="45" customHeight="1">
      <c r="B3" s="266"/>
      <c r="C3" s="267" t="s">
        <v>1491</v>
      </c>
      <c r="D3" s="267"/>
      <c r="E3" s="267"/>
      <c r="F3" s="267"/>
      <c r="G3" s="267"/>
      <c r="H3" s="267"/>
      <c r="I3" s="267"/>
      <c r="J3" s="267"/>
      <c r="K3" s="268"/>
    </row>
    <row r="4" s="1" customFormat="1" ht="25.5" customHeight="1">
      <c r="B4" s="269"/>
      <c r="C4" s="270" t="s">
        <v>1492</v>
      </c>
      <c r="D4" s="270"/>
      <c r="E4" s="270"/>
      <c r="F4" s="270"/>
      <c r="G4" s="270"/>
      <c r="H4" s="270"/>
      <c r="I4" s="270"/>
      <c r="J4" s="270"/>
      <c r="K4" s="271"/>
    </row>
    <row r="5" s="1" customFormat="1" ht="5.25" customHeight="1">
      <c r="B5" s="269"/>
      <c r="C5" s="272"/>
      <c r="D5" s="272"/>
      <c r="E5" s="272"/>
      <c r="F5" s="272"/>
      <c r="G5" s="272"/>
      <c r="H5" s="272"/>
      <c r="I5" s="272"/>
      <c r="J5" s="272"/>
      <c r="K5" s="271"/>
    </row>
    <row r="6" s="1" customFormat="1" ht="15" customHeight="1">
      <c r="B6" s="269"/>
      <c r="C6" s="273" t="s">
        <v>1493</v>
      </c>
      <c r="D6" s="273"/>
      <c r="E6" s="273"/>
      <c r="F6" s="273"/>
      <c r="G6" s="273"/>
      <c r="H6" s="273"/>
      <c r="I6" s="273"/>
      <c r="J6" s="273"/>
      <c r="K6" s="271"/>
    </row>
    <row r="7" s="1" customFormat="1" ht="15" customHeight="1">
      <c r="B7" s="274"/>
      <c r="C7" s="273" t="s">
        <v>1494</v>
      </c>
      <c r="D7" s="273"/>
      <c r="E7" s="273"/>
      <c r="F7" s="273"/>
      <c r="G7" s="273"/>
      <c r="H7" s="273"/>
      <c r="I7" s="273"/>
      <c r="J7" s="273"/>
      <c r="K7" s="271"/>
    </row>
    <row r="8" s="1" customFormat="1" ht="12.75" customHeight="1">
      <c r="B8" s="274"/>
      <c r="C8" s="273"/>
      <c r="D8" s="273"/>
      <c r="E8" s="273"/>
      <c r="F8" s="273"/>
      <c r="G8" s="273"/>
      <c r="H8" s="273"/>
      <c r="I8" s="273"/>
      <c r="J8" s="273"/>
      <c r="K8" s="271"/>
    </row>
    <row r="9" s="1" customFormat="1" ht="15" customHeight="1">
      <c r="B9" s="274"/>
      <c r="C9" s="273" t="s">
        <v>1495</v>
      </c>
      <c r="D9" s="273"/>
      <c r="E9" s="273"/>
      <c r="F9" s="273"/>
      <c r="G9" s="273"/>
      <c r="H9" s="273"/>
      <c r="I9" s="273"/>
      <c r="J9" s="273"/>
      <c r="K9" s="271"/>
    </row>
    <row r="10" s="1" customFormat="1" ht="15" customHeight="1">
      <c r="B10" s="274"/>
      <c r="C10" s="273"/>
      <c r="D10" s="273" t="s">
        <v>1496</v>
      </c>
      <c r="E10" s="273"/>
      <c r="F10" s="273"/>
      <c r="G10" s="273"/>
      <c r="H10" s="273"/>
      <c r="I10" s="273"/>
      <c r="J10" s="273"/>
      <c r="K10" s="271"/>
    </row>
    <row r="11" s="1" customFormat="1" ht="15" customHeight="1">
      <c r="B11" s="274"/>
      <c r="C11" s="275"/>
      <c r="D11" s="273" t="s">
        <v>1497</v>
      </c>
      <c r="E11" s="273"/>
      <c r="F11" s="273"/>
      <c r="G11" s="273"/>
      <c r="H11" s="273"/>
      <c r="I11" s="273"/>
      <c r="J11" s="273"/>
      <c r="K11" s="271"/>
    </row>
    <row r="12" s="1" customFormat="1" ht="15" customHeight="1">
      <c r="B12" s="274"/>
      <c r="C12" s="275"/>
      <c r="D12" s="273"/>
      <c r="E12" s="273"/>
      <c r="F12" s="273"/>
      <c r="G12" s="273"/>
      <c r="H12" s="273"/>
      <c r="I12" s="273"/>
      <c r="J12" s="273"/>
      <c r="K12" s="271"/>
    </row>
    <row r="13" s="1" customFormat="1" ht="15" customHeight="1">
      <c r="B13" s="274"/>
      <c r="C13" s="275"/>
      <c r="D13" s="276" t="s">
        <v>1498</v>
      </c>
      <c r="E13" s="273"/>
      <c r="F13" s="273"/>
      <c r="G13" s="273"/>
      <c r="H13" s="273"/>
      <c r="I13" s="273"/>
      <c r="J13" s="273"/>
      <c r="K13" s="271"/>
    </row>
    <row r="14" s="1" customFormat="1" ht="12.75" customHeight="1">
      <c r="B14" s="274"/>
      <c r="C14" s="275"/>
      <c r="D14" s="275"/>
      <c r="E14" s="275"/>
      <c r="F14" s="275"/>
      <c r="G14" s="275"/>
      <c r="H14" s="275"/>
      <c r="I14" s="275"/>
      <c r="J14" s="275"/>
      <c r="K14" s="271"/>
    </row>
    <row r="15" s="1" customFormat="1" ht="15" customHeight="1">
      <c r="B15" s="274"/>
      <c r="C15" s="275"/>
      <c r="D15" s="273" t="s">
        <v>1499</v>
      </c>
      <c r="E15" s="273"/>
      <c r="F15" s="273"/>
      <c r="G15" s="273"/>
      <c r="H15" s="273"/>
      <c r="I15" s="273"/>
      <c r="J15" s="273"/>
      <c r="K15" s="271"/>
    </row>
    <row r="16" s="1" customFormat="1" ht="15" customHeight="1">
      <c r="B16" s="274"/>
      <c r="C16" s="275"/>
      <c r="D16" s="273" t="s">
        <v>1500</v>
      </c>
      <c r="E16" s="273"/>
      <c r="F16" s="273"/>
      <c r="G16" s="273"/>
      <c r="H16" s="273"/>
      <c r="I16" s="273"/>
      <c r="J16" s="273"/>
      <c r="K16" s="271"/>
    </row>
    <row r="17" s="1" customFormat="1" ht="15" customHeight="1">
      <c r="B17" s="274"/>
      <c r="C17" s="275"/>
      <c r="D17" s="273" t="s">
        <v>1501</v>
      </c>
      <c r="E17" s="273"/>
      <c r="F17" s="273"/>
      <c r="G17" s="273"/>
      <c r="H17" s="273"/>
      <c r="I17" s="273"/>
      <c r="J17" s="273"/>
      <c r="K17" s="271"/>
    </row>
    <row r="18" s="1" customFormat="1" ht="15" customHeight="1">
      <c r="B18" s="274"/>
      <c r="C18" s="275"/>
      <c r="D18" s="275"/>
      <c r="E18" s="277" t="s">
        <v>80</v>
      </c>
      <c r="F18" s="273" t="s">
        <v>1502</v>
      </c>
      <c r="G18" s="273"/>
      <c r="H18" s="273"/>
      <c r="I18" s="273"/>
      <c r="J18" s="273"/>
      <c r="K18" s="271"/>
    </row>
    <row r="19" s="1" customFormat="1" ht="15" customHeight="1">
      <c r="B19" s="274"/>
      <c r="C19" s="275"/>
      <c r="D19" s="275"/>
      <c r="E19" s="277" t="s">
        <v>1503</v>
      </c>
      <c r="F19" s="273" t="s">
        <v>1504</v>
      </c>
      <c r="G19" s="273"/>
      <c r="H19" s="273"/>
      <c r="I19" s="273"/>
      <c r="J19" s="273"/>
      <c r="K19" s="271"/>
    </row>
    <row r="20" s="1" customFormat="1" ht="15" customHeight="1">
      <c r="B20" s="274"/>
      <c r="C20" s="275"/>
      <c r="D20" s="275"/>
      <c r="E20" s="277" t="s">
        <v>1505</v>
      </c>
      <c r="F20" s="273" t="s">
        <v>1506</v>
      </c>
      <c r="G20" s="273"/>
      <c r="H20" s="273"/>
      <c r="I20" s="273"/>
      <c r="J20" s="273"/>
      <c r="K20" s="271"/>
    </row>
    <row r="21" s="1" customFormat="1" ht="15" customHeight="1">
      <c r="B21" s="274"/>
      <c r="C21" s="275"/>
      <c r="D21" s="275"/>
      <c r="E21" s="277" t="s">
        <v>1507</v>
      </c>
      <c r="F21" s="273" t="s">
        <v>1508</v>
      </c>
      <c r="G21" s="273"/>
      <c r="H21" s="273"/>
      <c r="I21" s="273"/>
      <c r="J21" s="273"/>
      <c r="K21" s="271"/>
    </row>
    <row r="22" s="1" customFormat="1" ht="15" customHeight="1">
      <c r="B22" s="274"/>
      <c r="C22" s="275"/>
      <c r="D22" s="275"/>
      <c r="E22" s="277" t="s">
        <v>1509</v>
      </c>
      <c r="F22" s="273" t="s">
        <v>1510</v>
      </c>
      <c r="G22" s="273"/>
      <c r="H22" s="273"/>
      <c r="I22" s="273"/>
      <c r="J22" s="273"/>
      <c r="K22" s="271"/>
    </row>
    <row r="23" s="1" customFormat="1" ht="15" customHeight="1">
      <c r="B23" s="274"/>
      <c r="C23" s="275"/>
      <c r="D23" s="275"/>
      <c r="E23" s="277" t="s">
        <v>1511</v>
      </c>
      <c r="F23" s="273" t="s">
        <v>1512</v>
      </c>
      <c r="G23" s="273"/>
      <c r="H23" s="273"/>
      <c r="I23" s="273"/>
      <c r="J23" s="273"/>
      <c r="K23" s="271"/>
    </row>
    <row r="24" s="1" customFormat="1" ht="12.75" customHeight="1">
      <c r="B24" s="274"/>
      <c r="C24" s="275"/>
      <c r="D24" s="275"/>
      <c r="E24" s="275"/>
      <c r="F24" s="275"/>
      <c r="G24" s="275"/>
      <c r="H24" s="275"/>
      <c r="I24" s="275"/>
      <c r="J24" s="275"/>
      <c r="K24" s="271"/>
    </row>
    <row r="25" s="1" customFormat="1" ht="15" customHeight="1">
      <c r="B25" s="274"/>
      <c r="C25" s="273" t="s">
        <v>1513</v>
      </c>
      <c r="D25" s="273"/>
      <c r="E25" s="273"/>
      <c r="F25" s="273"/>
      <c r="G25" s="273"/>
      <c r="H25" s="273"/>
      <c r="I25" s="273"/>
      <c r="J25" s="273"/>
      <c r="K25" s="271"/>
    </row>
    <row r="26" s="1" customFormat="1" ht="15" customHeight="1">
      <c r="B26" s="274"/>
      <c r="C26" s="273" t="s">
        <v>1514</v>
      </c>
      <c r="D26" s="273"/>
      <c r="E26" s="273"/>
      <c r="F26" s="273"/>
      <c r="G26" s="273"/>
      <c r="H26" s="273"/>
      <c r="I26" s="273"/>
      <c r="J26" s="273"/>
      <c r="K26" s="271"/>
    </row>
    <row r="27" s="1" customFormat="1" ht="15" customHeight="1">
      <c r="B27" s="274"/>
      <c r="C27" s="273"/>
      <c r="D27" s="273" t="s">
        <v>1515</v>
      </c>
      <c r="E27" s="273"/>
      <c r="F27" s="273"/>
      <c r="G27" s="273"/>
      <c r="H27" s="273"/>
      <c r="I27" s="273"/>
      <c r="J27" s="273"/>
      <c r="K27" s="271"/>
    </row>
    <row r="28" s="1" customFormat="1" ht="15" customHeight="1">
      <c r="B28" s="274"/>
      <c r="C28" s="275"/>
      <c r="D28" s="273" t="s">
        <v>1516</v>
      </c>
      <c r="E28" s="273"/>
      <c r="F28" s="273"/>
      <c r="G28" s="273"/>
      <c r="H28" s="273"/>
      <c r="I28" s="273"/>
      <c r="J28" s="273"/>
      <c r="K28" s="271"/>
    </row>
    <row r="29" s="1" customFormat="1" ht="12.75" customHeight="1">
      <c r="B29" s="274"/>
      <c r="C29" s="275"/>
      <c r="D29" s="275"/>
      <c r="E29" s="275"/>
      <c r="F29" s="275"/>
      <c r="G29" s="275"/>
      <c r="H29" s="275"/>
      <c r="I29" s="275"/>
      <c r="J29" s="275"/>
      <c r="K29" s="271"/>
    </row>
    <row r="30" s="1" customFormat="1" ht="15" customHeight="1">
      <c r="B30" s="274"/>
      <c r="C30" s="275"/>
      <c r="D30" s="273" t="s">
        <v>1517</v>
      </c>
      <c r="E30" s="273"/>
      <c r="F30" s="273"/>
      <c r="G30" s="273"/>
      <c r="H30" s="273"/>
      <c r="I30" s="273"/>
      <c r="J30" s="273"/>
      <c r="K30" s="271"/>
    </row>
    <row r="31" s="1" customFormat="1" ht="15" customHeight="1">
      <c r="B31" s="274"/>
      <c r="C31" s="275"/>
      <c r="D31" s="273" t="s">
        <v>1518</v>
      </c>
      <c r="E31" s="273"/>
      <c r="F31" s="273"/>
      <c r="G31" s="273"/>
      <c r="H31" s="273"/>
      <c r="I31" s="273"/>
      <c r="J31" s="273"/>
      <c r="K31" s="271"/>
    </row>
    <row r="32" s="1" customFormat="1" ht="12.75" customHeight="1">
      <c r="B32" s="274"/>
      <c r="C32" s="275"/>
      <c r="D32" s="275"/>
      <c r="E32" s="275"/>
      <c r="F32" s="275"/>
      <c r="G32" s="275"/>
      <c r="H32" s="275"/>
      <c r="I32" s="275"/>
      <c r="J32" s="275"/>
      <c r="K32" s="271"/>
    </row>
    <row r="33" s="1" customFormat="1" ht="15" customHeight="1">
      <c r="B33" s="274"/>
      <c r="C33" s="275"/>
      <c r="D33" s="273" t="s">
        <v>1519</v>
      </c>
      <c r="E33" s="273"/>
      <c r="F33" s="273"/>
      <c r="G33" s="273"/>
      <c r="H33" s="273"/>
      <c r="I33" s="273"/>
      <c r="J33" s="273"/>
      <c r="K33" s="271"/>
    </row>
    <row r="34" s="1" customFormat="1" ht="15" customHeight="1">
      <c r="B34" s="274"/>
      <c r="C34" s="275"/>
      <c r="D34" s="273" t="s">
        <v>1520</v>
      </c>
      <c r="E34" s="273"/>
      <c r="F34" s="273"/>
      <c r="G34" s="273"/>
      <c r="H34" s="273"/>
      <c r="I34" s="273"/>
      <c r="J34" s="273"/>
      <c r="K34" s="271"/>
    </row>
    <row r="35" s="1" customFormat="1" ht="15" customHeight="1">
      <c r="B35" s="274"/>
      <c r="C35" s="275"/>
      <c r="D35" s="273" t="s">
        <v>1521</v>
      </c>
      <c r="E35" s="273"/>
      <c r="F35" s="273"/>
      <c r="G35" s="273"/>
      <c r="H35" s="273"/>
      <c r="I35" s="273"/>
      <c r="J35" s="273"/>
      <c r="K35" s="271"/>
    </row>
    <row r="36" s="1" customFormat="1" ht="15" customHeight="1">
      <c r="B36" s="274"/>
      <c r="C36" s="275"/>
      <c r="D36" s="273"/>
      <c r="E36" s="276" t="s">
        <v>119</v>
      </c>
      <c r="F36" s="273"/>
      <c r="G36" s="273" t="s">
        <v>1522</v>
      </c>
      <c r="H36" s="273"/>
      <c r="I36" s="273"/>
      <c r="J36" s="273"/>
      <c r="K36" s="271"/>
    </row>
    <row r="37" s="1" customFormat="1" ht="30.75" customHeight="1">
      <c r="B37" s="274"/>
      <c r="C37" s="275"/>
      <c r="D37" s="273"/>
      <c r="E37" s="276" t="s">
        <v>1523</v>
      </c>
      <c r="F37" s="273"/>
      <c r="G37" s="273" t="s">
        <v>1524</v>
      </c>
      <c r="H37" s="273"/>
      <c r="I37" s="273"/>
      <c r="J37" s="273"/>
      <c r="K37" s="271"/>
    </row>
    <row r="38" s="1" customFormat="1" ht="15" customHeight="1">
      <c r="B38" s="274"/>
      <c r="C38" s="275"/>
      <c r="D38" s="273"/>
      <c r="E38" s="276" t="s">
        <v>57</v>
      </c>
      <c r="F38" s="273"/>
      <c r="G38" s="273" t="s">
        <v>1525</v>
      </c>
      <c r="H38" s="273"/>
      <c r="I38" s="273"/>
      <c r="J38" s="273"/>
      <c r="K38" s="271"/>
    </row>
    <row r="39" s="1" customFormat="1" ht="15" customHeight="1">
      <c r="B39" s="274"/>
      <c r="C39" s="275"/>
      <c r="D39" s="273"/>
      <c r="E39" s="276" t="s">
        <v>58</v>
      </c>
      <c r="F39" s="273"/>
      <c r="G39" s="273" t="s">
        <v>1526</v>
      </c>
      <c r="H39" s="273"/>
      <c r="I39" s="273"/>
      <c r="J39" s="273"/>
      <c r="K39" s="271"/>
    </row>
    <row r="40" s="1" customFormat="1" ht="15" customHeight="1">
      <c r="B40" s="274"/>
      <c r="C40" s="275"/>
      <c r="D40" s="273"/>
      <c r="E40" s="276" t="s">
        <v>120</v>
      </c>
      <c r="F40" s="273"/>
      <c r="G40" s="273" t="s">
        <v>1527</v>
      </c>
      <c r="H40" s="273"/>
      <c r="I40" s="273"/>
      <c r="J40" s="273"/>
      <c r="K40" s="271"/>
    </row>
    <row r="41" s="1" customFormat="1" ht="15" customHeight="1">
      <c r="B41" s="274"/>
      <c r="C41" s="275"/>
      <c r="D41" s="273"/>
      <c r="E41" s="276" t="s">
        <v>121</v>
      </c>
      <c r="F41" s="273"/>
      <c r="G41" s="273" t="s">
        <v>1528</v>
      </c>
      <c r="H41" s="273"/>
      <c r="I41" s="273"/>
      <c r="J41" s="273"/>
      <c r="K41" s="271"/>
    </row>
    <row r="42" s="1" customFormat="1" ht="15" customHeight="1">
      <c r="B42" s="274"/>
      <c r="C42" s="275"/>
      <c r="D42" s="273"/>
      <c r="E42" s="276" t="s">
        <v>1529</v>
      </c>
      <c r="F42" s="273"/>
      <c r="G42" s="273" t="s">
        <v>1530</v>
      </c>
      <c r="H42" s="273"/>
      <c r="I42" s="273"/>
      <c r="J42" s="273"/>
      <c r="K42" s="271"/>
    </row>
    <row r="43" s="1" customFormat="1" ht="15" customHeight="1">
      <c r="B43" s="274"/>
      <c r="C43" s="275"/>
      <c r="D43" s="273"/>
      <c r="E43" s="276"/>
      <c r="F43" s="273"/>
      <c r="G43" s="273" t="s">
        <v>1531</v>
      </c>
      <c r="H43" s="273"/>
      <c r="I43" s="273"/>
      <c r="J43" s="273"/>
      <c r="K43" s="271"/>
    </row>
    <row r="44" s="1" customFormat="1" ht="15" customHeight="1">
      <c r="B44" s="274"/>
      <c r="C44" s="275"/>
      <c r="D44" s="273"/>
      <c r="E44" s="276" t="s">
        <v>1532</v>
      </c>
      <c r="F44" s="273"/>
      <c r="G44" s="273" t="s">
        <v>1533</v>
      </c>
      <c r="H44" s="273"/>
      <c r="I44" s="273"/>
      <c r="J44" s="273"/>
      <c r="K44" s="271"/>
    </row>
    <row r="45" s="1" customFormat="1" ht="15" customHeight="1">
      <c r="B45" s="274"/>
      <c r="C45" s="275"/>
      <c r="D45" s="273"/>
      <c r="E45" s="276" t="s">
        <v>123</v>
      </c>
      <c r="F45" s="273"/>
      <c r="G45" s="273" t="s">
        <v>1534</v>
      </c>
      <c r="H45" s="273"/>
      <c r="I45" s="273"/>
      <c r="J45" s="273"/>
      <c r="K45" s="271"/>
    </row>
    <row r="46" s="1" customFormat="1" ht="12.75" customHeight="1">
      <c r="B46" s="274"/>
      <c r="C46" s="275"/>
      <c r="D46" s="273"/>
      <c r="E46" s="273"/>
      <c r="F46" s="273"/>
      <c r="G46" s="273"/>
      <c r="H46" s="273"/>
      <c r="I46" s="273"/>
      <c r="J46" s="273"/>
      <c r="K46" s="271"/>
    </row>
    <row r="47" s="1" customFormat="1" ht="15" customHeight="1">
      <c r="B47" s="274"/>
      <c r="C47" s="275"/>
      <c r="D47" s="273" t="s">
        <v>1535</v>
      </c>
      <c r="E47" s="273"/>
      <c r="F47" s="273"/>
      <c r="G47" s="273"/>
      <c r="H47" s="273"/>
      <c r="I47" s="273"/>
      <c r="J47" s="273"/>
      <c r="K47" s="271"/>
    </row>
    <row r="48" s="1" customFormat="1" ht="15" customHeight="1">
      <c r="B48" s="274"/>
      <c r="C48" s="275"/>
      <c r="D48" s="275"/>
      <c r="E48" s="273" t="s">
        <v>1536</v>
      </c>
      <c r="F48" s="273"/>
      <c r="G48" s="273"/>
      <c r="H48" s="273"/>
      <c r="I48" s="273"/>
      <c r="J48" s="273"/>
      <c r="K48" s="271"/>
    </row>
    <row r="49" s="1" customFormat="1" ht="15" customHeight="1">
      <c r="B49" s="274"/>
      <c r="C49" s="275"/>
      <c r="D49" s="275"/>
      <c r="E49" s="273" t="s">
        <v>1537</v>
      </c>
      <c r="F49" s="273"/>
      <c r="G49" s="273"/>
      <c r="H49" s="273"/>
      <c r="I49" s="273"/>
      <c r="J49" s="273"/>
      <c r="K49" s="271"/>
    </row>
    <row r="50" s="1" customFormat="1" ht="15" customHeight="1">
      <c r="B50" s="274"/>
      <c r="C50" s="275"/>
      <c r="D50" s="275"/>
      <c r="E50" s="273" t="s">
        <v>1538</v>
      </c>
      <c r="F50" s="273"/>
      <c r="G50" s="273"/>
      <c r="H50" s="273"/>
      <c r="I50" s="273"/>
      <c r="J50" s="273"/>
      <c r="K50" s="271"/>
    </row>
    <row r="51" s="1" customFormat="1" ht="15" customHeight="1">
      <c r="B51" s="274"/>
      <c r="C51" s="275"/>
      <c r="D51" s="273" t="s">
        <v>1539</v>
      </c>
      <c r="E51" s="273"/>
      <c r="F51" s="273"/>
      <c r="G51" s="273"/>
      <c r="H51" s="273"/>
      <c r="I51" s="273"/>
      <c r="J51" s="273"/>
      <c r="K51" s="271"/>
    </row>
    <row r="52" s="1" customFormat="1" ht="25.5" customHeight="1">
      <c r="B52" s="269"/>
      <c r="C52" s="270" t="s">
        <v>1540</v>
      </c>
      <c r="D52" s="270"/>
      <c r="E52" s="270"/>
      <c r="F52" s="270"/>
      <c r="G52" s="270"/>
      <c r="H52" s="270"/>
      <c r="I52" s="270"/>
      <c r="J52" s="270"/>
      <c r="K52" s="271"/>
    </row>
    <row r="53" s="1" customFormat="1" ht="5.25" customHeight="1">
      <c r="B53" s="269"/>
      <c r="C53" s="272"/>
      <c r="D53" s="272"/>
      <c r="E53" s="272"/>
      <c r="F53" s="272"/>
      <c r="G53" s="272"/>
      <c r="H53" s="272"/>
      <c r="I53" s="272"/>
      <c r="J53" s="272"/>
      <c r="K53" s="271"/>
    </row>
    <row r="54" s="1" customFormat="1" ht="15" customHeight="1">
      <c r="B54" s="269"/>
      <c r="C54" s="273" t="s">
        <v>1541</v>
      </c>
      <c r="D54" s="273"/>
      <c r="E54" s="273"/>
      <c r="F54" s="273"/>
      <c r="G54" s="273"/>
      <c r="H54" s="273"/>
      <c r="I54" s="273"/>
      <c r="J54" s="273"/>
      <c r="K54" s="271"/>
    </row>
    <row r="55" s="1" customFormat="1" ht="15" customHeight="1">
      <c r="B55" s="269"/>
      <c r="C55" s="273" t="s">
        <v>1542</v>
      </c>
      <c r="D55" s="273"/>
      <c r="E55" s="273"/>
      <c r="F55" s="273"/>
      <c r="G55" s="273"/>
      <c r="H55" s="273"/>
      <c r="I55" s="273"/>
      <c r="J55" s="273"/>
      <c r="K55" s="271"/>
    </row>
    <row r="56" s="1" customFormat="1" ht="12.75" customHeight="1">
      <c r="B56" s="269"/>
      <c r="C56" s="273"/>
      <c r="D56" s="273"/>
      <c r="E56" s="273"/>
      <c r="F56" s="273"/>
      <c r="G56" s="273"/>
      <c r="H56" s="273"/>
      <c r="I56" s="273"/>
      <c r="J56" s="273"/>
      <c r="K56" s="271"/>
    </row>
    <row r="57" s="1" customFormat="1" ht="15" customHeight="1">
      <c r="B57" s="269"/>
      <c r="C57" s="273" t="s">
        <v>1543</v>
      </c>
      <c r="D57" s="273"/>
      <c r="E57" s="273"/>
      <c r="F57" s="273"/>
      <c r="G57" s="273"/>
      <c r="H57" s="273"/>
      <c r="I57" s="273"/>
      <c r="J57" s="273"/>
      <c r="K57" s="271"/>
    </row>
    <row r="58" s="1" customFormat="1" ht="15" customHeight="1">
      <c r="B58" s="269"/>
      <c r="C58" s="275"/>
      <c r="D58" s="273" t="s">
        <v>1544</v>
      </c>
      <c r="E58" s="273"/>
      <c r="F58" s="273"/>
      <c r="G58" s="273"/>
      <c r="H58" s="273"/>
      <c r="I58" s="273"/>
      <c r="J58" s="273"/>
      <c r="K58" s="271"/>
    </row>
    <row r="59" s="1" customFormat="1" ht="15" customHeight="1">
      <c r="B59" s="269"/>
      <c r="C59" s="275"/>
      <c r="D59" s="273" t="s">
        <v>1545</v>
      </c>
      <c r="E59" s="273"/>
      <c r="F59" s="273"/>
      <c r="G59" s="273"/>
      <c r="H59" s="273"/>
      <c r="I59" s="273"/>
      <c r="J59" s="273"/>
      <c r="K59" s="271"/>
    </row>
    <row r="60" s="1" customFormat="1" ht="15" customHeight="1">
      <c r="B60" s="269"/>
      <c r="C60" s="275"/>
      <c r="D60" s="273" t="s">
        <v>1546</v>
      </c>
      <c r="E60" s="273"/>
      <c r="F60" s="273"/>
      <c r="G60" s="273"/>
      <c r="H60" s="273"/>
      <c r="I60" s="273"/>
      <c r="J60" s="273"/>
      <c r="K60" s="271"/>
    </row>
    <row r="61" s="1" customFormat="1" ht="15" customHeight="1">
      <c r="B61" s="269"/>
      <c r="C61" s="275"/>
      <c r="D61" s="273" t="s">
        <v>1547</v>
      </c>
      <c r="E61" s="273"/>
      <c r="F61" s="273"/>
      <c r="G61" s="273"/>
      <c r="H61" s="273"/>
      <c r="I61" s="273"/>
      <c r="J61" s="273"/>
      <c r="K61" s="271"/>
    </row>
    <row r="62" s="1" customFormat="1" ht="15" customHeight="1">
      <c r="B62" s="269"/>
      <c r="C62" s="275"/>
      <c r="D62" s="278" t="s">
        <v>1548</v>
      </c>
      <c r="E62" s="278"/>
      <c r="F62" s="278"/>
      <c r="G62" s="278"/>
      <c r="H62" s="278"/>
      <c r="I62" s="278"/>
      <c r="J62" s="278"/>
      <c r="K62" s="271"/>
    </row>
    <row r="63" s="1" customFormat="1" ht="15" customHeight="1">
      <c r="B63" s="269"/>
      <c r="C63" s="275"/>
      <c r="D63" s="273" t="s">
        <v>1549</v>
      </c>
      <c r="E63" s="273"/>
      <c r="F63" s="273"/>
      <c r="G63" s="273"/>
      <c r="H63" s="273"/>
      <c r="I63" s="273"/>
      <c r="J63" s="273"/>
      <c r="K63" s="271"/>
    </row>
    <row r="64" s="1" customFormat="1" ht="12.75" customHeight="1">
      <c r="B64" s="269"/>
      <c r="C64" s="275"/>
      <c r="D64" s="275"/>
      <c r="E64" s="279"/>
      <c r="F64" s="275"/>
      <c r="G64" s="275"/>
      <c r="H64" s="275"/>
      <c r="I64" s="275"/>
      <c r="J64" s="275"/>
      <c r="K64" s="271"/>
    </row>
    <row r="65" s="1" customFormat="1" ht="15" customHeight="1">
      <c r="B65" s="269"/>
      <c r="C65" s="275"/>
      <c r="D65" s="273" t="s">
        <v>1550</v>
      </c>
      <c r="E65" s="273"/>
      <c r="F65" s="273"/>
      <c r="G65" s="273"/>
      <c r="H65" s="273"/>
      <c r="I65" s="273"/>
      <c r="J65" s="273"/>
      <c r="K65" s="271"/>
    </row>
    <row r="66" s="1" customFormat="1" ht="15" customHeight="1">
      <c r="B66" s="269"/>
      <c r="C66" s="275"/>
      <c r="D66" s="278" t="s">
        <v>1551</v>
      </c>
      <c r="E66" s="278"/>
      <c r="F66" s="278"/>
      <c r="G66" s="278"/>
      <c r="H66" s="278"/>
      <c r="I66" s="278"/>
      <c r="J66" s="278"/>
      <c r="K66" s="271"/>
    </row>
    <row r="67" s="1" customFormat="1" ht="15" customHeight="1">
      <c r="B67" s="269"/>
      <c r="C67" s="275"/>
      <c r="D67" s="273" t="s">
        <v>1552</v>
      </c>
      <c r="E67" s="273"/>
      <c r="F67" s="273"/>
      <c r="G67" s="273"/>
      <c r="H67" s="273"/>
      <c r="I67" s="273"/>
      <c r="J67" s="273"/>
      <c r="K67" s="271"/>
    </row>
    <row r="68" s="1" customFormat="1" ht="15" customHeight="1">
      <c r="B68" s="269"/>
      <c r="C68" s="275"/>
      <c r="D68" s="273" t="s">
        <v>1553</v>
      </c>
      <c r="E68" s="273"/>
      <c r="F68" s="273"/>
      <c r="G68" s="273"/>
      <c r="H68" s="273"/>
      <c r="I68" s="273"/>
      <c r="J68" s="273"/>
      <c r="K68" s="271"/>
    </row>
    <row r="69" s="1" customFormat="1" ht="15" customHeight="1">
      <c r="B69" s="269"/>
      <c r="C69" s="275"/>
      <c r="D69" s="273" t="s">
        <v>1554</v>
      </c>
      <c r="E69" s="273"/>
      <c r="F69" s="273"/>
      <c r="G69" s="273"/>
      <c r="H69" s="273"/>
      <c r="I69" s="273"/>
      <c r="J69" s="273"/>
      <c r="K69" s="271"/>
    </row>
    <row r="70" s="1" customFormat="1" ht="15" customHeight="1">
      <c r="B70" s="269"/>
      <c r="C70" s="275"/>
      <c r="D70" s="273" t="s">
        <v>1555</v>
      </c>
      <c r="E70" s="273"/>
      <c r="F70" s="273"/>
      <c r="G70" s="273"/>
      <c r="H70" s="273"/>
      <c r="I70" s="273"/>
      <c r="J70" s="273"/>
      <c r="K70" s="271"/>
    </row>
    <row r="71" s="1" customFormat="1" ht="12.75" customHeight="1">
      <c r="B71" s="280"/>
      <c r="C71" s="281"/>
      <c r="D71" s="281"/>
      <c r="E71" s="281"/>
      <c r="F71" s="281"/>
      <c r="G71" s="281"/>
      <c r="H71" s="281"/>
      <c r="I71" s="281"/>
      <c r="J71" s="281"/>
      <c r="K71" s="282"/>
    </row>
    <row r="72" s="1" customFormat="1" ht="18.75" customHeight="1">
      <c r="B72" s="283"/>
      <c r="C72" s="283"/>
      <c r="D72" s="283"/>
      <c r="E72" s="283"/>
      <c r="F72" s="283"/>
      <c r="G72" s="283"/>
      <c r="H72" s="283"/>
      <c r="I72" s="283"/>
      <c r="J72" s="283"/>
      <c r="K72" s="284"/>
    </row>
    <row r="73" s="1" customFormat="1" ht="18.75" customHeight="1">
      <c r="B73" s="284"/>
      <c r="C73" s="284"/>
      <c r="D73" s="284"/>
      <c r="E73" s="284"/>
      <c r="F73" s="284"/>
      <c r="G73" s="284"/>
      <c r="H73" s="284"/>
      <c r="I73" s="284"/>
      <c r="J73" s="284"/>
      <c r="K73" s="284"/>
    </row>
    <row r="74" s="1" customFormat="1" ht="7.5" customHeight="1">
      <c r="B74" s="285"/>
      <c r="C74" s="286"/>
      <c r="D74" s="286"/>
      <c r="E74" s="286"/>
      <c r="F74" s="286"/>
      <c r="G74" s="286"/>
      <c r="H74" s="286"/>
      <c r="I74" s="286"/>
      <c r="J74" s="286"/>
      <c r="K74" s="287"/>
    </row>
    <row r="75" s="1" customFormat="1" ht="45" customHeight="1">
      <c r="B75" s="288"/>
      <c r="C75" s="289" t="s">
        <v>1556</v>
      </c>
      <c r="D75" s="289"/>
      <c r="E75" s="289"/>
      <c r="F75" s="289"/>
      <c r="G75" s="289"/>
      <c r="H75" s="289"/>
      <c r="I75" s="289"/>
      <c r="J75" s="289"/>
      <c r="K75" s="290"/>
    </row>
    <row r="76" s="1" customFormat="1" ht="17.25" customHeight="1">
      <c r="B76" s="288"/>
      <c r="C76" s="291" t="s">
        <v>1557</v>
      </c>
      <c r="D76" s="291"/>
      <c r="E76" s="291"/>
      <c r="F76" s="291" t="s">
        <v>1558</v>
      </c>
      <c r="G76" s="292"/>
      <c r="H76" s="291" t="s">
        <v>58</v>
      </c>
      <c r="I76" s="291" t="s">
        <v>61</v>
      </c>
      <c r="J76" s="291" t="s">
        <v>1559</v>
      </c>
      <c r="K76" s="290"/>
    </row>
    <row r="77" s="1" customFormat="1" ht="17.25" customHeight="1">
      <c r="B77" s="288"/>
      <c r="C77" s="293" t="s">
        <v>1560</v>
      </c>
      <c r="D77" s="293"/>
      <c r="E77" s="293"/>
      <c r="F77" s="294" t="s">
        <v>1561</v>
      </c>
      <c r="G77" s="295"/>
      <c r="H77" s="293"/>
      <c r="I77" s="293"/>
      <c r="J77" s="293" t="s">
        <v>1562</v>
      </c>
      <c r="K77" s="290"/>
    </row>
    <row r="78" s="1" customFormat="1" ht="5.25" customHeight="1">
      <c r="B78" s="288"/>
      <c r="C78" s="296"/>
      <c r="D78" s="296"/>
      <c r="E78" s="296"/>
      <c r="F78" s="296"/>
      <c r="G78" s="297"/>
      <c r="H78" s="296"/>
      <c r="I78" s="296"/>
      <c r="J78" s="296"/>
      <c r="K78" s="290"/>
    </row>
    <row r="79" s="1" customFormat="1" ht="15" customHeight="1">
      <c r="B79" s="288"/>
      <c r="C79" s="276" t="s">
        <v>57</v>
      </c>
      <c r="D79" s="298"/>
      <c r="E79" s="298"/>
      <c r="F79" s="299" t="s">
        <v>1563</v>
      </c>
      <c r="G79" s="300"/>
      <c r="H79" s="276" t="s">
        <v>1564</v>
      </c>
      <c r="I79" s="276" t="s">
        <v>1565</v>
      </c>
      <c r="J79" s="276">
        <v>20</v>
      </c>
      <c r="K79" s="290"/>
    </row>
    <row r="80" s="1" customFormat="1" ht="15" customHeight="1">
      <c r="B80" s="288"/>
      <c r="C80" s="276" t="s">
        <v>1566</v>
      </c>
      <c r="D80" s="276"/>
      <c r="E80" s="276"/>
      <c r="F80" s="299" t="s">
        <v>1563</v>
      </c>
      <c r="G80" s="300"/>
      <c r="H80" s="276" t="s">
        <v>1567</v>
      </c>
      <c r="I80" s="276" t="s">
        <v>1565</v>
      </c>
      <c r="J80" s="276">
        <v>120</v>
      </c>
      <c r="K80" s="290"/>
    </row>
    <row r="81" s="1" customFormat="1" ht="15" customHeight="1">
      <c r="B81" s="301"/>
      <c r="C81" s="276" t="s">
        <v>1568</v>
      </c>
      <c r="D81" s="276"/>
      <c r="E81" s="276"/>
      <c r="F81" s="299" t="s">
        <v>1569</v>
      </c>
      <c r="G81" s="300"/>
      <c r="H81" s="276" t="s">
        <v>1570</v>
      </c>
      <c r="I81" s="276" t="s">
        <v>1565</v>
      </c>
      <c r="J81" s="276">
        <v>50</v>
      </c>
      <c r="K81" s="290"/>
    </row>
    <row r="82" s="1" customFormat="1" ht="15" customHeight="1">
      <c r="B82" s="301"/>
      <c r="C82" s="276" t="s">
        <v>1571</v>
      </c>
      <c r="D82" s="276"/>
      <c r="E82" s="276"/>
      <c r="F82" s="299" t="s">
        <v>1563</v>
      </c>
      <c r="G82" s="300"/>
      <c r="H82" s="276" t="s">
        <v>1572</v>
      </c>
      <c r="I82" s="276" t="s">
        <v>1573</v>
      </c>
      <c r="J82" s="276"/>
      <c r="K82" s="290"/>
    </row>
    <row r="83" s="1" customFormat="1" ht="15" customHeight="1">
      <c r="B83" s="301"/>
      <c r="C83" s="302" t="s">
        <v>1574</v>
      </c>
      <c r="D83" s="302"/>
      <c r="E83" s="302"/>
      <c r="F83" s="303" t="s">
        <v>1569</v>
      </c>
      <c r="G83" s="302"/>
      <c r="H83" s="302" t="s">
        <v>1575</v>
      </c>
      <c r="I83" s="302" t="s">
        <v>1565</v>
      </c>
      <c r="J83" s="302">
        <v>15</v>
      </c>
      <c r="K83" s="290"/>
    </row>
    <row r="84" s="1" customFormat="1" ht="15" customHeight="1">
      <c r="B84" s="301"/>
      <c r="C84" s="302" t="s">
        <v>1576</v>
      </c>
      <c r="D84" s="302"/>
      <c r="E84" s="302"/>
      <c r="F84" s="303" t="s">
        <v>1569</v>
      </c>
      <c r="G84" s="302"/>
      <c r="H84" s="302" t="s">
        <v>1577</v>
      </c>
      <c r="I84" s="302" t="s">
        <v>1565</v>
      </c>
      <c r="J84" s="302">
        <v>15</v>
      </c>
      <c r="K84" s="290"/>
    </row>
    <row r="85" s="1" customFormat="1" ht="15" customHeight="1">
      <c r="B85" s="301"/>
      <c r="C85" s="302" t="s">
        <v>1578</v>
      </c>
      <c r="D85" s="302"/>
      <c r="E85" s="302"/>
      <c r="F85" s="303" t="s">
        <v>1569</v>
      </c>
      <c r="G85" s="302"/>
      <c r="H85" s="302" t="s">
        <v>1579</v>
      </c>
      <c r="I85" s="302" t="s">
        <v>1565</v>
      </c>
      <c r="J85" s="302">
        <v>20</v>
      </c>
      <c r="K85" s="290"/>
    </row>
    <row r="86" s="1" customFormat="1" ht="15" customHeight="1">
      <c r="B86" s="301"/>
      <c r="C86" s="302" t="s">
        <v>1580</v>
      </c>
      <c r="D86" s="302"/>
      <c r="E86" s="302"/>
      <c r="F86" s="303" t="s">
        <v>1569</v>
      </c>
      <c r="G86" s="302"/>
      <c r="H86" s="302" t="s">
        <v>1581</v>
      </c>
      <c r="I86" s="302" t="s">
        <v>1565</v>
      </c>
      <c r="J86" s="302">
        <v>20</v>
      </c>
      <c r="K86" s="290"/>
    </row>
    <row r="87" s="1" customFormat="1" ht="15" customHeight="1">
      <c r="B87" s="301"/>
      <c r="C87" s="276" t="s">
        <v>1582</v>
      </c>
      <c r="D87" s="276"/>
      <c r="E87" s="276"/>
      <c r="F87" s="299" t="s">
        <v>1569</v>
      </c>
      <c r="G87" s="300"/>
      <c r="H87" s="276" t="s">
        <v>1583</v>
      </c>
      <c r="I87" s="276" t="s">
        <v>1565</v>
      </c>
      <c r="J87" s="276">
        <v>50</v>
      </c>
      <c r="K87" s="290"/>
    </row>
    <row r="88" s="1" customFormat="1" ht="15" customHeight="1">
      <c r="B88" s="301"/>
      <c r="C88" s="276" t="s">
        <v>1584</v>
      </c>
      <c r="D88" s="276"/>
      <c r="E88" s="276"/>
      <c r="F88" s="299" t="s">
        <v>1569</v>
      </c>
      <c r="G88" s="300"/>
      <c r="H88" s="276" t="s">
        <v>1585</v>
      </c>
      <c r="I88" s="276" t="s">
        <v>1565</v>
      </c>
      <c r="J88" s="276">
        <v>20</v>
      </c>
      <c r="K88" s="290"/>
    </row>
    <row r="89" s="1" customFormat="1" ht="15" customHeight="1">
      <c r="B89" s="301"/>
      <c r="C89" s="276" t="s">
        <v>1586</v>
      </c>
      <c r="D89" s="276"/>
      <c r="E89" s="276"/>
      <c r="F89" s="299" t="s">
        <v>1569</v>
      </c>
      <c r="G89" s="300"/>
      <c r="H89" s="276" t="s">
        <v>1587</v>
      </c>
      <c r="I89" s="276" t="s">
        <v>1565</v>
      </c>
      <c r="J89" s="276">
        <v>20</v>
      </c>
      <c r="K89" s="290"/>
    </row>
    <row r="90" s="1" customFormat="1" ht="15" customHeight="1">
      <c r="B90" s="301"/>
      <c r="C90" s="276" t="s">
        <v>1588</v>
      </c>
      <c r="D90" s="276"/>
      <c r="E90" s="276"/>
      <c r="F90" s="299" t="s">
        <v>1569</v>
      </c>
      <c r="G90" s="300"/>
      <c r="H90" s="276" t="s">
        <v>1589</v>
      </c>
      <c r="I90" s="276" t="s">
        <v>1565</v>
      </c>
      <c r="J90" s="276">
        <v>50</v>
      </c>
      <c r="K90" s="290"/>
    </row>
    <row r="91" s="1" customFormat="1" ht="15" customHeight="1">
      <c r="B91" s="301"/>
      <c r="C91" s="276" t="s">
        <v>1590</v>
      </c>
      <c r="D91" s="276"/>
      <c r="E91" s="276"/>
      <c r="F91" s="299" t="s">
        <v>1569</v>
      </c>
      <c r="G91" s="300"/>
      <c r="H91" s="276" t="s">
        <v>1590</v>
      </c>
      <c r="I91" s="276" t="s">
        <v>1565</v>
      </c>
      <c r="J91" s="276">
        <v>50</v>
      </c>
      <c r="K91" s="290"/>
    </row>
    <row r="92" s="1" customFormat="1" ht="15" customHeight="1">
      <c r="B92" s="301"/>
      <c r="C92" s="276" t="s">
        <v>1591</v>
      </c>
      <c r="D92" s="276"/>
      <c r="E92" s="276"/>
      <c r="F92" s="299" t="s">
        <v>1569</v>
      </c>
      <c r="G92" s="300"/>
      <c r="H92" s="276" t="s">
        <v>1592</v>
      </c>
      <c r="I92" s="276" t="s">
        <v>1565</v>
      </c>
      <c r="J92" s="276">
        <v>255</v>
      </c>
      <c r="K92" s="290"/>
    </row>
    <row r="93" s="1" customFormat="1" ht="15" customHeight="1">
      <c r="B93" s="301"/>
      <c r="C93" s="276" t="s">
        <v>1593</v>
      </c>
      <c r="D93" s="276"/>
      <c r="E93" s="276"/>
      <c r="F93" s="299" t="s">
        <v>1563</v>
      </c>
      <c r="G93" s="300"/>
      <c r="H93" s="276" t="s">
        <v>1594</v>
      </c>
      <c r="I93" s="276" t="s">
        <v>1595</v>
      </c>
      <c r="J93" s="276"/>
      <c r="K93" s="290"/>
    </row>
    <row r="94" s="1" customFormat="1" ht="15" customHeight="1">
      <c r="B94" s="301"/>
      <c r="C94" s="276" t="s">
        <v>1596</v>
      </c>
      <c r="D94" s="276"/>
      <c r="E94" s="276"/>
      <c r="F94" s="299" t="s">
        <v>1563</v>
      </c>
      <c r="G94" s="300"/>
      <c r="H94" s="276" t="s">
        <v>1597</v>
      </c>
      <c r="I94" s="276" t="s">
        <v>1598</v>
      </c>
      <c r="J94" s="276"/>
      <c r="K94" s="290"/>
    </row>
    <row r="95" s="1" customFormat="1" ht="15" customHeight="1">
      <c r="B95" s="301"/>
      <c r="C95" s="276" t="s">
        <v>1599</v>
      </c>
      <c r="D95" s="276"/>
      <c r="E95" s="276"/>
      <c r="F95" s="299" t="s">
        <v>1563</v>
      </c>
      <c r="G95" s="300"/>
      <c r="H95" s="276" t="s">
        <v>1599</v>
      </c>
      <c r="I95" s="276" t="s">
        <v>1598</v>
      </c>
      <c r="J95" s="276"/>
      <c r="K95" s="290"/>
    </row>
    <row r="96" s="1" customFormat="1" ht="15" customHeight="1">
      <c r="B96" s="301"/>
      <c r="C96" s="276" t="s">
        <v>42</v>
      </c>
      <c r="D96" s="276"/>
      <c r="E96" s="276"/>
      <c r="F96" s="299" t="s">
        <v>1563</v>
      </c>
      <c r="G96" s="300"/>
      <c r="H96" s="276" t="s">
        <v>1600</v>
      </c>
      <c r="I96" s="276" t="s">
        <v>1598</v>
      </c>
      <c r="J96" s="276"/>
      <c r="K96" s="290"/>
    </row>
    <row r="97" s="1" customFormat="1" ht="15" customHeight="1">
      <c r="B97" s="301"/>
      <c r="C97" s="276" t="s">
        <v>52</v>
      </c>
      <c r="D97" s="276"/>
      <c r="E97" s="276"/>
      <c r="F97" s="299" t="s">
        <v>1563</v>
      </c>
      <c r="G97" s="300"/>
      <c r="H97" s="276" t="s">
        <v>1601</v>
      </c>
      <c r="I97" s="276" t="s">
        <v>1598</v>
      </c>
      <c r="J97" s="276"/>
      <c r="K97" s="290"/>
    </row>
    <row r="98" s="1" customFormat="1" ht="15" customHeight="1">
      <c r="B98" s="304"/>
      <c r="C98" s="305"/>
      <c r="D98" s="305"/>
      <c r="E98" s="305"/>
      <c r="F98" s="305"/>
      <c r="G98" s="305"/>
      <c r="H98" s="305"/>
      <c r="I98" s="305"/>
      <c r="J98" s="305"/>
      <c r="K98" s="306"/>
    </row>
    <row r="99" s="1" customFormat="1" ht="18.75" customHeight="1">
      <c r="B99" s="307"/>
      <c r="C99" s="308"/>
      <c r="D99" s="308"/>
      <c r="E99" s="308"/>
      <c r="F99" s="308"/>
      <c r="G99" s="308"/>
      <c r="H99" s="308"/>
      <c r="I99" s="308"/>
      <c r="J99" s="308"/>
      <c r="K99" s="307"/>
    </row>
    <row r="100" s="1" customFormat="1" ht="18.75" customHeight="1">
      <c r="B100" s="284"/>
      <c r="C100" s="284"/>
      <c r="D100" s="284"/>
      <c r="E100" s="284"/>
      <c r="F100" s="284"/>
      <c r="G100" s="284"/>
      <c r="H100" s="284"/>
      <c r="I100" s="284"/>
      <c r="J100" s="284"/>
      <c r="K100" s="284"/>
    </row>
    <row r="101" s="1" customFormat="1" ht="7.5" customHeight="1">
      <c r="B101" s="285"/>
      <c r="C101" s="286"/>
      <c r="D101" s="286"/>
      <c r="E101" s="286"/>
      <c r="F101" s="286"/>
      <c r="G101" s="286"/>
      <c r="H101" s="286"/>
      <c r="I101" s="286"/>
      <c r="J101" s="286"/>
      <c r="K101" s="287"/>
    </row>
    <row r="102" s="1" customFormat="1" ht="45" customHeight="1">
      <c r="B102" s="288"/>
      <c r="C102" s="289" t="s">
        <v>1602</v>
      </c>
      <c r="D102" s="289"/>
      <c r="E102" s="289"/>
      <c r="F102" s="289"/>
      <c r="G102" s="289"/>
      <c r="H102" s="289"/>
      <c r="I102" s="289"/>
      <c r="J102" s="289"/>
      <c r="K102" s="290"/>
    </row>
    <row r="103" s="1" customFormat="1" ht="17.25" customHeight="1">
      <c r="B103" s="288"/>
      <c r="C103" s="291" t="s">
        <v>1557</v>
      </c>
      <c r="D103" s="291"/>
      <c r="E103" s="291"/>
      <c r="F103" s="291" t="s">
        <v>1558</v>
      </c>
      <c r="G103" s="292"/>
      <c r="H103" s="291" t="s">
        <v>58</v>
      </c>
      <c r="I103" s="291" t="s">
        <v>61</v>
      </c>
      <c r="J103" s="291" t="s">
        <v>1559</v>
      </c>
      <c r="K103" s="290"/>
    </row>
    <row r="104" s="1" customFormat="1" ht="17.25" customHeight="1">
      <c r="B104" s="288"/>
      <c r="C104" s="293" t="s">
        <v>1560</v>
      </c>
      <c r="D104" s="293"/>
      <c r="E104" s="293"/>
      <c r="F104" s="294" t="s">
        <v>1561</v>
      </c>
      <c r="G104" s="295"/>
      <c r="H104" s="293"/>
      <c r="I104" s="293"/>
      <c r="J104" s="293" t="s">
        <v>1562</v>
      </c>
      <c r="K104" s="290"/>
    </row>
    <row r="105" s="1" customFormat="1" ht="5.25" customHeight="1">
      <c r="B105" s="288"/>
      <c r="C105" s="291"/>
      <c r="D105" s="291"/>
      <c r="E105" s="291"/>
      <c r="F105" s="291"/>
      <c r="G105" s="309"/>
      <c r="H105" s="291"/>
      <c r="I105" s="291"/>
      <c r="J105" s="291"/>
      <c r="K105" s="290"/>
    </row>
    <row r="106" s="1" customFormat="1" ht="15" customHeight="1">
      <c r="B106" s="288"/>
      <c r="C106" s="276" t="s">
        <v>57</v>
      </c>
      <c r="D106" s="298"/>
      <c r="E106" s="298"/>
      <c r="F106" s="299" t="s">
        <v>1563</v>
      </c>
      <c r="G106" s="276"/>
      <c r="H106" s="276" t="s">
        <v>1603</v>
      </c>
      <c r="I106" s="276" t="s">
        <v>1565</v>
      </c>
      <c r="J106" s="276">
        <v>20</v>
      </c>
      <c r="K106" s="290"/>
    </row>
    <row r="107" s="1" customFormat="1" ht="15" customHeight="1">
      <c r="B107" s="288"/>
      <c r="C107" s="276" t="s">
        <v>1566</v>
      </c>
      <c r="D107" s="276"/>
      <c r="E107" s="276"/>
      <c r="F107" s="299" t="s">
        <v>1563</v>
      </c>
      <c r="G107" s="276"/>
      <c r="H107" s="276" t="s">
        <v>1603</v>
      </c>
      <c r="I107" s="276" t="s">
        <v>1565</v>
      </c>
      <c r="J107" s="276">
        <v>120</v>
      </c>
      <c r="K107" s="290"/>
    </row>
    <row r="108" s="1" customFormat="1" ht="15" customHeight="1">
      <c r="B108" s="301"/>
      <c r="C108" s="276" t="s">
        <v>1568</v>
      </c>
      <c r="D108" s="276"/>
      <c r="E108" s="276"/>
      <c r="F108" s="299" t="s">
        <v>1569</v>
      </c>
      <c r="G108" s="276"/>
      <c r="H108" s="276" t="s">
        <v>1603</v>
      </c>
      <c r="I108" s="276" t="s">
        <v>1565</v>
      </c>
      <c r="J108" s="276">
        <v>50</v>
      </c>
      <c r="K108" s="290"/>
    </row>
    <row r="109" s="1" customFormat="1" ht="15" customHeight="1">
      <c r="B109" s="301"/>
      <c r="C109" s="276" t="s">
        <v>1571</v>
      </c>
      <c r="D109" s="276"/>
      <c r="E109" s="276"/>
      <c r="F109" s="299" t="s">
        <v>1563</v>
      </c>
      <c r="G109" s="276"/>
      <c r="H109" s="276" t="s">
        <v>1603</v>
      </c>
      <c r="I109" s="276" t="s">
        <v>1573</v>
      </c>
      <c r="J109" s="276"/>
      <c r="K109" s="290"/>
    </row>
    <row r="110" s="1" customFormat="1" ht="15" customHeight="1">
      <c r="B110" s="301"/>
      <c r="C110" s="276" t="s">
        <v>1582</v>
      </c>
      <c r="D110" s="276"/>
      <c r="E110" s="276"/>
      <c r="F110" s="299" t="s">
        <v>1569</v>
      </c>
      <c r="G110" s="276"/>
      <c r="H110" s="276" t="s">
        <v>1603</v>
      </c>
      <c r="I110" s="276" t="s">
        <v>1565</v>
      </c>
      <c r="J110" s="276">
        <v>50</v>
      </c>
      <c r="K110" s="290"/>
    </row>
    <row r="111" s="1" customFormat="1" ht="15" customHeight="1">
      <c r="B111" s="301"/>
      <c r="C111" s="276" t="s">
        <v>1590</v>
      </c>
      <c r="D111" s="276"/>
      <c r="E111" s="276"/>
      <c r="F111" s="299" t="s">
        <v>1569</v>
      </c>
      <c r="G111" s="276"/>
      <c r="H111" s="276" t="s">
        <v>1603</v>
      </c>
      <c r="I111" s="276" t="s">
        <v>1565</v>
      </c>
      <c r="J111" s="276">
        <v>50</v>
      </c>
      <c r="K111" s="290"/>
    </row>
    <row r="112" s="1" customFormat="1" ht="15" customHeight="1">
      <c r="B112" s="301"/>
      <c r="C112" s="276" t="s">
        <v>1588</v>
      </c>
      <c r="D112" s="276"/>
      <c r="E112" s="276"/>
      <c r="F112" s="299" t="s">
        <v>1569</v>
      </c>
      <c r="G112" s="276"/>
      <c r="H112" s="276" t="s">
        <v>1603</v>
      </c>
      <c r="I112" s="276" t="s">
        <v>1565</v>
      </c>
      <c r="J112" s="276">
        <v>50</v>
      </c>
      <c r="K112" s="290"/>
    </row>
    <row r="113" s="1" customFormat="1" ht="15" customHeight="1">
      <c r="B113" s="301"/>
      <c r="C113" s="276" t="s">
        <v>57</v>
      </c>
      <c r="D113" s="276"/>
      <c r="E113" s="276"/>
      <c r="F113" s="299" t="s">
        <v>1563</v>
      </c>
      <c r="G113" s="276"/>
      <c r="H113" s="276" t="s">
        <v>1604</v>
      </c>
      <c r="I113" s="276" t="s">
        <v>1565</v>
      </c>
      <c r="J113" s="276">
        <v>20</v>
      </c>
      <c r="K113" s="290"/>
    </row>
    <row r="114" s="1" customFormat="1" ht="15" customHeight="1">
      <c r="B114" s="301"/>
      <c r="C114" s="276" t="s">
        <v>1605</v>
      </c>
      <c r="D114" s="276"/>
      <c r="E114" s="276"/>
      <c r="F114" s="299" t="s">
        <v>1563</v>
      </c>
      <c r="G114" s="276"/>
      <c r="H114" s="276" t="s">
        <v>1606</v>
      </c>
      <c r="I114" s="276" t="s">
        <v>1565</v>
      </c>
      <c r="J114" s="276">
        <v>120</v>
      </c>
      <c r="K114" s="290"/>
    </row>
    <row r="115" s="1" customFormat="1" ht="15" customHeight="1">
      <c r="B115" s="301"/>
      <c r="C115" s="276" t="s">
        <v>42</v>
      </c>
      <c r="D115" s="276"/>
      <c r="E115" s="276"/>
      <c r="F115" s="299" t="s">
        <v>1563</v>
      </c>
      <c r="G115" s="276"/>
      <c r="H115" s="276" t="s">
        <v>1607</v>
      </c>
      <c r="I115" s="276" t="s">
        <v>1598</v>
      </c>
      <c r="J115" s="276"/>
      <c r="K115" s="290"/>
    </row>
    <row r="116" s="1" customFormat="1" ht="15" customHeight="1">
      <c r="B116" s="301"/>
      <c r="C116" s="276" t="s">
        <v>52</v>
      </c>
      <c r="D116" s="276"/>
      <c r="E116" s="276"/>
      <c r="F116" s="299" t="s">
        <v>1563</v>
      </c>
      <c r="G116" s="276"/>
      <c r="H116" s="276" t="s">
        <v>1608</v>
      </c>
      <c r="I116" s="276" t="s">
        <v>1598</v>
      </c>
      <c r="J116" s="276"/>
      <c r="K116" s="290"/>
    </row>
    <row r="117" s="1" customFormat="1" ht="15" customHeight="1">
      <c r="B117" s="301"/>
      <c r="C117" s="276" t="s">
        <v>61</v>
      </c>
      <c r="D117" s="276"/>
      <c r="E117" s="276"/>
      <c r="F117" s="299" t="s">
        <v>1563</v>
      </c>
      <c r="G117" s="276"/>
      <c r="H117" s="276" t="s">
        <v>1609</v>
      </c>
      <c r="I117" s="276" t="s">
        <v>1610</v>
      </c>
      <c r="J117" s="276"/>
      <c r="K117" s="290"/>
    </row>
    <row r="118" s="1" customFormat="1" ht="15" customHeight="1">
      <c r="B118" s="304"/>
      <c r="C118" s="310"/>
      <c r="D118" s="310"/>
      <c r="E118" s="310"/>
      <c r="F118" s="310"/>
      <c r="G118" s="310"/>
      <c r="H118" s="310"/>
      <c r="I118" s="310"/>
      <c r="J118" s="310"/>
      <c r="K118" s="306"/>
    </row>
    <row r="119" s="1" customFormat="1" ht="18.75" customHeight="1">
      <c r="B119" s="311"/>
      <c r="C119" s="312"/>
      <c r="D119" s="312"/>
      <c r="E119" s="312"/>
      <c r="F119" s="313"/>
      <c r="G119" s="312"/>
      <c r="H119" s="312"/>
      <c r="I119" s="312"/>
      <c r="J119" s="312"/>
      <c r="K119" s="311"/>
    </row>
    <row r="120" s="1" customFormat="1" ht="18.75" customHeight="1">
      <c r="B120" s="284"/>
      <c r="C120" s="284"/>
      <c r="D120" s="284"/>
      <c r="E120" s="284"/>
      <c r="F120" s="284"/>
      <c r="G120" s="284"/>
      <c r="H120" s="284"/>
      <c r="I120" s="284"/>
      <c r="J120" s="284"/>
      <c r="K120" s="284"/>
    </row>
    <row r="121" s="1" customFormat="1" ht="7.5" customHeight="1">
      <c r="B121" s="314"/>
      <c r="C121" s="315"/>
      <c r="D121" s="315"/>
      <c r="E121" s="315"/>
      <c r="F121" s="315"/>
      <c r="G121" s="315"/>
      <c r="H121" s="315"/>
      <c r="I121" s="315"/>
      <c r="J121" s="315"/>
      <c r="K121" s="316"/>
    </row>
    <row r="122" s="1" customFormat="1" ht="45" customHeight="1">
      <c r="B122" s="317"/>
      <c r="C122" s="267" t="s">
        <v>1611</v>
      </c>
      <c r="D122" s="267"/>
      <c r="E122" s="267"/>
      <c r="F122" s="267"/>
      <c r="G122" s="267"/>
      <c r="H122" s="267"/>
      <c r="I122" s="267"/>
      <c r="J122" s="267"/>
      <c r="K122" s="318"/>
    </row>
    <row r="123" s="1" customFormat="1" ht="17.25" customHeight="1">
      <c r="B123" s="319"/>
      <c r="C123" s="291" t="s">
        <v>1557</v>
      </c>
      <c r="D123" s="291"/>
      <c r="E123" s="291"/>
      <c r="F123" s="291" t="s">
        <v>1558</v>
      </c>
      <c r="G123" s="292"/>
      <c r="H123" s="291" t="s">
        <v>58</v>
      </c>
      <c r="I123" s="291" t="s">
        <v>61</v>
      </c>
      <c r="J123" s="291" t="s">
        <v>1559</v>
      </c>
      <c r="K123" s="320"/>
    </row>
    <row r="124" s="1" customFormat="1" ht="17.25" customHeight="1">
      <c r="B124" s="319"/>
      <c r="C124" s="293" t="s">
        <v>1560</v>
      </c>
      <c r="D124" s="293"/>
      <c r="E124" s="293"/>
      <c r="F124" s="294" t="s">
        <v>1561</v>
      </c>
      <c r="G124" s="295"/>
      <c r="H124" s="293"/>
      <c r="I124" s="293"/>
      <c r="J124" s="293" t="s">
        <v>1562</v>
      </c>
      <c r="K124" s="320"/>
    </row>
    <row r="125" s="1" customFormat="1" ht="5.25" customHeight="1">
      <c r="B125" s="321"/>
      <c r="C125" s="296"/>
      <c r="D125" s="296"/>
      <c r="E125" s="296"/>
      <c r="F125" s="296"/>
      <c r="G125" s="322"/>
      <c r="H125" s="296"/>
      <c r="I125" s="296"/>
      <c r="J125" s="296"/>
      <c r="K125" s="323"/>
    </row>
    <row r="126" s="1" customFormat="1" ht="15" customHeight="1">
      <c r="B126" s="321"/>
      <c r="C126" s="276" t="s">
        <v>1566</v>
      </c>
      <c r="D126" s="298"/>
      <c r="E126" s="298"/>
      <c r="F126" s="299" t="s">
        <v>1563</v>
      </c>
      <c r="G126" s="276"/>
      <c r="H126" s="276" t="s">
        <v>1603</v>
      </c>
      <c r="I126" s="276" t="s">
        <v>1565</v>
      </c>
      <c r="J126" s="276">
        <v>120</v>
      </c>
      <c r="K126" s="324"/>
    </row>
    <row r="127" s="1" customFormat="1" ht="15" customHeight="1">
      <c r="B127" s="321"/>
      <c r="C127" s="276" t="s">
        <v>1612</v>
      </c>
      <c r="D127" s="276"/>
      <c r="E127" s="276"/>
      <c r="F127" s="299" t="s">
        <v>1563</v>
      </c>
      <c r="G127" s="276"/>
      <c r="H127" s="276" t="s">
        <v>1613</v>
      </c>
      <c r="I127" s="276" t="s">
        <v>1565</v>
      </c>
      <c r="J127" s="276" t="s">
        <v>1614</v>
      </c>
      <c r="K127" s="324"/>
    </row>
    <row r="128" s="1" customFormat="1" ht="15" customHeight="1">
      <c r="B128" s="321"/>
      <c r="C128" s="276" t="s">
        <v>1511</v>
      </c>
      <c r="D128" s="276"/>
      <c r="E128" s="276"/>
      <c r="F128" s="299" t="s">
        <v>1563</v>
      </c>
      <c r="G128" s="276"/>
      <c r="H128" s="276" t="s">
        <v>1615</v>
      </c>
      <c r="I128" s="276" t="s">
        <v>1565</v>
      </c>
      <c r="J128" s="276" t="s">
        <v>1614</v>
      </c>
      <c r="K128" s="324"/>
    </row>
    <row r="129" s="1" customFormat="1" ht="15" customHeight="1">
      <c r="B129" s="321"/>
      <c r="C129" s="276" t="s">
        <v>1574</v>
      </c>
      <c r="D129" s="276"/>
      <c r="E129" s="276"/>
      <c r="F129" s="299" t="s">
        <v>1569</v>
      </c>
      <c r="G129" s="276"/>
      <c r="H129" s="276" t="s">
        <v>1575</v>
      </c>
      <c r="I129" s="276" t="s">
        <v>1565</v>
      </c>
      <c r="J129" s="276">
        <v>15</v>
      </c>
      <c r="K129" s="324"/>
    </row>
    <row r="130" s="1" customFormat="1" ht="15" customHeight="1">
      <c r="B130" s="321"/>
      <c r="C130" s="302" t="s">
        <v>1576</v>
      </c>
      <c r="D130" s="302"/>
      <c r="E130" s="302"/>
      <c r="F130" s="303" t="s">
        <v>1569</v>
      </c>
      <c r="G130" s="302"/>
      <c r="H130" s="302" t="s">
        <v>1577</v>
      </c>
      <c r="I130" s="302" t="s">
        <v>1565</v>
      </c>
      <c r="J130" s="302">
        <v>15</v>
      </c>
      <c r="K130" s="324"/>
    </row>
    <row r="131" s="1" customFormat="1" ht="15" customHeight="1">
      <c r="B131" s="321"/>
      <c r="C131" s="302" t="s">
        <v>1578</v>
      </c>
      <c r="D131" s="302"/>
      <c r="E131" s="302"/>
      <c r="F131" s="303" t="s">
        <v>1569</v>
      </c>
      <c r="G131" s="302"/>
      <c r="H131" s="302" t="s">
        <v>1579</v>
      </c>
      <c r="I131" s="302" t="s">
        <v>1565</v>
      </c>
      <c r="J131" s="302">
        <v>20</v>
      </c>
      <c r="K131" s="324"/>
    </row>
    <row r="132" s="1" customFormat="1" ht="15" customHeight="1">
      <c r="B132" s="321"/>
      <c r="C132" s="302" t="s">
        <v>1580</v>
      </c>
      <c r="D132" s="302"/>
      <c r="E132" s="302"/>
      <c r="F132" s="303" t="s">
        <v>1569</v>
      </c>
      <c r="G132" s="302"/>
      <c r="H132" s="302" t="s">
        <v>1581</v>
      </c>
      <c r="I132" s="302" t="s">
        <v>1565</v>
      </c>
      <c r="J132" s="302">
        <v>20</v>
      </c>
      <c r="K132" s="324"/>
    </row>
    <row r="133" s="1" customFormat="1" ht="15" customHeight="1">
      <c r="B133" s="321"/>
      <c r="C133" s="276" t="s">
        <v>1568</v>
      </c>
      <c r="D133" s="276"/>
      <c r="E133" s="276"/>
      <c r="F133" s="299" t="s">
        <v>1569</v>
      </c>
      <c r="G133" s="276"/>
      <c r="H133" s="276" t="s">
        <v>1603</v>
      </c>
      <c r="I133" s="276" t="s">
        <v>1565</v>
      </c>
      <c r="J133" s="276">
        <v>50</v>
      </c>
      <c r="K133" s="324"/>
    </row>
    <row r="134" s="1" customFormat="1" ht="15" customHeight="1">
      <c r="B134" s="321"/>
      <c r="C134" s="276" t="s">
        <v>1582</v>
      </c>
      <c r="D134" s="276"/>
      <c r="E134" s="276"/>
      <c r="F134" s="299" t="s">
        <v>1569</v>
      </c>
      <c r="G134" s="276"/>
      <c r="H134" s="276" t="s">
        <v>1603</v>
      </c>
      <c r="I134" s="276" t="s">
        <v>1565</v>
      </c>
      <c r="J134" s="276">
        <v>50</v>
      </c>
      <c r="K134" s="324"/>
    </row>
    <row r="135" s="1" customFormat="1" ht="15" customHeight="1">
      <c r="B135" s="321"/>
      <c r="C135" s="276" t="s">
        <v>1588</v>
      </c>
      <c r="D135" s="276"/>
      <c r="E135" s="276"/>
      <c r="F135" s="299" t="s">
        <v>1569</v>
      </c>
      <c r="G135" s="276"/>
      <c r="H135" s="276" t="s">
        <v>1603</v>
      </c>
      <c r="I135" s="276" t="s">
        <v>1565</v>
      </c>
      <c r="J135" s="276">
        <v>50</v>
      </c>
      <c r="K135" s="324"/>
    </row>
    <row r="136" s="1" customFormat="1" ht="15" customHeight="1">
      <c r="B136" s="321"/>
      <c r="C136" s="276" t="s">
        <v>1590</v>
      </c>
      <c r="D136" s="276"/>
      <c r="E136" s="276"/>
      <c r="F136" s="299" t="s">
        <v>1569</v>
      </c>
      <c r="G136" s="276"/>
      <c r="H136" s="276" t="s">
        <v>1603</v>
      </c>
      <c r="I136" s="276" t="s">
        <v>1565</v>
      </c>
      <c r="J136" s="276">
        <v>50</v>
      </c>
      <c r="K136" s="324"/>
    </row>
    <row r="137" s="1" customFormat="1" ht="15" customHeight="1">
      <c r="B137" s="321"/>
      <c r="C137" s="276" t="s">
        <v>1591</v>
      </c>
      <c r="D137" s="276"/>
      <c r="E137" s="276"/>
      <c r="F137" s="299" t="s">
        <v>1569</v>
      </c>
      <c r="G137" s="276"/>
      <c r="H137" s="276" t="s">
        <v>1616</v>
      </c>
      <c r="I137" s="276" t="s">
        <v>1565</v>
      </c>
      <c r="J137" s="276">
        <v>255</v>
      </c>
      <c r="K137" s="324"/>
    </row>
    <row r="138" s="1" customFormat="1" ht="15" customHeight="1">
      <c r="B138" s="321"/>
      <c r="C138" s="276" t="s">
        <v>1593</v>
      </c>
      <c r="D138" s="276"/>
      <c r="E138" s="276"/>
      <c r="F138" s="299" t="s">
        <v>1563</v>
      </c>
      <c r="G138" s="276"/>
      <c r="H138" s="276" t="s">
        <v>1617</v>
      </c>
      <c r="I138" s="276" t="s">
        <v>1595</v>
      </c>
      <c r="J138" s="276"/>
      <c r="K138" s="324"/>
    </row>
    <row r="139" s="1" customFormat="1" ht="15" customHeight="1">
      <c r="B139" s="321"/>
      <c r="C139" s="276" t="s">
        <v>1596</v>
      </c>
      <c r="D139" s="276"/>
      <c r="E139" s="276"/>
      <c r="F139" s="299" t="s">
        <v>1563</v>
      </c>
      <c r="G139" s="276"/>
      <c r="H139" s="276" t="s">
        <v>1618</v>
      </c>
      <c r="I139" s="276" t="s">
        <v>1598</v>
      </c>
      <c r="J139" s="276"/>
      <c r="K139" s="324"/>
    </row>
    <row r="140" s="1" customFormat="1" ht="15" customHeight="1">
      <c r="B140" s="321"/>
      <c r="C140" s="276" t="s">
        <v>1599</v>
      </c>
      <c r="D140" s="276"/>
      <c r="E140" s="276"/>
      <c r="F140" s="299" t="s">
        <v>1563</v>
      </c>
      <c r="G140" s="276"/>
      <c r="H140" s="276" t="s">
        <v>1599</v>
      </c>
      <c r="I140" s="276" t="s">
        <v>1598</v>
      </c>
      <c r="J140" s="276"/>
      <c r="K140" s="324"/>
    </row>
    <row r="141" s="1" customFormat="1" ht="15" customHeight="1">
      <c r="B141" s="321"/>
      <c r="C141" s="276" t="s">
        <v>42</v>
      </c>
      <c r="D141" s="276"/>
      <c r="E141" s="276"/>
      <c r="F141" s="299" t="s">
        <v>1563</v>
      </c>
      <c r="G141" s="276"/>
      <c r="H141" s="276" t="s">
        <v>1619</v>
      </c>
      <c r="I141" s="276" t="s">
        <v>1598</v>
      </c>
      <c r="J141" s="276"/>
      <c r="K141" s="324"/>
    </row>
    <row r="142" s="1" customFormat="1" ht="15" customHeight="1">
      <c r="B142" s="321"/>
      <c r="C142" s="276" t="s">
        <v>1620</v>
      </c>
      <c r="D142" s="276"/>
      <c r="E142" s="276"/>
      <c r="F142" s="299" t="s">
        <v>1563</v>
      </c>
      <c r="G142" s="276"/>
      <c r="H142" s="276" t="s">
        <v>1621</v>
      </c>
      <c r="I142" s="276" t="s">
        <v>1598</v>
      </c>
      <c r="J142" s="276"/>
      <c r="K142" s="324"/>
    </row>
    <row r="143" s="1" customFormat="1" ht="15" customHeight="1">
      <c r="B143" s="325"/>
      <c r="C143" s="326"/>
      <c r="D143" s="326"/>
      <c r="E143" s="326"/>
      <c r="F143" s="326"/>
      <c r="G143" s="326"/>
      <c r="H143" s="326"/>
      <c r="I143" s="326"/>
      <c r="J143" s="326"/>
      <c r="K143" s="327"/>
    </row>
    <row r="144" s="1" customFormat="1" ht="18.75" customHeight="1">
      <c r="B144" s="312"/>
      <c r="C144" s="312"/>
      <c r="D144" s="312"/>
      <c r="E144" s="312"/>
      <c r="F144" s="313"/>
      <c r="G144" s="312"/>
      <c r="H144" s="312"/>
      <c r="I144" s="312"/>
      <c r="J144" s="312"/>
      <c r="K144" s="312"/>
    </row>
    <row r="145" s="1" customFormat="1" ht="18.75" customHeight="1">
      <c r="B145" s="284"/>
      <c r="C145" s="284"/>
      <c r="D145" s="284"/>
      <c r="E145" s="284"/>
      <c r="F145" s="284"/>
      <c r="G145" s="284"/>
      <c r="H145" s="284"/>
      <c r="I145" s="284"/>
      <c r="J145" s="284"/>
      <c r="K145" s="284"/>
    </row>
    <row r="146" s="1" customFormat="1" ht="7.5" customHeight="1">
      <c r="B146" s="285"/>
      <c r="C146" s="286"/>
      <c r="D146" s="286"/>
      <c r="E146" s="286"/>
      <c r="F146" s="286"/>
      <c r="G146" s="286"/>
      <c r="H146" s="286"/>
      <c r="I146" s="286"/>
      <c r="J146" s="286"/>
      <c r="K146" s="287"/>
    </row>
    <row r="147" s="1" customFormat="1" ht="45" customHeight="1">
      <c r="B147" s="288"/>
      <c r="C147" s="289" t="s">
        <v>1622</v>
      </c>
      <c r="D147" s="289"/>
      <c r="E147" s="289"/>
      <c r="F147" s="289"/>
      <c r="G147" s="289"/>
      <c r="H147" s="289"/>
      <c r="I147" s="289"/>
      <c r="J147" s="289"/>
      <c r="K147" s="290"/>
    </row>
    <row r="148" s="1" customFormat="1" ht="17.25" customHeight="1">
      <c r="B148" s="288"/>
      <c r="C148" s="291" t="s">
        <v>1557</v>
      </c>
      <c r="D148" s="291"/>
      <c r="E148" s="291"/>
      <c r="F148" s="291" t="s">
        <v>1558</v>
      </c>
      <c r="G148" s="292"/>
      <c r="H148" s="291" t="s">
        <v>58</v>
      </c>
      <c r="I148" s="291" t="s">
        <v>61</v>
      </c>
      <c r="J148" s="291" t="s">
        <v>1559</v>
      </c>
      <c r="K148" s="290"/>
    </row>
    <row r="149" s="1" customFormat="1" ht="17.25" customHeight="1">
      <c r="B149" s="288"/>
      <c r="C149" s="293" t="s">
        <v>1560</v>
      </c>
      <c r="D149" s="293"/>
      <c r="E149" s="293"/>
      <c r="F149" s="294" t="s">
        <v>1561</v>
      </c>
      <c r="G149" s="295"/>
      <c r="H149" s="293"/>
      <c r="I149" s="293"/>
      <c r="J149" s="293" t="s">
        <v>1562</v>
      </c>
      <c r="K149" s="290"/>
    </row>
    <row r="150" s="1" customFormat="1" ht="5.25" customHeight="1">
      <c r="B150" s="301"/>
      <c r="C150" s="296"/>
      <c r="D150" s="296"/>
      <c r="E150" s="296"/>
      <c r="F150" s="296"/>
      <c r="G150" s="297"/>
      <c r="H150" s="296"/>
      <c r="I150" s="296"/>
      <c r="J150" s="296"/>
      <c r="K150" s="324"/>
    </row>
    <row r="151" s="1" customFormat="1" ht="15" customHeight="1">
      <c r="B151" s="301"/>
      <c r="C151" s="328" t="s">
        <v>1566</v>
      </c>
      <c r="D151" s="276"/>
      <c r="E151" s="276"/>
      <c r="F151" s="329" t="s">
        <v>1563</v>
      </c>
      <c r="G151" s="276"/>
      <c r="H151" s="328" t="s">
        <v>1603</v>
      </c>
      <c r="I151" s="328" t="s">
        <v>1565</v>
      </c>
      <c r="J151" s="328">
        <v>120</v>
      </c>
      <c r="K151" s="324"/>
    </row>
    <row r="152" s="1" customFormat="1" ht="15" customHeight="1">
      <c r="B152" s="301"/>
      <c r="C152" s="328" t="s">
        <v>1612</v>
      </c>
      <c r="D152" s="276"/>
      <c r="E152" s="276"/>
      <c r="F152" s="329" t="s">
        <v>1563</v>
      </c>
      <c r="G152" s="276"/>
      <c r="H152" s="328" t="s">
        <v>1623</v>
      </c>
      <c r="I152" s="328" t="s">
        <v>1565</v>
      </c>
      <c r="J152" s="328" t="s">
        <v>1614</v>
      </c>
      <c r="K152" s="324"/>
    </row>
    <row r="153" s="1" customFormat="1" ht="15" customHeight="1">
      <c r="B153" s="301"/>
      <c r="C153" s="328" t="s">
        <v>1511</v>
      </c>
      <c r="D153" s="276"/>
      <c r="E153" s="276"/>
      <c r="F153" s="329" t="s">
        <v>1563</v>
      </c>
      <c r="G153" s="276"/>
      <c r="H153" s="328" t="s">
        <v>1624</v>
      </c>
      <c r="I153" s="328" t="s">
        <v>1565</v>
      </c>
      <c r="J153" s="328" t="s">
        <v>1614</v>
      </c>
      <c r="K153" s="324"/>
    </row>
    <row r="154" s="1" customFormat="1" ht="15" customHeight="1">
      <c r="B154" s="301"/>
      <c r="C154" s="328" t="s">
        <v>1568</v>
      </c>
      <c r="D154" s="276"/>
      <c r="E154" s="276"/>
      <c r="F154" s="329" t="s">
        <v>1569</v>
      </c>
      <c r="G154" s="276"/>
      <c r="H154" s="328" t="s">
        <v>1603</v>
      </c>
      <c r="I154" s="328" t="s">
        <v>1565</v>
      </c>
      <c r="J154" s="328">
        <v>50</v>
      </c>
      <c r="K154" s="324"/>
    </row>
    <row r="155" s="1" customFormat="1" ht="15" customHeight="1">
      <c r="B155" s="301"/>
      <c r="C155" s="328" t="s">
        <v>1571</v>
      </c>
      <c r="D155" s="276"/>
      <c r="E155" s="276"/>
      <c r="F155" s="329" t="s">
        <v>1563</v>
      </c>
      <c r="G155" s="276"/>
      <c r="H155" s="328" t="s">
        <v>1603</v>
      </c>
      <c r="I155" s="328" t="s">
        <v>1573</v>
      </c>
      <c r="J155" s="328"/>
      <c r="K155" s="324"/>
    </row>
    <row r="156" s="1" customFormat="1" ht="15" customHeight="1">
      <c r="B156" s="301"/>
      <c r="C156" s="328" t="s">
        <v>1582</v>
      </c>
      <c r="D156" s="276"/>
      <c r="E156" s="276"/>
      <c r="F156" s="329" t="s">
        <v>1569</v>
      </c>
      <c r="G156" s="276"/>
      <c r="H156" s="328" t="s">
        <v>1603</v>
      </c>
      <c r="I156" s="328" t="s">
        <v>1565</v>
      </c>
      <c r="J156" s="328">
        <v>50</v>
      </c>
      <c r="K156" s="324"/>
    </row>
    <row r="157" s="1" customFormat="1" ht="15" customHeight="1">
      <c r="B157" s="301"/>
      <c r="C157" s="328" t="s">
        <v>1590</v>
      </c>
      <c r="D157" s="276"/>
      <c r="E157" s="276"/>
      <c r="F157" s="329" t="s">
        <v>1569</v>
      </c>
      <c r="G157" s="276"/>
      <c r="H157" s="328" t="s">
        <v>1603</v>
      </c>
      <c r="I157" s="328" t="s">
        <v>1565</v>
      </c>
      <c r="J157" s="328">
        <v>50</v>
      </c>
      <c r="K157" s="324"/>
    </row>
    <row r="158" s="1" customFormat="1" ht="15" customHeight="1">
      <c r="B158" s="301"/>
      <c r="C158" s="328" t="s">
        <v>1588</v>
      </c>
      <c r="D158" s="276"/>
      <c r="E158" s="276"/>
      <c r="F158" s="329" t="s">
        <v>1569</v>
      </c>
      <c r="G158" s="276"/>
      <c r="H158" s="328" t="s">
        <v>1603</v>
      </c>
      <c r="I158" s="328" t="s">
        <v>1565</v>
      </c>
      <c r="J158" s="328">
        <v>50</v>
      </c>
      <c r="K158" s="324"/>
    </row>
    <row r="159" s="1" customFormat="1" ht="15" customHeight="1">
      <c r="B159" s="301"/>
      <c r="C159" s="328" t="s">
        <v>86</v>
      </c>
      <c r="D159" s="276"/>
      <c r="E159" s="276"/>
      <c r="F159" s="329" t="s">
        <v>1563</v>
      </c>
      <c r="G159" s="276"/>
      <c r="H159" s="328" t="s">
        <v>1625</v>
      </c>
      <c r="I159" s="328" t="s">
        <v>1565</v>
      </c>
      <c r="J159" s="328" t="s">
        <v>1626</v>
      </c>
      <c r="K159" s="324"/>
    </row>
    <row r="160" s="1" customFormat="1" ht="15" customHeight="1">
      <c r="B160" s="301"/>
      <c r="C160" s="328" t="s">
        <v>1627</v>
      </c>
      <c r="D160" s="276"/>
      <c r="E160" s="276"/>
      <c r="F160" s="329" t="s">
        <v>1563</v>
      </c>
      <c r="G160" s="276"/>
      <c r="H160" s="328" t="s">
        <v>1628</v>
      </c>
      <c r="I160" s="328" t="s">
        <v>1598</v>
      </c>
      <c r="J160" s="328"/>
      <c r="K160" s="324"/>
    </row>
    <row r="161" s="1" customFormat="1" ht="15" customHeight="1">
      <c r="B161" s="330"/>
      <c r="C161" s="310"/>
      <c r="D161" s="310"/>
      <c r="E161" s="310"/>
      <c r="F161" s="310"/>
      <c r="G161" s="310"/>
      <c r="H161" s="310"/>
      <c r="I161" s="310"/>
      <c r="J161" s="310"/>
      <c r="K161" s="331"/>
    </row>
    <row r="162" s="1" customFormat="1" ht="18.75" customHeight="1">
      <c r="B162" s="312"/>
      <c r="C162" s="322"/>
      <c r="D162" s="322"/>
      <c r="E162" s="322"/>
      <c r="F162" s="332"/>
      <c r="G162" s="322"/>
      <c r="H162" s="322"/>
      <c r="I162" s="322"/>
      <c r="J162" s="322"/>
      <c r="K162" s="312"/>
    </row>
    <row r="163" s="1" customFormat="1" ht="18.75" customHeight="1">
      <c r="B163" s="284"/>
      <c r="C163" s="284"/>
      <c r="D163" s="284"/>
      <c r="E163" s="284"/>
      <c r="F163" s="284"/>
      <c r="G163" s="284"/>
      <c r="H163" s="284"/>
      <c r="I163" s="284"/>
      <c r="J163" s="284"/>
      <c r="K163" s="284"/>
    </row>
    <row r="164" s="1" customFormat="1" ht="7.5" customHeight="1">
      <c r="B164" s="263"/>
      <c r="C164" s="264"/>
      <c r="D164" s="264"/>
      <c r="E164" s="264"/>
      <c r="F164" s="264"/>
      <c r="G164" s="264"/>
      <c r="H164" s="264"/>
      <c r="I164" s="264"/>
      <c r="J164" s="264"/>
      <c r="K164" s="265"/>
    </row>
    <row r="165" s="1" customFormat="1" ht="45" customHeight="1">
      <c r="B165" s="266"/>
      <c r="C165" s="267" t="s">
        <v>1629</v>
      </c>
      <c r="D165" s="267"/>
      <c r="E165" s="267"/>
      <c r="F165" s="267"/>
      <c r="G165" s="267"/>
      <c r="H165" s="267"/>
      <c r="I165" s="267"/>
      <c r="J165" s="267"/>
      <c r="K165" s="268"/>
    </row>
    <row r="166" s="1" customFormat="1" ht="17.25" customHeight="1">
      <c r="B166" s="266"/>
      <c r="C166" s="291" t="s">
        <v>1557</v>
      </c>
      <c r="D166" s="291"/>
      <c r="E166" s="291"/>
      <c r="F166" s="291" t="s">
        <v>1558</v>
      </c>
      <c r="G166" s="333"/>
      <c r="H166" s="334" t="s">
        <v>58</v>
      </c>
      <c r="I166" s="334" t="s">
        <v>61</v>
      </c>
      <c r="J166" s="291" t="s">
        <v>1559</v>
      </c>
      <c r="K166" s="268"/>
    </row>
    <row r="167" s="1" customFormat="1" ht="17.25" customHeight="1">
      <c r="B167" s="269"/>
      <c r="C167" s="293" t="s">
        <v>1560</v>
      </c>
      <c r="D167" s="293"/>
      <c r="E167" s="293"/>
      <c r="F167" s="294" t="s">
        <v>1561</v>
      </c>
      <c r="G167" s="335"/>
      <c r="H167" s="336"/>
      <c r="I167" s="336"/>
      <c r="J167" s="293" t="s">
        <v>1562</v>
      </c>
      <c r="K167" s="271"/>
    </row>
    <row r="168" s="1" customFormat="1" ht="5.25" customHeight="1">
      <c r="B168" s="301"/>
      <c r="C168" s="296"/>
      <c r="D168" s="296"/>
      <c r="E168" s="296"/>
      <c r="F168" s="296"/>
      <c r="G168" s="297"/>
      <c r="H168" s="296"/>
      <c r="I168" s="296"/>
      <c r="J168" s="296"/>
      <c r="K168" s="324"/>
    </row>
    <row r="169" s="1" customFormat="1" ht="15" customHeight="1">
      <c r="B169" s="301"/>
      <c r="C169" s="276" t="s">
        <v>1566</v>
      </c>
      <c r="D169" s="276"/>
      <c r="E169" s="276"/>
      <c r="F169" s="299" t="s">
        <v>1563</v>
      </c>
      <c r="G169" s="276"/>
      <c r="H169" s="276" t="s">
        <v>1603</v>
      </c>
      <c r="I169" s="276" t="s">
        <v>1565</v>
      </c>
      <c r="J169" s="276">
        <v>120</v>
      </c>
      <c r="K169" s="324"/>
    </row>
    <row r="170" s="1" customFormat="1" ht="15" customHeight="1">
      <c r="B170" s="301"/>
      <c r="C170" s="276" t="s">
        <v>1612</v>
      </c>
      <c r="D170" s="276"/>
      <c r="E170" s="276"/>
      <c r="F170" s="299" t="s">
        <v>1563</v>
      </c>
      <c r="G170" s="276"/>
      <c r="H170" s="276" t="s">
        <v>1613</v>
      </c>
      <c r="I170" s="276" t="s">
        <v>1565</v>
      </c>
      <c r="J170" s="276" t="s">
        <v>1614</v>
      </c>
      <c r="K170" s="324"/>
    </row>
    <row r="171" s="1" customFormat="1" ht="15" customHeight="1">
      <c r="B171" s="301"/>
      <c r="C171" s="276" t="s">
        <v>1511</v>
      </c>
      <c r="D171" s="276"/>
      <c r="E171" s="276"/>
      <c r="F171" s="299" t="s">
        <v>1563</v>
      </c>
      <c r="G171" s="276"/>
      <c r="H171" s="276" t="s">
        <v>1630</v>
      </c>
      <c r="I171" s="276" t="s">
        <v>1565</v>
      </c>
      <c r="J171" s="276" t="s">
        <v>1614</v>
      </c>
      <c r="K171" s="324"/>
    </row>
    <row r="172" s="1" customFormat="1" ht="15" customHeight="1">
      <c r="B172" s="301"/>
      <c r="C172" s="276" t="s">
        <v>1568</v>
      </c>
      <c r="D172" s="276"/>
      <c r="E172" s="276"/>
      <c r="F172" s="299" t="s">
        <v>1569</v>
      </c>
      <c r="G172" s="276"/>
      <c r="H172" s="276" t="s">
        <v>1630</v>
      </c>
      <c r="I172" s="276" t="s">
        <v>1565</v>
      </c>
      <c r="J172" s="276">
        <v>50</v>
      </c>
      <c r="K172" s="324"/>
    </row>
    <row r="173" s="1" customFormat="1" ht="15" customHeight="1">
      <c r="B173" s="301"/>
      <c r="C173" s="276" t="s">
        <v>1571</v>
      </c>
      <c r="D173" s="276"/>
      <c r="E173" s="276"/>
      <c r="F173" s="299" t="s">
        <v>1563</v>
      </c>
      <c r="G173" s="276"/>
      <c r="H173" s="276" t="s">
        <v>1630</v>
      </c>
      <c r="I173" s="276" t="s">
        <v>1573</v>
      </c>
      <c r="J173" s="276"/>
      <c r="K173" s="324"/>
    </row>
    <row r="174" s="1" customFormat="1" ht="15" customHeight="1">
      <c r="B174" s="301"/>
      <c r="C174" s="276" t="s">
        <v>1582</v>
      </c>
      <c r="D174" s="276"/>
      <c r="E174" s="276"/>
      <c r="F174" s="299" t="s">
        <v>1569</v>
      </c>
      <c r="G174" s="276"/>
      <c r="H174" s="276" t="s">
        <v>1630</v>
      </c>
      <c r="I174" s="276" t="s">
        <v>1565</v>
      </c>
      <c r="J174" s="276">
        <v>50</v>
      </c>
      <c r="K174" s="324"/>
    </row>
    <row r="175" s="1" customFormat="1" ht="15" customHeight="1">
      <c r="B175" s="301"/>
      <c r="C175" s="276" t="s">
        <v>1590</v>
      </c>
      <c r="D175" s="276"/>
      <c r="E175" s="276"/>
      <c r="F175" s="299" t="s">
        <v>1569</v>
      </c>
      <c r="G175" s="276"/>
      <c r="H175" s="276" t="s">
        <v>1630</v>
      </c>
      <c r="I175" s="276" t="s">
        <v>1565</v>
      </c>
      <c r="J175" s="276">
        <v>50</v>
      </c>
      <c r="K175" s="324"/>
    </row>
    <row r="176" s="1" customFormat="1" ht="15" customHeight="1">
      <c r="B176" s="301"/>
      <c r="C176" s="276" t="s">
        <v>1588</v>
      </c>
      <c r="D176" s="276"/>
      <c r="E176" s="276"/>
      <c r="F176" s="299" t="s">
        <v>1569</v>
      </c>
      <c r="G176" s="276"/>
      <c r="H176" s="276" t="s">
        <v>1630</v>
      </c>
      <c r="I176" s="276" t="s">
        <v>1565</v>
      </c>
      <c r="J176" s="276">
        <v>50</v>
      </c>
      <c r="K176" s="324"/>
    </row>
    <row r="177" s="1" customFormat="1" ht="15" customHeight="1">
      <c r="B177" s="301"/>
      <c r="C177" s="276" t="s">
        <v>119</v>
      </c>
      <c r="D177" s="276"/>
      <c r="E177" s="276"/>
      <c r="F177" s="299" t="s">
        <v>1563</v>
      </c>
      <c r="G177" s="276"/>
      <c r="H177" s="276" t="s">
        <v>1631</v>
      </c>
      <c r="I177" s="276" t="s">
        <v>1632</v>
      </c>
      <c r="J177" s="276"/>
      <c r="K177" s="324"/>
    </row>
    <row r="178" s="1" customFormat="1" ht="15" customHeight="1">
      <c r="B178" s="301"/>
      <c r="C178" s="276" t="s">
        <v>61</v>
      </c>
      <c r="D178" s="276"/>
      <c r="E178" s="276"/>
      <c r="F178" s="299" t="s">
        <v>1563</v>
      </c>
      <c r="G178" s="276"/>
      <c r="H178" s="276" t="s">
        <v>1633</v>
      </c>
      <c r="I178" s="276" t="s">
        <v>1634</v>
      </c>
      <c r="J178" s="276">
        <v>1</v>
      </c>
      <c r="K178" s="324"/>
    </row>
    <row r="179" s="1" customFormat="1" ht="15" customHeight="1">
      <c r="B179" s="301"/>
      <c r="C179" s="276" t="s">
        <v>57</v>
      </c>
      <c r="D179" s="276"/>
      <c r="E179" s="276"/>
      <c r="F179" s="299" t="s">
        <v>1563</v>
      </c>
      <c r="G179" s="276"/>
      <c r="H179" s="276" t="s">
        <v>1635</v>
      </c>
      <c r="I179" s="276" t="s">
        <v>1565</v>
      </c>
      <c r="J179" s="276">
        <v>20</v>
      </c>
      <c r="K179" s="324"/>
    </row>
    <row r="180" s="1" customFormat="1" ht="15" customHeight="1">
      <c r="B180" s="301"/>
      <c r="C180" s="276" t="s">
        <v>58</v>
      </c>
      <c r="D180" s="276"/>
      <c r="E180" s="276"/>
      <c r="F180" s="299" t="s">
        <v>1563</v>
      </c>
      <c r="G180" s="276"/>
      <c r="H180" s="276" t="s">
        <v>1636</v>
      </c>
      <c r="I180" s="276" t="s">
        <v>1565</v>
      </c>
      <c r="J180" s="276">
        <v>255</v>
      </c>
      <c r="K180" s="324"/>
    </row>
    <row r="181" s="1" customFormat="1" ht="15" customHeight="1">
      <c r="B181" s="301"/>
      <c r="C181" s="276" t="s">
        <v>120</v>
      </c>
      <c r="D181" s="276"/>
      <c r="E181" s="276"/>
      <c r="F181" s="299" t="s">
        <v>1563</v>
      </c>
      <c r="G181" s="276"/>
      <c r="H181" s="276" t="s">
        <v>1527</v>
      </c>
      <c r="I181" s="276" t="s">
        <v>1565</v>
      </c>
      <c r="J181" s="276">
        <v>10</v>
      </c>
      <c r="K181" s="324"/>
    </row>
    <row r="182" s="1" customFormat="1" ht="15" customHeight="1">
      <c r="B182" s="301"/>
      <c r="C182" s="276" t="s">
        <v>121</v>
      </c>
      <c r="D182" s="276"/>
      <c r="E182" s="276"/>
      <c r="F182" s="299" t="s">
        <v>1563</v>
      </c>
      <c r="G182" s="276"/>
      <c r="H182" s="276" t="s">
        <v>1637</v>
      </c>
      <c r="I182" s="276" t="s">
        <v>1598</v>
      </c>
      <c r="J182" s="276"/>
      <c r="K182" s="324"/>
    </row>
    <row r="183" s="1" customFormat="1" ht="15" customHeight="1">
      <c r="B183" s="301"/>
      <c r="C183" s="276" t="s">
        <v>1638</v>
      </c>
      <c r="D183" s="276"/>
      <c r="E183" s="276"/>
      <c r="F183" s="299" t="s">
        <v>1563</v>
      </c>
      <c r="G183" s="276"/>
      <c r="H183" s="276" t="s">
        <v>1639</v>
      </c>
      <c r="I183" s="276" t="s">
        <v>1598</v>
      </c>
      <c r="J183" s="276"/>
      <c r="K183" s="324"/>
    </row>
    <row r="184" s="1" customFormat="1" ht="15" customHeight="1">
      <c r="B184" s="301"/>
      <c r="C184" s="276" t="s">
        <v>1627</v>
      </c>
      <c r="D184" s="276"/>
      <c r="E184" s="276"/>
      <c r="F184" s="299" t="s">
        <v>1563</v>
      </c>
      <c r="G184" s="276"/>
      <c r="H184" s="276" t="s">
        <v>1640</v>
      </c>
      <c r="I184" s="276" t="s">
        <v>1598</v>
      </c>
      <c r="J184" s="276"/>
      <c r="K184" s="324"/>
    </row>
    <row r="185" s="1" customFormat="1" ht="15" customHeight="1">
      <c r="B185" s="301"/>
      <c r="C185" s="276" t="s">
        <v>123</v>
      </c>
      <c r="D185" s="276"/>
      <c r="E185" s="276"/>
      <c r="F185" s="299" t="s">
        <v>1569</v>
      </c>
      <c r="G185" s="276"/>
      <c r="H185" s="276" t="s">
        <v>1641</v>
      </c>
      <c r="I185" s="276" t="s">
        <v>1565</v>
      </c>
      <c r="J185" s="276">
        <v>50</v>
      </c>
      <c r="K185" s="324"/>
    </row>
    <row r="186" s="1" customFormat="1" ht="15" customHeight="1">
      <c r="B186" s="301"/>
      <c r="C186" s="276" t="s">
        <v>1642</v>
      </c>
      <c r="D186" s="276"/>
      <c r="E186" s="276"/>
      <c r="F186" s="299" t="s">
        <v>1569</v>
      </c>
      <c r="G186" s="276"/>
      <c r="H186" s="276" t="s">
        <v>1643</v>
      </c>
      <c r="I186" s="276" t="s">
        <v>1644</v>
      </c>
      <c r="J186" s="276"/>
      <c r="K186" s="324"/>
    </row>
    <row r="187" s="1" customFormat="1" ht="15" customHeight="1">
      <c r="B187" s="301"/>
      <c r="C187" s="276" t="s">
        <v>1645</v>
      </c>
      <c r="D187" s="276"/>
      <c r="E187" s="276"/>
      <c r="F187" s="299" t="s">
        <v>1569</v>
      </c>
      <c r="G187" s="276"/>
      <c r="H187" s="276" t="s">
        <v>1646</v>
      </c>
      <c r="I187" s="276" t="s">
        <v>1644</v>
      </c>
      <c r="J187" s="276"/>
      <c r="K187" s="324"/>
    </row>
    <row r="188" s="1" customFormat="1" ht="15" customHeight="1">
      <c r="B188" s="301"/>
      <c r="C188" s="276" t="s">
        <v>1647</v>
      </c>
      <c r="D188" s="276"/>
      <c r="E188" s="276"/>
      <c r="F188" s="299" t="s">
        <v>1569</v>
      </c>
      <c r="G188" s="276"/>
      <c r="H188" s="276" t="s">
        <v>1648</v>
      </c>
      <c r="I188" s="276" t="s">
        <v>1644</v>
      </c>
      <c r="J188" s="276"/>
      <c r="K188" s="324"/>
    </row>
    <row r="189" s="1" customFormat="1" ht="15" customHeight="1">
      <c r="B189" s="301"/>
      <c r="C189" s="337" t="s">
        <v>1649</v>
      </c>
      <c r="D189" s="276"/>
      <c r="E189" s="276"/>
      <c r="F189" s="299" t="s">
        <v>1569</v>
      </c>
      <c r="G189" s="276"/>
      <c r="H189" s="276" t="s">
        <v>1650</v>
      </c>
      <c r="I189" s="276" t="s">
        <v>1651</v>
      </c>
      <c r="J189" s="338" t="s">
        <v>1652</v>
      </c>
      <c r="K189" s="324"/>
    </row>
    <row r="190" s="1" customFormat="1" ht="15" customHeight="1">
      <c r="B190" s="301"/>
      <c r="C190" s="337" t="s">
        <v>46</v>
      </c>
      <c r="D190" s="276"/>
      <c r="E190" s="276"/>
      <c r="F190" s="299" t="s">
        <v>1563</v>
      </c>
      <c r="G190" s="276"/>
      <c r="H190" s="273" t="s">
        <v>1653</v>
      </c>
      <c r="I190" s="276" t="s">
        <v>1654</v>
      </c>
      <c r="J190" s="276"/>
      <c r="K190" s="324"/>
    </row>
    <row r="191" s="1" customFormat="1" ht="15" customHeight="1">
      <c r="B191" s="301"/>
      <c r="C191" s="337" t="s">
        <v>1655</v>
      </c>
      <c r="D191" s="276"/>
      <c r="E191" s="276"/>
      <c r="F191" s="299" t="s">
        <v>1563</v>
      </c>
      <c r="G191" s="276"/>
      <c r="H191" s="276" t="s">
        <v>1656</v>
      </c>
      <c r="I191" s="276" t="s">
        <v>1598</v>
      </c>
      <c r="J191" s="276"/>
      <c r="K191" s="324"/>
    </row>
    <row r="192" s="1" customFormat="1" ht="15" customHeight="1">
      <c r="B192" s="301"/>
      <c r="C192" s="337" t="s">
        <v>1657</v>
      </c>
      <c r="D192" s="276"/>
      <c r="E192" s="276"/>
      <c r="F192" s="299" t="s">
        <v>1563</v>
      </c>
      <c r="G192" s="276"/>
      <c r="H192" s="276" t="s">
        <v>1658</v>
      </c>
      <c r="I192" s="276" t="s">
        <v>1598</v>
      </c>
      <c r="J192" s="276"/>
      <c r="K192" s="324"/>
    </row>
    <row r="193" s="1" customFormat="1" ht="15" customHeight="1">
      <c r="B193" s="301"/>
      <c r="C193" s="337" t="s">
        <v>1659</v>
      </c>
      <c r="D193" s="276"/>
      <c r="E193" s="276"/>
      <c r="F193" s="299" t="s">
        <v>1569</v>
      </c>
      <c r="G193" s="276"/>
      <c r="H193" s="276" t="s">
        <v>1660</v>
      </c>
      <c r="I193" s="276" t="s">
        <v>1598</v>
      </c>
      <c r="J193" s="276"/>
      <c r="K193" s="324"/>
    </row>
    <row r="194" s="1" customFormat="1" ht="15" customHeight="1">
      <c r="B194" s="330"/>
      <c r="C194" s="339"/>
      <c r="D194" s="310"/>
      <c r="E194" s="310"/>
      <c r="F194" s="310"/>
      <c r="G194" s="310"/>
      <c r="H194" s="310"/>
      <c r="I194" s="310"/>
      <c r="J194" s="310"/>
      <c r="K194" s="331"/>
    </row>
    <row r="195" s="1" customFormat="1" ht="18.75" customHeight="1">
      <c r="B195" s="312"/>
      <c r="C195" s="322"/>
      <c r="D195" s="322"/>
      <c r="E195" s="322"/>
      <c r="F195" s="332"/>
      <c r="G195" s="322"/>
      <c r="H195" s="322"/>
      <c r="I195" s="322"/>
      <c r="J195" s="322"/>
      <c r="K195" s="312"/>
    </row>
    <row r="196" s="1" customFormat="1" ht="18.75" customHeight="1">
      <c r="B196" s="312"/>
      <c r="C196" s="322"/>
      <c r="D196" s="322"/>
      <c r="E196" s="322"/>
      <c r="F196" s="332"/>
      <c r="G196" s="322"/>
      <c r="H196" s="322"/>
      <c r="I196" s="322"/>
      <c r="J196" s="322"/>
      <c r="K196" s="312"/>
    </row>
    <row r="197" s="1" customFormat="1" ht="18.75" customHeight="1">
      <c r="B197" s="284"/>
      <c r="C197" s="284"/>
      <c r="D197" s="284"/>
      <c r="E197" s="284"/>
      <c r="F197" s="284"/>
      <c r="G197" s="284"/>
      <c r="H197" s="284"/>
      <c r="I197" s="284"/>
      <c r="J197" s="284"/>
      <c r="K197" s="284"/>
    </row>
    <row r="198" s="1" customFormat="1" ht="13.5">
      <c r="B198" s="263"/>
      <c r="C198" s="264"/>
      <c r="D198" s="264"/>
      <c r="E198" s="264"/>
      <c r="F198" s="264"/>
      <c r="G198" s="264"/>
      <c r="H198" s="264"/>
      <c r="I198" s="264"/>
      <c r="J198" s="264"/>
      <c r="K198" s="265"/>
    </row>
    <row r="199" s="1" customFormat="1" ht="21">
      <c r="B199" s="266"/>
      <c r="C199" s="267" t="s">
        <v>1661</v>
      </c>
      <c r="D199" s="267"/>
      <c r="E199" s="267"/>
      <c r="F199" s="267"/>
      <c r="G199" s="267"/>
      <c r="H199" s="267"/>
      <c r="I199" s="267"/>
      <c r="J199" s="267"/>
      <c r="K199" s="268"/>
    </row>
    <row r="200" s="1" customFormat="1" ht="25.5" customHeight="1">
      <c r="B200" s="266"/>
      <c r="C200" s="340" t="s">
        <v>1662</v>
      </c>
      <c r="D200" s="340"/>
      <c r="E200" s="340"/>
      <c r="F200" s="340" t="s">
        <v>1663</v>
      </c>
      <c r="G200" s="341"/>
      <c r="H200" s="340" t="s">
        <v>1664</v>
      </c>
      <c r="I200" s="340"/>
      <c r="J200" s="340"/>
      <c r="K200" s="268"/>
    </row>
    <row r="201" s="1" customFormat="1" ht="5.25" customHeight="1">
      <c r="B201" s="301"/>
      <c r="C201" s="296"/>
      <c r="D201" s="296"/>
      <c r="E201" s="296"/>
      <c r="F201" s="296"/>
      <c r="G201" s="322"/>
      <c r="H201" s="296"/>
      <c r="I201" s="296"/>
      <c r="J201" s="296"/>
      <c r="K201" s="324"/>
    </row>
    <row r="202" s="1" customFormat="1" ht="15" customHeight="1">
      <c r="B202" s="301"/>
      <c r="C202" s="276" t="s">
        <v>1654</v>
      </c>
      <c r="D202" s="276"/>
      <c r="E202" s="276"/>
      <c r="F202" s="299" t="s">
        <v>47</v>
      </c>
      <c r="G202" s="276"/>
      <c r="H202" s="276" t="s">
        <v>1665</v>
      </c>
      <c r="I202" s="276"/>
      <c r="J202" s="276"/>
      <c r="K202" s="324"/>
    </row>
    <row r="203" s="1" customFormat="1" ht="15" customHeight="1">
      <c r="B203" s="301"/>
      <c r="C203" s="276"/>
      <c r="D203" s="276"/>
      <c r="E203" s="276"/>
      <c r="F203" s="299" t="s">
        <v>48</v>
      </c>
      <c r="G203" s="276"/>
      <c r="H203" s="276" t="s">
        <v>1666</v>
      </c>
      <c r="I203" s="276"/>
      <c r="J203" s="276"/>
      <c r="K203" s="324"/>
    </row>
    <row r="204" s="1" customFormat="1" ht="15" customHeight="1">
      <c r="B204" s="301"/>
      <c r="C204" s="276"/>
      <c r="D204" s="276"/>
      <c r="E204" s="276"/>
      <c r="F204" s="299" t="s">
        <v>51</v>
      </c>
      <c r="G204" s="276"/>
      <c r="H204" s="276" t="s">
        <v>1667</v>
      </c>
      <c r="I204" s="276"/>
      <c r="J204" s="276"/>
      <c r="K204" s="324"/>
    </row>
    <row r="205" s="1" customFormat="1" ht="15" customHeight="1">
      <c r="B205" s="301"/>
      <c r="C205" s="276"/>
      <c r="D205" s="276"/>
      <c r="E205" s="276"/>
      <c r="F205" s="299" t="s">
        <v>49</v>
      </c>
      <c r="G205" s="276"/>
      <c r="H205" s="276" t="s">
        <v>1668</v>
      </c>
      <c r="I205" s="276"/>
      <c r="J205" s="276"/>
      <c r="K205" s="324"/>
    </row>
    <row r="206" s="1" customFormat="1" ht="15" customHeight="1">
      <c r="B206" s="301"/>
      <c r="C206" s="276"/>
      <c r="D206" s="276"/>
      <c r="E206" s="276"/>
      <c r="F206" s="299" t="s">
        <v>50</v>
      </c>
      <c r="G206" s="276"/>
      <c r="H206" s="276" t="s">
        <v>1669</v>
      </c>
      <c r="I206" s="276"/>
      <c r="J206" s="276"/>
      <c r="K206" s="324"/>
    </row>
    <row r="207" s="1" customFormat="1" ht="15" customHeight="1">
      <c r="B207" s="301"/>
      <c r="C207" s="276"/>
      <c r="D207" s="276"/>
      <c r="E207" s="276"/>
      <c r="F207" s="299"/>
      <c r="G207" s="276"/>
      <c r="H207" s="276"/>
      <c r="I207" s="276"/>
      <c r="J207" s="276"/>
      <c r="K207" s="324"/>
    </row>
    <row r="208" s="1" customFormat="1" ht="15" customHeight="1">
      <c r="B208" s="301"/>
      <c r="C208" s="276" t="s">
        <v>1610</v>
      </c>
      <c r="D208" s="276"/>
      <c r="E208" s="276"/>
      <c r="F208" s="299" t="s">
        <v>80</v>
      </c>
      <c r="G208" s="276"/>
      <c r="H208" s="276" t="s">
        <v>1670</v>
      </c>
      <c r="I208" s="276"/>
      <c r="J208" s="276"/>
      <c r="K208" s="324"/>
    </row>
    <row r="209" s="1" customFormat="1" ht="15" customHeight="1">
      <c r="B209" s="301"/>
      <c r="C209" s="276"/>
      <c r="D209" s="276"/>
      <c r="E209" s="276"/>
      <c r="F209" s="299" t="s">
        <v>1505</v>
      </c>
      <c r="G209" s="276"/>
      <c r="H209" s="276" t="s">
        <v>1506</v>
      </c>
      <c r="I209" s="276"/>
      <c r="J209" s="276"/>
      <c r="K209" s="324"/>
    </row>
    <row r="210" s="1" customFormat="1" ht="15" customHeight="1">
      <c r="B210" s="301"/>
      <c r="C210" s="276"/>
      <c r="D210" s="276"/>
      <c r="E210" s="276"/>
      <c r="F210" s="299" t="s">
        <v>1503</v>
      </c>
      <c r="G210" s="276"/>
      <c r="H210" s="276" t="s">
        <v>1671</v>
      </c>
      <c r="I210" s="276"/>
      <c r="J210" s="276"/>
      <c r="K210" s="324"/>
    </row>
    <row r="211" s="1" customFormat="1" ht="15" customHeight="1">
      <c r="B211" s="342"/>
      <c r="C211" s="276"/>
      <c r="D211" s="276"/>
      <c r="E211" s="276"/>
      <c r="F211" s="299" t="s">
        <v>1507</v>
      </c>
      <c r="G211" s="337"/>
      <c r="H211" s="328" t="s">
        <v>1508</v>
      </c>
      <c r="I211" s="328"/>
      <c r="J211" s="328"/>
      <c r="K211" s="343"/>
    </row>
    <row r="212" s="1" customFormat="1" ht="15" customHeight="1">
      <c r="B212" s="342"/>
      <c r="C212" s="276"/>
      <c r="D212" s="276"/>
      <c r="E212" s="276"/>
      <c r="F212" s="299" t="s">
        <v>1509</v>
      </c>
      <c r="G212" s="337"/>
      <c r="H212" s="328" t="s">
        <v>1672</v>
      </c>
      <c r="I212" s="328"/>
      <c r="J212" s="328"/>
      <c r="K212" s="343"/>
    </row>
    <row r="213" s="1" customFormat="1" ht="15" customHeight="1">
      <c r="B213" s="342"/>
      <c r="C213" s="276"/>
      <c r="D213" s="276"/>
      <c r="E213" s="276"/>
      <c r="F213" s="299"/>
      <c r="G213" s="337"/>
      <c r="H213" s="328"/>
      <c r="I213" s="328"/>
      <c r="J213" s="328"/>
      <c r="K213" s="343"/>
    </row>
    <row r="214" s="1" customFormat="1" ht="15" customHeight="1">
      <c r="B214" s="342"/>
      <c r="C214" s="276" t="s">
        <v>1634</v>
      </c>
      <c r="D214" s="276"/>
      <c r="E214" s="276"/>
      <c r="F214" s="299">
        <v>1</v>
      </c>
      <c r="G214" s="337"/>
      <c r="H214" s="328" t="s">
        <v>1673</v>
      </c>
      <c r="I214" s="328"/>
      <c r="J214" s="328"/>
      <c r="K214" s="343"/>
    </row>
    <row r="215" s="1" customFormat="1" ht="15" customHeight="1">
      <c r="B215" s="342"/>
      <c r="C215" s="276"/>
      <c r="D215" s="276"/>
      <c r="E215" s="276"/>
      <c r="F215" s="299">
        <v>2</v>
      </c>
      <c r="G215" s="337"/>
      <c r="H215" s="328" t="s">
        <v>1674</v>
      </c>
      <c r="I215" s="328"/>
      <c r="J215" s="328"/>
      <c r="K215" s="343"/>
    </row>
    <row r="216" s="1" customFormat="1" ht="15" customHeight="1">
      <c r="B216" s="342"/>
      <c r="C216" s="276"/>
      <c r="D216" s="276"/>
      <c r="E216" s="276"/>
      <c r="F216" s="299">
        <v>3</v>
      </c>
      <c r="G216" s="337"/>
      <c r="H216" s="328" t="s">
        <v>1675</v>
      </c>
      <c r="I216" s="328"/>
      <c r="J216" s="328"/>
      <c r="K216" s="343"/>
    </row>
    <row r="217" s="1" customFormat="1" ht="15" customHeight="1">
      <c r="B217" s="342"/>
      <c r="C217" s="276"/>
      <c r="D217" s="276"/>
      <c r="E217" s="276"/>
      <c r="F217" s="299">
        <v>4</v>
      </c>
      <c r="G217" s="337"/>
      <c r="H217" s="328" t="s">
        <v>1676</v>
      </c>
      <c r="I217" s="328"/>
      <c r="J217" s="328"/>
      <c r="K217" s="343"/>
    </row>
    <row r="218" s="1" customFormat="1" ht="12.75" customHeight="1">
      <c r="B218" s="344"/>
      <c r="C218" s="345"/>
      <c r="D218" s="345"/>
      <c r="E218" s="345"/>
      <c r="F218" s="345"/>
      <c r="G218" s="345"/>
      <c r="H218" s="345"/>
      <c r="I218" s="345"/>
      <c r="J218" s="345"/>
      <c r="K218" s="346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Pavel Kodýtek</dc:creator>
  <cp:lastModifiedBy>Pavel Kodýtek</cp:lastModifiedBy>
  <dcterms:created xsi:type="dcterms:W3CDTF">2022-02-15T12:16:42Z</dcterms:created>
  <dcterms:modified xsi:type="dcterms:W3CDTF">2022-02-15T12:16:46Z</dcterms:modified>
</cp:coreProperties>
</file>