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Dokumenty_USB\AKCE\ML_TA\2020\rozpocet_2021\"/>
    </mc:Choice>
  </mc:AlternateContent>
  <bookViews>
    <workbookView xWindow="0" yWindow="0" windowWidth="0" windowHeight="0"/>
  </bookViews>
  <sheets>
    <sheet name="Rekapitulace stavby" sheetId="1" r:id="rId1"/>
    <sheet name="1 - VN Netrefílek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'1 - VN Netrefílek'!$C$127:$K$239</definedName>
    <definedName name="_xlnm.Print_Area" localSheetId="1">'1 - VN Netrefílek'!$C$4:$J$76,'1 - VN Netrefílek'!$C$82:$J$109,'1 - VN Netrefílek'!$C$115:$J$239</definedName>
    <definedName name="_xlnm.Print_Titles" localSheetId="1">'1 - VN Netrefílek'!$127:$127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T233"/>
  <c r="R234"/>
  <c r="R233"/>
  <c r="P234"/>
  <c r="P233"/>
  <c r="BI229"/>
  <c r="BH229"/>
  <c r="BG229"/>
  <c r="BF229"/>
  <c r="T229"/>
  <c r="R229"/>
  <c r="P229"/>
  <c r="BI227"/>
  <c r="BH227"/>
  <c r="BG227"/>
  <c r="BF227"/>
  <c r="T227"/>
  <c r="R227"/>
  <c r="P227"/>
  <c r="BI224"/>
  <c r="BH224"/>
  <c r="BG224"/>
  <c r="BF224"/>
  <c r="T224"/>
  <c r="T223"/>
  <c r="R224"/>
  <c r="R223"/>
  <c r="P224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1"/>
  <c r="BH211"/>
  <c r="BG211"/>
  <c r="BF211"/>
  <c r="T211"/>
  <c r="R211"/>
  <c r="P211"/>
  <c r="BI209"/>
  <c r="BH209"/>
  <c r="BG209"/>
  <c r="BF209"/>
  <c r="T209"/>
  <c r="R209"/>
  <c r="P209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1"/>
  <c r="BH201"/>
  <c r="BG201"/>
  <c r="BF201"/>
  <c r="T201"/>
  <c r="R201"/>
  <c r="P201"/>
  <c r="BI197"/>
  <c r="BH197"/>
  <c r="BG197"/>
  <c r="BF197"/>
  <c r="T197"/>
  <c r="R197"/>
  <c r="P197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58"/>
  <c r="BH158"/>
  <c r="BG158"/>
  <c r="BF158"/>
  <c r="T158"/>
  <c r="R158"/>
  <c r="P158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5"/>
  <c r="BH145"/>
  <c r="BG145"/>
  <c r="BF145"/>
  <c r="T145"/>
  <c r="R145"/>
  <c r="P145"/>
  <c r="BI143"/>
  <c r="BH143"/>
  <c r="BG143"/>
  <c r="BF143"/>
  <c r="T143"/>
  <c r="R143"/>
  <c r="P143"/>
  <c r="BI139"/>
  <c r="BH139"/>
  <c r="BG139"/>
  <c r="BF139"/>
  <c r="T139"/>
  <c r="R139"/>
  <c r="P139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J124"/>
  <c r="F124"/>
  <c r="F122"/>
  <c r="E120"/>
  <c r="J91"/>
  <c r="F91"/>
  <c r="F89"/>
  <c r="E87"/>
  <c r="J24"/>
  <c r="E24"/>
  <c r="J125"/>
  <c r="J23"/>
  <c r="J18"/>
  <c r="E18"/>
  <c r="F92"/>
  <c r="J17"/>
  <c r="J12"/>
  <c r="J122"/>
  <c r="E7"/>
  <c r="E118"/>
  <c i="1" r="L90"/>
  <c r="AM90"/>
  <c r="AM89"/>
  <c r="L89"/>
  <c r="AM87"/>
  <c r="L87"/>
  <c r="L85"/>
  <c r="L84"/>
  <c i="2" r="J238"/>
  <c r="J234"/>
  <c r="BK227"/>
  <c r="BK221"/>
  <c r="J219"/>
  <c r="J215"/>
  <c r="BK209"/>
  <c r="J204"/>
  <c r="BK201"/>
  <c r="J193"/>
  <c r="BK184"/>
  <c r="J177"/>
  <c r="BK169"/>
  <c r="BK158"/>
  <c r="BK150"/>
  <c r="BK139"/>
  <c r="BK131"/>
  <c r="J189"/>
  <c r="J179"/>
  <c r="BK171"/>
  <c r="J158"/>
  <c r="J150"/>
  <c r="J139"/>
  <c r="BK134"/>
  <c r="J236"/>
  <c r="J227"/>
  <c r="J221"/>
  <c r="BK217"/>
  <c r="BK211"/>
  <c r="BK206"/>
  <c r="BK204"/>
  <c r="J197"/>
  <c r="BK189"/>
  <c r="BK179"/>
  <c r="J165"/>
  <c r="BK154"/>
  <c r="BK149"/>
  <c r="J135"/>
  <c r="J132"/>
  <c r="J191"/>
  <c r="BK182"/>
  <c r="BK177"/>
  <c r="J164"/>
  <c r="J154"/>
  <c r="J149"/>
  <c r="BK135"/>
  <c r="J131"/>
  <c r="BK236"/>
  <c r="J229"/>
  <c r="J224"/>
  <c r="BK215"/>
  <c r="J209"/>
  <c r="J202"/>
  <c r="BK197"/>
  <c r="BK191"/>
  <c r="J182"/>
  <c r="BK173"/>
  <c r="BK164"/>
  <c r="J151"/>
  <c r="J143"/>
  <c r="J134"/>
  <c r="BK234"/>
  <c r="J184"/>
  <c r="J173"/>
  <c r="BK165"/>
  <c r="J152"/>
  <c r="J145"/>
  <c r="BK132"/>
  <c r="BK238"/>
  <c r="BK229"/>
  <c r="BK224"/>
  <c r="BK219"/>
  <c r="J217"/>
  <c r="J211"/>
  <c r="J206"/>
  <c r="BK202"/>
  <c r="J201"/>
  <c r="J186"/>
  <c r="BK178"/>
  <c r="J171"/>
  <c r="J162"/>
  <c r="BK152"/>
  <c r="BK145"/>
  <c r="BK133"/>
  <c r="BK193"/>
  <c r="BK186"/>
  <c r="J178"/>
  <c r="J169"/>
  <c r="BK162"/>
  <c r="BK151"/>
  <c r="BK143"/>
  <c r="J133"/>
  <c i="1" r="AS94"/>
  <c i="2" l="1" r="BK130"/>
  <c r="R130"/>
  <c r="BK181"/>
  <c r="J181"/>
  <c r="J99"/>
  <c r="P181"/>
  <c r="T181"/>
  <c r="P188"/>
  <c r="BK192"/>
  <c r="J192"/>
  <c r="J101"/>
  <c r="R192"/>
  <c r="BK208"/>
  <c r="J208"/>
  <c r="J102"/>
  <c r="P208"/>
  <c r="T208"/>
  <c r="R214"/>
  <c r="P130"/>
  <c r="T130"/>
  <c r="R181"/>
  <c r="BK188"/>
  <c r="J188"/>
  <c r="J100"/>
  <c r="R188"/>
  <c r="T188"/>
  <c r="P192"/>
  <c r="T192"/>
  <c r="R208"/>
  <c r="BK214"/>
  <c r="J214"/>
  <c r="J103"/>
  <c r="P214"/>
  <c r="T214"/>
  <c r="BK226"/>
  <c r="J226"/>
  <c r="J106"/>
  <c r="P226"/>
  <c r="R226"/>
  <c r="T226"/>
  <c r="BK235"/>
  <c r="J235"/>
  <c r="J108"/>
  <c r="P235"/>
  <c r="R235"/>
  <c r="T235"/>
  <c r="BK223"/>
  <c r="J223"/>
  <c r="J104"/>
  <c r="BK233"/>
  <c r="J233"/>
  <c r="J107"/>
  <c r="E85"/>
  <c r="J89"/>
  <c r="J92"/>
  <c r="F125"/>
  <c r="BE131"/>
  <c r="BE133"/>
  <c r="BE134"/>
  <c r="BE139"/>
  <c r="BE143"/>
  <c r="BE150"/>
  <c r="BE164"/>
  <c r="BE169"/>
  <c r="BE173"/>
  <c r="BE179"/>
  <c r="BE182"/>
  <c r="BE189"/>
  <c r="BE193"/>
  <c r="BE132"/>
  <c r="BE135"/>
  <c r="BE145"/>
  <c r="BE149"/>
  <c r="BE151"/>
  <c r="BE152"/>
  <c r="BE154"/>
  <c r="BE158"/>
  <c r="BE162"/>
  <c r="BE165"/>
  <c r="BE171"/>
  <c r="BE177"/>
  <c r="BE178"/>
  <c r="BE184"/>
  <c r="BE186"/>
  <c r="BE191"/>
  <c r="BE197"/>
  <c r="BE201"/>
  <c r="BE202"/>
  <c r="BE204"/>
  <c r="BE206"/>
  <c r="BE209"/>
  <c r="BE211"/>
  <c r="BE215"/>
  <c r="BE217"/>
  <c r="BE219"/>
  <c r="BE221"/>
  <c r="BE224"/>
  <c r="BE227"/>
  <c r="BE229"/>
  <c r="BE234"/>
  <c r="BE236"/>
  <c r="BE238"/>
  <c r="J34"/>
  <c i="1" r="AW95"/>
  <c i="2" r="F37"/>
  <c i="1" r="BD95"/>
  <c r="BD94"/>
  <c r="W33"/>
  <c i="2" r="F34"/>
  <c i="1" r="BA95"/>
  <c r="BA94"/>
  <c r="W30"/>
  <c i="2" r="F35"/>
  <c i="1" r="BB95"/>
  <c r="BB94"/>
  <c r="AX94"/>
  <c i="2" r="F36"/>
  <c i="1" r="BC95"/>
  <c r="BC94"/>
  <c r="W32"/>
  <c i="2" l="1" r="R225"/>
  <c r="P225"/>
  <c r="P129"/>
  <c r="P128"/>
  <c i="1" r="AU95"/>
  <c i="2" r="R129"/>
  <c r="R128"/>
  <c r="T225"/>
  <c r="T129"/>
  <c r="T128"/>
  <c r="BK129"/>
  <c r="J129"/>
  <c r="J97"/>
  <c r="J130"/>
  <c r="J98"/>
  <c r="BK225"/>
  <c r="J225"/>
  <c r="J105"/>
  <c i="1" r="AU94"/>
  <c r="AW94"/>
  <c r="AK30"/>
  <c r="W31"/>
  <c i="2" r="J33"/>
  <c i="1" r="AV95"/>
  <c r="AT95"/>
  <c r="AY94"/>
  <c i="2" r="F33"/>
  <c i="1" r="AZ95"/>
  <c r="AZ94"/>
  <c r="AV94"/>
  <c r="AK29"/>
  <c i="2" l="1" r="BK128"/>
  <c r="J128"/>
  <c r="J96"/>
  <c i="1" r="AT94"/>
  <c r="W29"/>
  <c i="2" l="1" r="J30"/>
  <c i="1" r="AG95"/>
  <c r="AG94"/>
  <c r="AK26"/>
  <c r="AK35"/>
  <c l="1" r="AN94"/>
  <c i="2" r="J39"/>
  <c i="1"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<sst xmlns="http://schemas.openxmlformats.org/spreadsheetml/2006/main">
  <si>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</si>
  <si>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</si>
  <si>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</si>
  <si>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</si>
  <si>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</si>
  <si>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{8cddf36d-d6fa-474e-98a1-b28efbd9c58c}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</si>
  <si>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</si>
  <si>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</si>
  <si>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</si>
  <si>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</si>
  <si>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</si>
  <si>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</si>
  <si>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</si>
  <si>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</si>
  <si>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2020-4VN1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</si>
  <si>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</si>
  <si>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</si>
  <si>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Obnova vodních nádrží v působnosti Správy lesů města Tábora, s.r.o. v lokalitě Nechyba,Kamenný</t>
  </si>
  <si>
    <t>KSO:</t>
  </si>
  <si>
    <t>833 15</t>
  </si>
  <si>
    <t>CC-CZ:</t>
  </si>
  <si>
    <t>Místo:</t>
  </si>
  <si>
    <t>Sezimovo Ústí, Planá nad Lužnicí</t>
  </si>
  <si>
    <t>Datum:</t>
  </si>
  <si>
    <t>25. 10. 2020</t>
  </si>
  <si>
    <t>Zadavatel:</t>
  </si>
  <si>
    <t>IČ:</t>
  </si>
  <si>
    <t>00253014</t>
  </si>
  <si>
    <t>Město Tábor,Žižkovo náměstí 3,390 01 Tábor 1</t>
  </si>
  <si>
    <t>DIČ:</t>
  </si>
  <si>
    <t>CZ00253014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</si>
  <si>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</si>
  <si>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</si>
  <si>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</si>
  <si>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</si>
  <si>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</si>
  <si>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</si>
  <si>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</si>
  <si>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</si>
  <si>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</si>
  <si>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</si>
  <si>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</si>
  <si>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</si>
  <si>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</si>
  <si>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</si>
  <si>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</si>
  <si>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</si>
  <si>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</si>
  <si>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</si>
  <si>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</si>
  <si>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</si>
  <si>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</si>
  <si>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</si>
  <si>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</si>
  <si>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</si>
  <si>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</si>
  <si>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</si>
  <si>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</si>
  <si>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</si>
  <si>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</si>
  <si>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</si>
  <si>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</si>
  <si>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</si>
  <si>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</si>
  <si>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</si>
  <si>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</si>
  <si>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</si>
  <si>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</si>
  <si>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</si>
  <si>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</si>
  <si>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</si>
  <si>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</si>
  <si>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</si>
  <si>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</si>
  <si>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</si>
  <si>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</si>
  <si>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</si>
  <si>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</si>
  <si>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</si>
  <si>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</si>
  <si>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</si>
  <si>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</si>
  <si>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</si>
  <si>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</si>
  <si>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VN Netrefílek</t>
  </si>
  <si>
    <t>STA</t>
  </si>
  <si>
    <t>{19c0b0d5-f072-4187-802e-25b8b8af6801}</t>
  </si>
  <si>
    <t>2</t>
  </si>
  <si>
    <t>KRYCÍ LIST SOUPISU PRACÍ</t>
  </si>
  <si>
    <t>Objekt:</t>
  </si>
  <si>
    <t>1 - VN Netrefílek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</si>
  <si>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</si>
  <si>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</si>
  <si>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</si>
  <si>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</si>
  <si>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</si>
  <si>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</si>
  <si>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</si>
  <si>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</si>
  <si>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</si>
  <si>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</si>
  <si>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</si>
  <si>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</si>
  <si>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</si>
  <si>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</si>
  <si>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</si>
  <si>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</si>
  <si>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</si>
  <si>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</si>
  <si>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</si>
  <si>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</si>
  <si>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</si>
  <si>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</si>
  <si>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</si>
  <si>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</si>
  <si>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</si>
  <si>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</si>
  <si>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</si>
  <si>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</si>
  <si>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</si>
  <si>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</si>
  <si>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</si>
  <si>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</si>
  <si>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</si>
  <si>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</si>
  <si>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</si>
  <si>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112251101</t>
  </si>
  <si>
    <t>Odstranění pařezů strojně s jejich vykopáním, vytrháním nebo odstřelením průměru přes 100 do 300 mm</t>
  </si>
  <si>
    <t>kus</t>
  </si>
  <si>
    <t>4</t>
  </si>
  <si>
    <t>-1172446225</t>
  </si>
  <si>
    <t>112251102</t>
  </si>
  <si>
    <t>Odstranění pařezů strojně s jejich vykopáním, vytrháním nebo odstřelením průměru přes 300 do 500 mm</t>
  </si>
  <si>
    <t>678813546</t>
  </si>
  <si>
    <t>3</t>
  </si>
  <si>
    <t>112251103</t>
  </si>
  <si>
    <t>Odstranění pařezů strojně s jejich vykopáním, vytrháním nebo odstřelením průměru přes 500 do 700 mm</t>
  </si>
  <si>
    <t>-967707227</t>
  </si>
  <si>
    <t>115001104</t>
  </si>
  <si>
    <t>Převedení vody potrubím průměru DN přes 250 do 300</t>
  </si>
  <si>
    <t>m</t>
  </si>
  <si>
    <t>1871585691</t>
  </si>
  <si>
    <t>5</t>
  </si>
  <si>
    <t>121151223</t>
  </si>
  <si>
    <t>Sejmutí lesní půdy strojně při souvislé ploše přes 500 m2, tl. vrstvy přes 150 do 200 mm</t>
  </si>
  <si>
    <t>m2</t>
  </si>
  <si>
    <t>843173429</t>
  </si>
  <si>
    <t>VV</t>
  </si>
  <si>
    <t>"v prostoru hráze" 1231,6</t>
  </si>
  <si>
    <t>"v prostoru nádrže" 3305,6</t>
  </si>
  <si>
    <t>Součet</t>
  </si>
  <si>
    <t>6</t>
  </si>
  <si>
    <t>122251106</t>
  </si>
  <si>
    <t>Odkopávky a prokopávky nezapažené strojně v hornině třídy těžitelnosti I skupiny 3 přes 1 000 do 5 000 m3</t>
  </si>
  <si>
    <t>m3</t>
  </si>
  <si>
    <t>-1947457863</t>
  </si>
  <si>
    <t>"v prostoru hráze" 356</t>
  </si>
  <si>
    <t>"v prostoru nádrže" 628,5</t>
  </si>
  <si>
    <t>7</t>
  </si>
  <si>
    <t>131251100</t>
  </si>
  <si>
    <t>Hloubení nezapažených jam a zářezů strojně s urovnáním dna do předepsaného profilu a spádu v hornině třídy těžitelnosti I skupiny 3 do 20 m3</t>
  </si>
  <si>
    <t>-94475234</t>
  </si>
  <si>
    <t>"výkop pro základ požeráku" 1,2*1,2*1,2</t>
  </si>
  <si>
    <t>8</t>
  </si>
  <si>
    <t>132251101</t>
  </si>
  <si>
    <t>Hloubení nezapažených rýh šířky do 800 mm strojně s urovnáním dna do předepsaného profilu a spádu v hornině třídy těžitelnosti I skupiny 3 do 20 m3</t>
  </si>
  <si>
    <t>984633460</t>
  </si>
  <si>
    <t>"výkop pro práh u dlažby" (0,4*0,6)*59</t>
  </si>
  <si>
    <t>"zajišťovací práh na konci dlažby odpadu od požeráku" 0,4*0,4*1,6</t>
  </si>
  <si>
    <t>9</t>
  </si>
  <si>
    <t>162201421</t>
  </si>
  <si>
    <t>Vodorovné přemístění větví, kmenů nebo pařezů s naložením, složením a dopravou do 1000 m pařezů kmenů, průměru přes 100 do 300 mm</t>
  </si>
  <si>
    <t>-385812489</t>
  </si>
  <si>
    <t>10</t>
  </si>
  <si>
    <t>162201422</t>
  </si>
  <si>
    <t>Vodorovné přemístění větví, kmenů nebo pařezů s naložením, složením a dopravou do 1000 m pařezů kmenů, průměru přes 300 do 500 mm</t>
  </si>
  <si>
    <t>-539758911</t>
  </si>
  <si>
    <t>11</t>
  </si>
  <si>
    <t>162201423</t>
  </si>
  <si>
    <t>Vodorovné přemístění větví, kmenů nebo pařezů s naložením, složením a dopravou do 1000 m pařezů kmenů, průměru přes 500 do 700 mm</t>
  </si>
  <si>
    <t>372380480</t>
  </si>
  <si>
    <t>12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</si>
  <si>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</si>
  <si>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</si>
  <si>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788294159</t>
  </si>
  <si>
    <t>"přesun zeminy z výkopů na násypy" 50,8</t>
  </si>
  <si>
    <t>13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</si>
  <si>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</si>
  <si>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</si>
  <si>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1249560589</t>
  </si>
  <si>
    <t>"lesní půda na mezideponii na ohumusování hráze" 113,8</t>
  </si>
  <si>
    <t>"lesní půda z mezideponie na ohumusování hráze" 113,8</t>
  </si>
  <si>
    <t>14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</si>
  <si>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</si>
  <si>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</si>
  <si>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1279131975</t>
  </si>
  <si>
    <t>"přebytek z výkopů na úpravu nezpevněných lesních cest" 70,9</t>
  </si>
  <si>
    <t>"sejmutá lesní půda na úpravu podél nezpevněných lesních cest" 495,8</t>
  </si>
  <si>
    <t>167151111</t>
  </si>
  <si>
    <t>Nakládání, skládání a překládání neulehlého výkopku nebo sypaniny strojně nakládání, množství přes 100 m3, z hornin třídy těžitelnosti I, skupiny 1 až 3</t>
  </si>
  <si>
    <t>-885648392</t>
  </si>
  <si>
    <t>16</t>
  </si>
  <si>
    <t>171103201</t>
  </si>
  <si>
    <t>Uložení netříděných sypanin do zemních hrází z hornin třídy těžitelnosti I a II, skupiny 1 až 4 pro jakoukoliv šířku koruny přehradních a jiných vodních nádrží se zhutněním do 100 % PS - koef. C s příměsí jílové hlíny do 20 % objemu</t>
  </si>
  <si>
    <t>1423591063</t>
  </si>
  <si>
    <t>17</t>
  </si>
  <si>
    <t>171251101</t>
  </si>
  <si>
    <t>Uložení sypanin do násypů strojně s rozprostřením sypaniny ve vrstvách a s hrubým urovnáním nezhutněných jakékoliv třídy těžitelnosti</t>
  </si>
  <si>
    <t>398451049</t>
  </si>
  <si>
    <t>"přebytek z výkopů na úpravu nezpevněných lesních cest" 782,9</t>
  </si>
  <si>
    <t>"sejmutá lesní půda na úpravu podél nezpevněných lesních cest" 566,7</t>
  </si>
  <si>
    <t>18</t>
  </si>
  <si>
    <t>181451122</t>
  </si>
  <si>
    <t>Založení trávníku na půdě předem připravené plochy přes 1000 m2 výsevem včetně utažení lučního na svahu přes 1:5 do 1:2</t>
  </si>
  <si>
    <t>-1938302511</t>
  </si>
  <si>
    <t>"osetí hráze" 758,7</t>
  </si>
  <si>
    <t>19</t>
  </si>
  <si>
    <t>M</t>
  </si>
  <si>
    <t>00572472</t>
  </si>
  <si>
    <t>osivo směs travní krajinná-rovinná</t>
  </si>
  <si>
    <t>kg</t>
  </si>
  <si>
    <t>73094236</t>
  </si>
  <si>
    <t>758,7*0,015 'Přepočtené koeficientem množství</t>
  </si>
  <si>
    <t>20</t>
  </si>
  <si>
    <t>181951112</t>
  </si>
  <si>
    <t>Úprava pláně vyrovnáním výškových rozdílů strojně v hornině třídy těžitelnosti I, skupiny 1 až 3 se zhutněním</t>
  </si>
  <si>
    <t>1261205382</t>
  </si>
  <si>
    <t>"úprava pláně ve výkopech" 549,6</t>
  </si>
  <si>
    <t>"úprava pláně v násypechh" 128,2</t>
  </si>
  <si>
    <t>182151111</t>
  </si>
  <si>
    <t>Svahování trvalých svahů do projektovaných profilů strojně s potřebným přemístěním výkopku při svahování v zářezech v hornině třídy těžitelnosti I, skupiny 1 až 3</t>
  </si>
  <si>
    <t>-136632606</t>
  </si>
  <si>
    <t>22</t>
  </si>
  <si>
    <t>182251101</t>
  </si>
  <si>
    <t>Svahování trvalých svahů do projektovaných profilů strojně s potřebným přemístěním výkopku při svahování násypů v jakékoliv hornině</t>
  </si>
  <si>
    <t>-1398664153</t>
  </si>
  <si>
    <t>23</t>
  </si>
  <si>
    <t>182351133</t>
  </si>
  <si>
    <t>Rozprostření a urovnání ornice ve svahu sklonu přes 1:5 strojně při souvislé ploše přes 500 m2, tl. vrstvy do 200 mm</t>
  </si>
  <si>
    <t>77443088</t>
  </si>
  <si>
    <t>"ohumusování hráze" 758,7</t>
  </si>
  <si>
    <t>Zakládání</t>
  </si>
  <si>
    <t>24</t>
  </si>
  <si>
    <t>271532212</t>
  </si>
  <si>
    <t>Podsyp pod základové konstrukce se zhutněním a urovnáním povrchu z kameniva hrubého, frakce 16 - 32 mm</t>
  </si>
  <si>
    <t>-2020923913</t>
  </si>
  <si>
    <t>"pod základ požeráku" 1,2*1,2*0,2</t>
  </si>
  <si>
    <t>25</t>
  </si>
  <si>
    <t>271572211</t>
  </si>
  <si>
    <t>Podsyp pod základové konstrukce se zhutněním a urovnáním povrchu ze štěrkopísku netříděného</t>
  </si>
  <si>
    <t>-508778829</t>
  </si>
  <si>
    <t>"lože pod potrubí odpadu od požeráku" 16*1*0,2</t>
  </si>
  <si>
    <t>26</t>
  </si>
  <si>
    <t>278381166</t>
  </si>
  <si>
    <t>Základ (podezdívka) betonový pod ventilátory, čerpadla, ohřívače, motorová zařízení apod. z betonu prostého nebo železového včetně potřebného bednění, s hladkou cementovou omítkou stěn, s potěrem, s vynecháním otvorů pro kotevní železa, bez zemních prací a izolace půdorysná plocha základu přes 1,00 do 2,00 m2 tř. C 25/30</t>
  </si>
  <si>
    <t>-1583785191</t>
  </si>
  <si>
    <t>"základ požeráku" 1,2*1,2*1,2</t>
  </si>
  <si>
    <t>Svislé a kompletní konstrukce</t>
  </si>
  <si>
    <t>27</t>
  </si>
  <si>
    <t>320101111</t>
  </si>
  <si>
    <t>Osazení betonových a železobetonových prefabrikátů hmotnosti jednotlivě do 1 000 kg</t>
  </si>
  <si>
    <t>1574586361</t>
  </si>
  <si>
    <t>"betonový prefabrikovaný požerák 75x75, výšky 3,0+0,4m" 0,75*0,75*3,4</t>
  </si>
  <si>
    <t>28</t>
  </si>
  <si>
    <t>Nab -1</t>
  </si>
  <si>
    <t>Prefabrikovaný požerák</t>
  </si>
  <si>
    <t>-1003606281</t>
  </si>
  <si>
    <t>Vodorovné konstrukce</t>
  </si>
  <si>
    <t>29</t>
  </si>
  <si>
    <t>451312111</t>
  </si>
  <si>
    <t xml:space="preserve">Podklad pod dlažbu z betonu prostého  bez zvýšených nároků na prostředí tř. C 20/25 tl. přes 100 do 150 mm</t>
  </si>
  <si>
    <t>1185027825</t>
  </si>
  <si>
    <t>"opevnění bezpečnostního přelivu" 17,2*3+((5+9,5)/2*6)*2+56</t>
  </si>
  <si>
    <t>"opevnění odpadu od požeráku" 4*1,6</t>
  </si>
  <si>
    <t>30</t>
  </si>
  <si>
    <t>452218142</t>
  </si>
  <si>
    <t xml:space="preserve">Zajišťovací práh z upraveného lomového kamene  na dně a ve svahu melioračních kanálů, s patkami nebo bez patek s dlažbovitou úpravou viditelných ploch na cementovou maltu</t>
  </si>
  <si>
    <t>-1221540667</t>
  </si>
  <si>
    <t>"zajišťovací práh u dlažby" (0,4*0,6)*59</t>
  </si>
  <si>
    <t>31</t>
  </si>
  <si>
    <t>461212111</t>
  </si>
  <si>
    <t xml:space="preserve">Patka z lomového kamene upraveného  na cementovou maltu, s vyspárováním, s dlažbovitou úpravou povrchu a s vypracováním horní hrany, plocha průřezu patky přes 0,40 m2</t>
  </si>
  <si>
    <t>-857432624</t>
  </si>
  <si>
    <t>32</t>
  </si>
  <si>
    <t>465210122</t>
  </si>
  <si>
    <t xml:space="preserve">Schody z lomového kamene lomařsky upraveného  pro dlažbu na cementovou maltu, s vyspárováním cementovou maltou, tl. kamene 250 mm</t>
  </si>
  <si>
    <t>1276640304</t>
  </si>
  <si>
    <t>"schody u požeráku délky 8,5m,šířky 1,0m" 8,5*1</t>
  </si>
  <si>
    <t>33</t>
  </si>
  <si>
    <t>465511512</t>
  </si>
  <si>
    <t>Dlažba z lomového kamene upraveného vodorovná nebo plocha ve sklonu do 1:2 s dodáním hmot do cementové malty, s vyplněním spár a s vyspárováním cementovou maltou v ploše do 20 m2, tl. 250 mm</t>
  </si>
  <si>
    <t>1090110036</t>
  </si>
  <si>
    <t>34</t>
  </si>
  <si>
    <t>465511522</t>
  </si>
  <si>
    <t>Dlažba z lomového kamene upraveného vodorovná nebo plocha ve sklonu do 1:2 s dodáním hmot do cementové malty, s vyplněním spár a s vyspárováním cementovou maltou v ploše přes 20 m2, tl. 250 mm</t>
  </si>
  <si>
    <t>1492610330</t>
  </si>
  <si>
    <t>Trubní vedení</t>
  </si>
  <si>
    <t>35</t>
  </si>
  <si>
    <t>871420310</t>
  </si>
  <si>
    <t>Montáž kanalizačního potrubí z plastů z polypropylenu PP hladkého plnostěnného SN 10 DN 500</t>
  </si>
  <si>
    <t>498718177</t>
  </si>
  <si>
    <t>"výpustní potrubí od požeráku" 16</t>
  </si>
  <si>
    <t>36</t>
  </si>
  <si>
    <t>28617024</t>
  </si>
  <si>
    <t>trubka kanalizační PP plnostěnná třívrstvá DN 500x6000mm SN10</t>
  </si>
  <si>
    <t>1183392136</t>
  </si>
  <si>
    <t>16*1,015 'Přepočtené koeficientem množství</t>
  </si>
  <si>
    <t>Ostatní konstrukce a práce, bourání</t>
  </si>
  <si>
    <t>37</t>
  </si>
  <si>
    <t>919441211</t>
  </si>
  <si>
    <t xml:space="preserve">Čelo propustku  včetně římsy ze zdiva z lomového kamene, pro propustek z trub DN 300 až 500 mm</t>
  </si>
  <si>
    <t>1237988212</t>
  </si>
  <si>
    <t>"ukončení výpustního potrubí od nového požeráku" 1</t>
  </si>
  <si>
    <t>38</t>
  </si>
  <si>
    <t>919535555</t>
  </si>
  <si>
    <t>Obetonování trubního propustku betonem prostým bez zvýšených nároků na prostředí tř. C 12/15</t>
  </si>
  <si>
    <t>847944871</t>
  </si>
  <si>
    <t>"výpustní potrubí od nového požeráku" 16*0,2</t>
  </si>
  <si>
    <t>39</t>
  </si>
  <si>
    <t>934956113</t>
  </si>
  <si>
    <t xml:space="preserve">Přepadová a ochranná zařízení nádrží  dřevěná hradítka (dluže požeráku) š.150 mm, bez nátěru, s potřebným kováním z měkkého dřeva, tl. 40 mm</t>
  </si>
  <si>
    <t>-281033895</t>
  </si>
  <si>
    <t>"hradítka z jedlového dřeva šířky 52cm" (3,0*0,52)*2</t>
  </si>
  <si>
    <t>40</t>
  </si>
  <si>
    <t>Nab -2</t>
  </si>
  <si>
    <t>Obslužná lávka</t>
  </si>
  <si>
    <t>1859432472</t>
  </si>
  <si>
    <t>"obslužná lávka pro přístup k požeráku, šířka 0,5m, dl.603m,se zábradlím a podlahou z pororoštu, pozinkovaná" 1</t>
  </si>
  <si>
    <t>998</t>
  </si>
  <si>
    <t>Přesun hmot</t>
  </si>
  <si>
    <t>41</t>
  </si>
  <si>
    <t>998331011</t>
  </si>
  <si>
    <t xml:space="preserve">Přesun hmot pro nádrže  dopravní vzdálenost do 500 m</t>
  </si>
  <si>
    <t>t</t>
  </si>
  <si>
    <t>996479437</t>
  </si>
  <si>
    <t>VRN</t>
  </si>
  <si>
    <t>Vedlejší rozpočtové náklady</t>
  </si>
  <si>
    <t>VRN1</t>
  </si>
  <si>
    <t>Průzkumné, geodetické a projektové práce</t>
  </si>
  <si>
    <t>42</t>
  </si>
  <si>
    <t>012203000</t>
  </si>
  <si>
    <t>Geodetické práce při provádění stavby</t>
  </si>
  <si>
    <t>1024</t>
  </si>
  <si>
    <t>516023380</t>
  </si>
  <si>
    <t>"vytýčení stavby včetně příčných řezů" 94+133</t>
  </si>
  <si>
    <t>43</t>
  </si>
  <si>
    <t>012303000</t>
  </si>
  <si>
    <t>Geodetické práce po výstavbě</t>
  </si>
  <si>
    <t>795742559</t>
  </si>
  <si>
    <t>"zaměření skutečného provedení " 1</t>
  </si>
  <si>
    <t>"geometrický plán" 1</t>
  </si>
  <si>
    <t>VRN3</t>
  </si>
  <si>
    <t>Zařízení staveniště</t>
  </si>
  <si>
    <t>44</t>
  </si>
  <si>
    <t>032903000</t>
  </si>
  <si>
    <t>Náklady na provoz a údržbu vybavení staveniště</t>
  </si>
  <si>
    <t>kpl</t>
  </si>
  <si>
    <t>1316880085</t>
  </si>
  <si>
    <t>VRN9</t>
  </si>
  <si>
    <t>Ostatní náklady</t>
  </si>
  <si>
    <t>46</t>
  </si>
  <si>
    <t>091003000</t>
  </si>
  <si>
    <t>Ostatní náklady bez rozlišení</t>
  </si>
  <si>
    <t>44235516</t>
  </si>
  <si>
    <t>"banner - min. formátu A3 v okolí stavby" 1</t>
  </si>
  <si>
    <t>45</t>
  </si>
  <si>
    <t>091504000</t>
  </si>
  <si>
    <t>Náklady související s publikační činností</t>
  </si>
  <si>
    <t>-824777745</t>
  </si>
  <si>
    <t>"pamětní deska - velikost minimálně 200 x 300 mm" 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</si>
</sst>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30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27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30</v>
      </c>
      <c r="AO17" s="21"/>
      <c r="AP17" s="21"/>
      <c r="AQ17" s="21"/>
      <c r="AR17" s="19"/>
      <c r="BE17" s="30"/>
      <c r="BS17" s="16" t="s">
        <v>35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2020-4VN1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Obnova vodních nádrží v působnosti Správy lesů města Tábora, s.r.o. v lokalitě Nechyba,Kamenný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Sezimovo Ústí, Planá nad Lužnicí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 "","",AN8)</f>
        <v>25. 10. 2020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Tábor,Žižkovo náměstí 3,390 01 Tábor 1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33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31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36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3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19</v>
      </c>
    </row>
    <row r="95" s="7" customFormat="1" ht="16.5" customHeight="1">
      <c r="A95" s="118" t="s">
        <v>82</v>
      </c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'1 - VN Netrefílek'!J30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'1 - VN Netrefílek'!P128</f>
        <v>0</v>
      </c>
      <c r="AV95" s="127">
        <f>'1 - VN Netrefílek'!J33</f>
        <v>0</v>
      </c>
      <c r="AW95" s="127">
        <f>'1 - VN Netrefílek'!J34</f>
        <v>0</v>
      </c>
      <c r="AX95" s="127">
        <f>'1 - VN Netrefílek'!J35</f>
        <v>0</v>
      </c>
      <c r="AY95" s="127">
        <f>'1 - VN Netrefílek'!J36</f>
        <v>0</v>
      </c>
      <c r="AZ95" s="127">
        <f>'1 - VN Netrefílek'!F33</f>
        <v>0</v>
      </c>
      <c r="BA95" s="127">
        <f>'1 - VN Netrefílek'!F34</f>
        <v>0</v>
      </c>
      <c r="BB95" s="127">
        <f>'1 - VN Netrefílek'!F35</f>
        <v>0</v>
      </c>
      <c r="BC95" s="127">
        <f>'1 - VN Netrefílek'!F36</f>
        <v>0</v>
      </c>
      <c r="BD95" s="129">
        <f>'1 - VN Netrefílek'!F37</f>
        <v>0</v>
      </c>
      <c r="BE95" s="7"/>
      <c r="BT95" s="130" t="s">
        <v>83</v>
      </c>
      <c r="BV95" s="130" t="s">
        <v>80</v>
      </c>
      <c r="BW95" s="130" t="s">
        <v>86</v>
      </c>
      <c r="BX95" s="130" t="s">
        <v>5</v>
      </c>
      <c r="CL95" s="130" t="s">
        <v>19</v>
      </c>
      <c r="CM95" s="130" t="s">
        <v>87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Vg3s8wqv6MJL2Fk5dPASThVUyGL2sUGFXG7FcPqDgVRscErUlfpNzj8COrHJL9CrMoAkeX3bk9djC9go6VjOcQ==" hashValue="fzMdWZ5/A5mK42vkLshpQGDMbealzi+TpldE7hteaiBDR4sXqs+00Xi39im2I8IQgd6BfS/mjI6fnFgyU4/DHg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 - VN Netrefílek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87</v>
      </c>
    </row>
    <row r="4" s="1" customFormat="1" ht="24.96" customHeight="1">
      <c r="B4" s="19"/>
      <c r="D4" s="133" t="s">
        <v>88</v>
      </c>
      <c r="L4" s="19"/>
      <c r="M4" s="134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5" t="s">
        <v>16</v>
      </c>
      <c r="L6" s="19"/>
    </row>
    <row r="7" s="1" customFormat="1" ht="26.25" customHeight="1">
      <c r="B7" s="19"/>
      <c r="E7" s="136" t="str">
        <f>'Rekapitulace stavby'!K6</f>
        <v>Obnova vodních nádrží v působnosti Správy lesů města Tábora, s.r.o. v lokalitě Nechyba,Kamenný</v>
      </c>
      <c r="F7" s="135"/>
      <c r="G7" s="135"/>
      <c r="H7" s="135"/>
      <c r="L7" s="19"/>
    </row>
    <row r="8" s="2" customFormat="1" ht="12" customHeight="1">
      <c r="A8" s="37"/>
      <c r="B8" s="43"/>
      <c r="C8" s="37"/>
      <c r="D8" s="135" t="s">
        <v>89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37" t="s">
        <v>90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5" t="s">
        <v>18</v>
      </c>
      <c r="E11" s="37"/>
      <c r="F11" s="138" t="s">
        <v>19</v>
      </c>
      <c r="G11" s="37"/>
      <c r="H11" s="37"/>
      <c r="I11" s="135" t="s">
        <v>20</v>
      </c>
      <c r="J11" s="138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5" t="s">
        <v>21</v>
      </c>
      <c r="E12" s="37"/>
      <c r="F12" s="138" t="s">
        <v>22</v>
      </c>
      <c r="G12" s="37"/>
      <c r="H12" s="37"/>
      <c r="I12" s="135" t="s">
        <v>23</v>
      </c>
      <c r="J12" s="139" t="str">
        <f>'Rekapitulace stavby'!AN8</f>
        <v>25. 10. 2020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5" t="s">
        <v>25</v>
      </c>
      <c r="E14" s="37"/>
      <c r="F14" s="37"/>
      <c r="G14" s="37"/>
      <c r="H14" s="37"/>
      <c r="I14" s="135" t="s">
        <v>26</v>
      </c>
      <c r="J14" s="138" t="s">
        <v>27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38" t="s">
        <v>28</v>
      </c>
      <c r="F15" s="37"/>
      <c r="G15" s="37"/>
      <c r="H15" s="37"/>
      <c r="I15" s="135" t="s">
        <v>29</v>
      </c>
      <c r="J15" s="138" t="s">
        <v>30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5" t="s">
        <v>31</v>
      </c>
      <c r="E17" s="37"/>
      <c r="F17" s="37"/>
      <c r="G17" s="37"/>
      <c r="H17" s="37"/>
      <c r="I17" s="135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5" t="s">
        <v>29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5" t="s">
        <v>33</v>
      </c>
      <c r="E20" s="37"/>
      <c r="F20" s="37"/>
      <c r="G20" s="37"/>
      <c r="H20" s="37"/>
      <c r="I20" s="135" t="s">
        <v>26</v>
      </c>
      <c r="J20" s="138" t="s">
        <v>27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38" t="s">
        <v>1</v>
      </c>
      <c r="F21" s="37"/>
      <c r="G21" s="37"/>
      <c r="H21" s="37"/>
      <c r="I21" s="135" t="s">
        <v>29</v>
      </c>
      <c r="J21" s="138" t="s">
        <v>30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5" t="s">
        <v>36</v>
      </c>
      <c r="E23" s="37"/>
      <c r="F23" s="37"/>
      <c r="G23" s="37"/>
      <c r="H23" s="37"/>
      <c r="I23" s="135" t="s">
        <v>26</v>
      </c>
      <c r="J23" s="138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38" t="str">
        <f>IF('Rekapitulace stavby'!E20="","",'Rekapitulace stavby'!E20)</f>
        <v xml:space="preserve"> </v>
      </c>
      <c r="F24" s="37"/>
      <c r="G24" s="37"/>
      <c r="H24" s="37"/>
      <c r="I24" s="135" t="s">
        <v>29</v>
      </c>
      <c r="J24" s="138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5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5" t="s">
        <v>38</v>
      </c>
      <c r="E30" s="37"/>
      <c r="F30" s="37"/>
      <c r="G30" s="37"/>
      <c r="H30" s="37"/>
      <c r="I30" s="37"/>
      <c r="J30" s="146">
        <f>ROUND(J128,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4"/>
      <c r="E31" s="144"/>
      <c r="F31" s="144"/>
      <c r="G31" s="144"/>
      <c r="H31" s="144"/>
      <c r="I31" s="144"/>
      <c r="J31" s="144"/>
      <c r="K31" s="14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47" t="s">
        <v>40</v>
      </c>
      <c r="G32" s="37"/>
      <c r="H32" s="37"/>
      <c r="I32" s="147" t="s">
        <v>39</v>
      </c>
      <c r="J32" s="147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48" t="s">
        <v>42</v>
      </c>
      <c r="E33" s="135" t="s">
        <v>43</v>
      </c>
      <c r="F33" s="149">
        <f>ROUND((SUM(BE128:BE239)),  2)</f>
        <v>0</v>
      </c>
      <c r="G33" s="37"/>
      <c r="H33" s="37"/>
      <c r="I33" s="150">
        <v>0.20999999999999999</v>
      </c>
      <c r="J33" s="149">
        <f>ROUND(((SUM(BE128:BE239))*I33),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5" t="s">
        <v>44</v>
      </c>
      <c r="F34" s="149">
        <f>ROUND((SUM(BF128:BF239)),  2)</f>
        <v>0</v>
      </c>
      <c r="G34" s="37"/>
      <c r="H34" s="37"/>
      <c r="I34" s="150">
        <v>0.14999999999999999</v>
      </c>
      <c r="J34" s="149">
        <f>ROUND(((SUM(BF128:BF239))*I34),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5" t="s">
        <v>45</v>
      </c>
      <c r="F35" s="149">
        <f>ROUND((SUM(BG128:BG239)),  2)</f>
        <v>0</v>
      </c>
      <c r="G35" s="37"/>
      <c r="H35" s="37"/>
      <c r="I35" s="150">
        <v>0.20999999999999999</v>
      </c>
      <c r="J35" s="14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5" t="s">
        <v>46</v>
      </c>
      <c r="F36" s="149">
        <f>ROUND((SUM(BH128:BH239)),  2)</f>
        <v>0</v>
      </c>
      <c r="G36" s="37"/>
      <c r="H36" s="37"/>
      <c r="I36" s="150">
        <v>0.14999999999999999</v>
      </c>
      <c r="J36" s="14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5" t="s">
        <v>47</v>
      </c>
      <c r="F37" s="149">
        <f>ROUND((SUM(BI128:BI239)),  2)</f>
        <v>0</v>
      </c>
      <c r="G37" s="37"/>
      <c r="H37" s="37"/>
      <c r="I37" s="150">
        <v>0</v>
      </c>
      <c r="J37" s="14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58" t="s">
        <v>51</v>
      </c>
      <c r="E50" s="159"/>
      <c r="F50" s="159"/>
      <c r="G50" s="158" t="s">
        <v>52</v>
      </c>
      <c r="H50" s="159"/>
      <c r="I50" s="159"/>
      <c r="J50" s="159"/>
      <c r="K50" s="159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0" t="s">
        <v>53</v>
      </c>
      <c r="E61" s="161"/>
      <c r="F61" s="162" t="s">
        <v>54</v>
      </c>
      <c r="G61" s="160" t="s">
        <v>53</v>
      </c>
      <c r="H61" s="161"/>
      <c r="I61" s="161"/>
      <c r="J61" s="163" t="s">
        <v>54</v>
      </c>
      <c r="K61" s="16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58" t="s">
        <v>55</v>
      </c>
      <c r="E65" s="164"/>
      <c r="F65" s="164"/>
      <c r="G65" s="158" t="s">
        <v>56</v>
      </c>
      <c r="H65" s="164"/>
      <c r="I65" s="164"/>
      <c r="J65" s="164"/>
      <c r="K65" s="16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0" t="s">
        <v>53</v>
      </c>
      <c r="E76" s="161"/>
      <c r="F76" s="162" t="s">
        <v>54</v>
      </c>
      <c r="G76" s="160" t="s">
        <v>53</v>
      </c>
      <c r="H76" s="161"/>
      <c r="I76" s="161"/>
      <c r="J76" s="163" t="s">
        <v>54</v>
      </c>
      <c r="K76" s="16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9"/>
      <c r="D85" s="39"/>
      <c r="E85" s="169" t="str">
        <f>E7</f>
        <v>Obnova vodních nádrží v působnosti Správy lesů města Tábora, s.r.o. v lokalitě Nechyba,Kamenný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89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1 - VN Netrefílek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21</v>
      </c>
      <c r="D89" s="39"/>
      <c r="E89" s="39"/>
      <c r="F89" s="26" t="str">
        <f>F12</f>
        <v>Sezimovo Ústí, Planá nad Lužnicí</v>
      </c>
      <c r="G89" s="39"/>
      <c r="H89" s="39"/>
      <c r="I89" s="31" t="s">
        <v>23</v>
      </c>
      <c r="J89" s="78" t="str">
        <f>IF(J12="","",J12)</f>
        <v>25. 10. 2020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Město Tábor,Žižkovo náměstí 3,390 01 Tábor 1</v>
      </c>
      <c r="G91" s="39"/>
      <c r="H91" s="39"/>
      <c r="I91" s="31" t="s">
        <v>33</v>
      </c>
      <c r="J91" s="35" t="str">
        <f>E21</f>
        <v/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31</v>
      </c>
      <c r="D92" s="39"/>
      <c r="E92" s="39"/>
      <c r="F92" s="26" t="str">
        <f>IF(E18="","",E18)</f>
        <v>Vyplň údaj</v>
      </c>
      <c r="G92" s="39"/>
      <c r="H92" s="39"/>
      <c r="I92" s="31" t="s">
        <v>36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0" t="s">
        <v>92</v>
      </c>
      <c r="D94" s="171"/>
      <c r="E94" s="171"/>
      <c r="F94" s="171"/>
      <c r="G94" s="171"/>
      <c r="H94" s="171"/>
      <c r="I94" s="171"/>
      <c r="J94" s="172" t="s">
        <v>93</v>
      </c>
      <c r="K94" s="171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3" t="s">
        <v>94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95</v>
      </c>
    </row>
    <row r="97" s="9" customFormat="1" ht="24.96" customHeight="1">
      <c r="A97" s="9"/>
      <c r="B97" s="174"/>
      <c r="C97" s="175"/>
      <c r="D97" s="176" t="s">
        <v>96</v>
      </c>
      <c r="E97" s="177"/>
      <c r="F97" s="177"/>
      <c r="G97" s="177"/>
      <c r="H97" s="177"/>
      <c r="I97" s="177"/>
      <c r="J97" s="178">
        <f>J129</f>
        <v>0</v>
      </c>
      <c r="K97" s="175"/>
      <c r="L97" s="17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0"/>
      <c r="C98" s="181"/>
      <c r="D98" s="182" t="s">
        <v>97</v>
      </c>
      <c r="E98" s="183"/>
      <c r="F98" s="183"/>
      <c r="G98" s="183"/>
      <c r="H98" s="183"/>
      <c r="I98" s="183"/>
      <c r="J98" s="184">
        <f>J130</f>
        <v>0</v>
      </c>
      <c r="K98" s="181"/>
      <c r="L98" s="18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0"/>
      <c r="C99" s="181"/>
      <c r="D99" s="182" t="s">
        <v>98</v>
      </c>
      <c r="E99" s="183"/>
      <c r="F99" s="183"/>
      <c r="G99" s="183"/>
      <c r="H99" s="183"/>
      <c r="I99" s="183"/>
      <c r="J99" s="184">
        <f>J181</f>
        <v>0</v>
      </c>
      <c r="K99" s="181"/>
      <c r="L99" s="18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0"/>
      <c r="C100" s="181"/>
      <c r="D100" s="182" t="s">
        <v>99</v>
      </c>
      <c r="E100" s="183"/>
      <c r="F100" s="183"/>
      <c r="G100" s="183"/>
      <c r="H100" s="183"/>
      <c r="I100" s="183"/>
      <c r="J100" s="184">
        <f>J188</f>
        <v>0</v>
      </c>
      <c r="K100" s="181"/>
      <c r="L100" s="18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0"/>
      <c r="C101" s="181"/>
      <c r="D101" s="182" t="s">
        <v>100</v>
      </c>
      <c r="E101" s="183"/>
      <c r="F101" s="183"/>
      <c r="G101" s="183"/>
      <c r="H101" s="183"/>
      <c r="I101" s="183"/>
      <c r="J101" s="184">
        <f>J192</f>
        <v>0</v>
      </c>
      <c r="K101" s="181"/>
      <c r="L101" s="18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0"/>
      <c r="C102" s="181"/>
      <c r="D102" s="182" t="s">
        <v>101</v>
      </c>
      <c r="E102" s="183"/>
      <c r="F102" s="183"/>
      <c r="G102" s="183"/>
      <c r="H102" s="183"/>
      <c r="I102" s="183"/>
      <c r="J102" s="184">
        <f>J208</f>
        <v>0</v>
      </c>
      <c r="K102" s="181"/>
      <c r="L102" s="18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0"/>
      <c r="C103" s="181"/>
      <c r="D103" s="182" t="s">
        <v>102</v>
      </c>
      <c r="E103" s="183"/>
      <c r="F103" s="183"/>
      <c r="G103" s="183"/>
      <c r="H103" s="183"/>
      <c r="I103" s="183"/>
      <c r="J103" s="184">
        <f>J214</f>
        <v>0</v>
      </c>
      <c r="K103" s="181"/>
      <c r="L103" s="18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0"/>
      <c r="C104" s="181"/>
      <c r="D104" s="182" t="s">
        <v>103</v>
      </c>
      <c r="E104" s="183"/>
      <c r="F104" s="183"/>
      <c r="G104" s="183"/>
      <c r="H104" s="183"/>
      <c r="I104" s="183"/>
      <c r="J104" s="184">
        <f>J223</f>
        <v>0</v>
      </c>
      <c r="K104" s="181"/>
      <c r="L104" s="18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74"/>
      <c r="C105" s="175"/>
      <c r="D105" s="176" t="s">
        <v>104</v>
      </c>
      <c r="E105" s="177"/>
      <c r="F105" s="177"/>
      <c r="G105" s="177"/>
      <c r="H105" s="177"/>
      <c r="I105" s="177"/>
      <c r="J105" s="178">
        <f>J225</f>
        <v>0</v>
      </c>
      <c r="K105" s="175"/>
      <c r="L105" s="17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0"/>
      <c r="C106" s="181"/>
      <c r="D106" s="182" t="s">
        <v>105</v>
      </c>
      <c r="E106" s="183"/>
      <c r="F106" s="183"/>
      <c r="G106" s="183"/>
      <c r="H106" s="183"/>
      <c r="I106" s="183"/>
      <c r="J106" s="184">
        <f>J226</f>
        <v>0</v>
      </c>
      <c r="K106" s="181"/>
      <c r="L106" s="18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0"/>
      <c r="C107" s="181"/>
      <c r="D107" s="182" t="s">
        <v>106</v>
      </c>
      <c r="E107" s="183"/>
      <c r="F107" s="183"/>
      <c r="G107" s="183"/>
      <c r="H107" s="183"/>
      <c r="I107" s="183"/>
      <c r="J107" s="184">
        <f>J233</f>
        <v>0</v>
      </c>
      <c r="K107" s="181"/>
      <c r="L107" s="18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0"/>
      <c r="C108" s="181"/>
      <c r="D108" s="182" t="s">
        <v>107</v>
      </c>
      <c r="E108" s="183"/>
      <c r="F108" s="183"/>
      <c r="G108" s="183"/>
      <c r="H108" s="183"/>
      <c r="I108" s="183"/>
      <c r="J108" s="184">
        <f>J235</f>
        <v>0</v>
      </c>
      <c r="K108" s="181"/>
      <c r="L108" s="18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="2" customFormat="1" ht="6.96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4.96" customHeight="1">
      <c r="A115" s="37"/>
      <c r="B115" s="38"/>
      <c r="C115" s="22" t="s">
        <v>108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6.25" customHeight="1">
      <c r="A118" s="37"/>
      <c r="B118" s="38"/>
      <c r="C118" s="39"/>
      <c r="D118" s="39"/>
      <c r="E118" s="169" t="str">
        <f>E7</f>
        <v>Obnova vodních nádrží v působnosti Správy lesů města Tábora, s.r.o. v lokalitě Nechyba,Kamenný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89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6.5" customHeight="1">
      <c r="A120" s="37"/>
      <c r="B120" s="38"/>
      <c r="C120" s="39"/>
      <c r="D120" s="39"/>
      <c r="E120" s="75" t="str">
        <f>E9</f>
        <v>1 - VN Netrefílek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31" t="s">
        <v>21</v>
      </c>
      <c r="D122" s="39"/>
      <c r="E122" s="39"/>
      <c r="F122" s="26" t="str">
        <f>F12</f>
        <v>Sezimovo Ústí, Planá nad Lužnicí</v>
      </c>
      <c r="G122" s="39"/>
      <c r="H122" s="39"/>
      <c r="I122" s="31" t="s">
        <v>23</v>
      </c>
      <c r="J122" s="78" t="str">
        <f>IF(J12="","",J12)</f>
        <v>25. 10. 2020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5.15" customHeight="1">
      <c r="A124" s="37"/>
      <c r="B124" s="38"/>
      <c r="C124" s="31" t="s">
        <v>25</v>
      </c>
      <c r="D124" s="39"/>
      <c r="E124" s="39"/>
      <c r="F124" s="26" t="str">
        <f>E15</f>
        <v>Město Tábor,Žižkovo náměstí 3,390 01 Tábor 1</v>
      </c>
      <c r="G124" s="39"/>
      <c r="H124" s="39"/>
      <c r="I124" s="31" t="s">
        <v>33</v>
      </c>
      <c r="J124" s="35" t="str">
        <f>E21</f>
        <v/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15" customHeight="1">
      <c r="A125" s="37"/>
      <c r="B125" s="38"/>
      <c r="C125" s="31" t="s">
        <v>31</v>
      </c>
      <c r="D125" s="39"/>
      <c r="E125" s="39"/>
      <c r="F125" s="26" t="str">
        <f>IF(E18="","",E18)</f>
        <v>Vyplň údaj</v>
      </c>
      <c r="G125" s="39"/>
      <c r="H125" s="39"/>
      <c r="I125" s="31" t="s">
        <v>36</v>
      </c>
      <c r="J125" s="35" t="str">
        <f>E24</f>
        <v xml:space="preserve"> 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0.32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11" customFormat="1" ht="29.28" customHeight="1">
      <c r="A127" s="186"/>
      <c r="B127" s="187"/>
      <c r="C127" s="188" t="s">
        <v>109</v>
      </c>
      <c r="D127" s="189" t="s">
        <v>63</v>
      </c>
      <c r="E127" s="189" t="s">
        <v>59</v>
      </c>
      <c r="F127" s="189" t="s">
        <v>60</v>
      </c>
      <c r="G127" s="189" t="s">
        <v>110</v>
      </c>
      <c r="H127" s="189" t="s">
        <v>111</v>
      </c>
      <c r="I127" s="189" t="s">
        <v>112</v>
      </c>
      <c r="J127" s="190" t="s">
        <v>93</v>
      </c>
      <c r="K127" s="191" t="s">
        <v>113</v>
      </c>
      <c r="L127" s="192"/>
      <c r="M127" s="99" t="s">
        <v>1</v>
      </c>
      <c r="N127" s="100" t="s">
        <v>42</v>
      </c>
      <c r="O127" s="100" t="s">
        <v>114</v>
      </c>
      <c r="P127" s="100" t="s">
        <v>115</v>
      </c>
      <c r="Q127" s="100" t="s">
        <v>116</v>
      </c>
      <c r="R127" s="100" t="s">
        <v>117</v>
      </c>
      <c r="S127" s="100" t="s">
        <v>118</v>
      </c>
      <c r="T127" s="101" t="s">
        <v>119</v>
      </c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</row>
    <row r="128" s="2" customFormat="1" ht="22.8" customHeight="1">
      <c r="A128" s="37"/>
      <c r="B128" s="38"/>
      <c r="C128" s="106" t="s">
        <v>120</v>
      </c>
      <c r="D128" s="39"/>
      <c r="E128" s="39"/>
      <c r="F128" s="39"/>
      <c r="G128" s="39"/>
      <c r="H128" s="39"/>
      <c r="I128" s="39"/>
      <c r="J128" s="193">
        <f>BK128</f>
        <v>0</v>
      </c>
      <c r="K128" s="39"/>
      <c r="L128" s="43"/>
      <c r="M128" s="102"/>
      <c r="N128" s="194"/>
      <c r="O128" s="103"/>
      <c r="P128" s="195">
        <f>P129+P225</f>
        <v>0</v>
      </c>
      <c r="Q128" s="103"/>
      <c r="R128" s="195">
        <f>R129+R225</f>
        <v>321.75690872999996</v>
      </c>
      <c r="S128" s="103"/>
      <c r="T128" s="196">
        <f>T129+T225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77</v>
      </c>
      <c r="AU128" s="16" t="s">
        <v>95</v>
      </c>
      <c r="BK128" s="197">
        <f>BK129+BK225</f>
        <v>0</v>
      </c>
    </row>
    <row r="129" s="12" customFormat="1" ht="25.92" customHeight="1">
      <c r="A129" s="12"/>
      <c r="B129" s="198"/>
      <c r="C129" s="199"/>
      <c r="D129" s="200" t="s">
        <v>77</v>
      </c>
      <c r="E129" s="201" t="s">
        <v>121</v>
      </c>
      <c r="F129" s="201" t="s">
        <v>122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P130+P181+P188+P192+P208+P214+P223</f>
        <v>0</v>
      </c>
      <c r="Q129" s="206"/>
      <c r="R129" s="207">
        <f>R130+R181+R188+R192+R208+R214+R223</f>
        <v>321.75690872999996</v>
      </c>
      <c r="S129" s="206"/>
      <c r="T129" s="208">
        <f>T130+T181+T188+T192+T208+T214+T223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83</v>
      </c>
      <c r="AT129" s="210" t="s">
        <v>77</v>
      </c>
      <c r="AU129" s="210" t="s">
        <v>78</v>
      </c>
      <c r="AY129" s="209" t="s">
        <v>123</v>
      </c>
      <c r="BK129" s="211">
        <f>BK130+BK181+BK188+BK192+BK208+BK214+BK223</f>
        <v>0</v>
      </c>
    </row>
    <row r="130" s="12" customFormat="1" ht="22.8" customHeight="1">
      <c r="A130" s="12"/>
      <c r="B130" s="198"/>
      <c r="C130" s="199"/>
      <c r="D130" s="200" t="s">
        <v>77</v>
      </c>
      <c r="E130" s="212" t="s">
        <v>83</v>
      </c>
      <c r="F130" s="212" t="s">
        <v>124</v>
      </c>
      <c r="G130" s="199"/>
      <c r="H130" s="199"/>
      <c r="I130" s="202"/>
      <c r="J130" s="213">
        <f>BK130</f>
        <v>0</v>
      </c>
      <c r="K130" s="199"/>
      <c r="L130" s="204"/>
      <c r="M130" s="205"/>
      <c r="N130" s="206"/>
      <c r="O130" s="206"/>
      <c r="P130" s="207">
        <f>SUM(P131:P180)</f>
        <v>0</v>
      </c>
      <c r="Q130" s="206"/>
      <c r="R130" s="207">
        <f>SUM(R131:R180)</f>
        <v>0.27388099999999999</v>
      </c>
      <c r="S130" s="206"/>
      <c r="T130" s="208">
        <f>SUM(T131:T180)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83</v>
      </c>
      <c r="AT130" s="210" t="s">
        <v>77</v>
      </c>
      <c r="AU130" s="210" t="s">
        <v>83</v>
      </c>
      <c r="AY130" s="209" t="s">
        <v>123</v>
      </c>
      <c r="BK130" s="211">
        <f>SUM(BK131:BK180)</f>
        <v>0</v>
      </c>
    </row>
    <row r="131" s="2" customFormat="1" ht="37.8" customHeight="1">
      <c r="A131" s="37"/>
      <c r="B131" s="38"/>
      <c r="C131" s="214" t="s">
        <v>83</v>
      </c>
      <c r="D131" s="214" t="s">
        <v>125</v>
      </c>
      <c r="E131" s="215" t="s">
        <v>126</v>
      </c>
      <c r="F131" s="216" t="s">
        <v>127</v>
      </c>
      <c r="G131" s="217" t="s">
        <v>128</v>
      </c>
      <c r="H131" s="218">
        <v>30</v>
      </c>
      <c r="I131" s="219"/>
      <c r="J131" s="220">
        <f>ROUND(I131*H131,2)</f>
        <v>0</v>
      </c>
      <c r="K131" s="221"/>
      <c r="L131" s="43"/>
      <c r="M131" s="222" t="s">
        <v>1</v>
      </c>
      <c r="N131" s="223" t="s">
        <v>43</v>
      </c>
      <c r="O131" s="90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6" t="s">
        <v>129</v>
      </c>
      <c r="AT131" s="226" t="s">
        <v>125</v>
      </c>
      <c r="AU131" s="226" t="s">
        <v>87</v>
      </c>
      <c r="AY131" s="16" t="s">
        <v>123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6" t="s">
        <v>83</v>
      </c>
      <c r="BK131" s="227">
        <f>ROUND(I131*H131,2)</f>
        <v>0</v>
      </c>
      <c r="BL131" s="16" t="s">
        <v>129</v>
      </c>
      <c r="BM131" s="226" t="s">
        <v>130</v>
      </c>
    </row>
    <row r="132" s="2" customFormat="1" ht="37.8" customHeight="1">
      <c r="A132" s="37"/>
      <c r="B132" s="38"/>
      <c r="C132" s="214" t="s">
        <v>87</v>
      </c>
      <c r="D132" s="214" t="s">
        <v>125</v>
      </c>
      <c r="E132" s="215" t="s">
        <v>131</v>
      </c>
      <c r="F132" s="216" t="s">
        <v>132</v>
      </c>
      <c r="G132" s="217" t="s">
        <v>128</v>
      </c>
      <c r="H132" s="218">
        <v>30</v>
      </c>
      <c r="I132" s="219"/>
      <c r="J132" s="220">
        <f>ROUND(I132*H132,2)</f>
        <v>0</v>
      </c>
      <c r="K132" s="221"/>
      <c r="L132" s="43"/>
      <c r="M132" s="222" t="s">
        <v>1</v>
      </c>
      <c r="N132" s="223" t="s">
        <v>43</v>
      </c>
      <c r="O132" s="90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6" t="s">
        <v>129</v>
      </c>
      <c r="AT132" s="226" t="s">
        <v>125</v>
      </c>
      <c r="AU132" s="226" t="s">
        <v>87</v>
      </c>
      <c r="AY132" s="16" t="s">
        <v>123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6" t="s">
        <v>83</v>
      </c>
      <c r="BK132" s="227">
        <f>ROUND(I132*H132,2)</f>
        <v>0</v>
      </c>
      <c r="BL132" s="16" t="s">
        <v>129</v>
      </c>
      <c r="BM132" s="226" t="s">
        <v>133</v>
      </c>
    </row>
    <row r="133" s="2" customFormat="1" ht="37.8" customHeight="1">
      <c r="A133" s="37"/>
      <c r="B133" s="38"/>
      <c r="C133" s="214" t="s">
        <v>134</v>
      </c>
      <c r="D133" s="214" t="s">
        <v>125</v>
      </c>
      <c r="E133" s="215" t="s">
        <v>135</v>
      </c>
      <c r="F133" s="216" t="s">
        <v>136</v>
      </c>
      <c r="G133" s="217" t="s">
        <v>128</v>
      </c>
      <c r="H133" s="218">
        <v>10</v>
      </c>
      <c r="I133" s="219"/>
      <c r="J133" s="220">
        <f>ROUND(I133*H133,2)</f>
        <v>0</v>
      </c>
      <c r="K133" s="221"/>
      <c r="L133" s="43"/>
      <c r="M133" s="222" t="s">
        <v>1</v>
      </c>
      <c r="N133" s="223" t="s">
        <v>43</v>
      </c>
      <c r="O133" s="90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6" t="s">
        <v>129</v>
      </c>
      <c r="AT133" s="226" t="s">
        <v>125</v>
      </c>
      <c r="AU133" s="226" t="s">
        <v>87</v>
      </c>
      <c r="AY133" s="16" t="s">
        <v>123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6" t="s">
        <v>83</v>
      </c>
      <c r="BK133" s="227">
        <f>ROUND(I133*H133,2)</f>
        <v>0</v>
      </c>
      <c r="BL133" s="16" t="s">
        <v>129</v>
      </c>
      <c r="BM133" s="226" t="s">
        <v>137</v>
      </c>
    </row>
    <row r="134" s="2" customFormat="1" ht="21.75" customHeight="1">
      <c r="A134" s="37"/>
      <c r="B134" s="38"/>
      <c r="C134" s="214" t="s">
        <v>129</v>
      </c>
      <c r="D134" s="214" t="s">
        <v>125</v>
      </c>
      <c r="E134" s="215" t="s">
        <v>138</v>
      </c>
      <c r="F134" s="216" t="s">
        <v>139</v>
      </c>
      <c r="G134" s="217" t="s">
        <v>140</v>
      </c>
      <c r="H134" s="218">
        <v>15</v>
      </c>
      <c r="I134" s="219"/>
      <c r="J134" s="220">
        <f>ROUND(I134*H134,2)</f>
        <v>0</v>
      </c>
      <c r="K134" s="221"/>
      <c r="L134" s="43"/>
      <c r="M134" s="222" t="s">
        <v>1</v>
      </c>
      <c r="N134" s="223" t="s">
        <v>43</v>
      </c>
      <c r="O134" s="90"/>
      <c r="P134" s="224">
        <f>O134*H134</f>
        <v>0</v>
      </c>
      <c r="Q134" s="224">
        <v>0.017500000000000002</v>
      </c>
      <c r="R134" s="224">
        <f>Q134*H134</f>
        <v>0.26250000000000001</v>
      </c>
      <c r="S134" s="224">
        <v>0</v>
      </c>
      <c r="T134" s="22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6" t="s">
        <v>129</v>
      </c>
      <c r="AT134" s="226" t="s">
        <v>125</v>
      </c>
      <c r="AU134" s="226" t="s">
        <v>87</v>
      </c>
      <c r="AY134" s="16" t="s">
        <v>123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6" t="s">
        <v>83</v>
      </c>
      <c r="BK134" s="227">
        <f>ROUND(I134*H134,2)</f>
        <v>0</v>
      </c>
      <c r="BL134" s="16" t="s">
        <v>129</v>
      </c>
      <c r="BM134" s="226" t="s">
        <v>141</v>
      </c>
    </row>
    <row r="135" s="2" customFormat="1" ht="24.15" customHeight="1">
      <c r="A135" s="37"/>
      <c r="B135" s="38"/>
      <c r="C135" s="214" t="s">
        <v>142</v>
      </c>
      <c r="D135" s="214" t="s">
        <v>125</v>
      </c>
      <c r="E135" s="215" t="s">
        <v>143</v>
      </c>
      <c r="F135" s="216" t="s">
        <v>144</v>
      </c>
      <c r="G135" s="217" t="s">
        <v>145</v>
      </c>
      <c r="H135" s="218">
        <v>4537.1999999999998</v>
      </c>
      <c r="I135" s="219"/>
      <c r="J135" s="220">
        <f>ROUND(I135*H135,2)</f>
        <v>0</v>
      </c>
      <c r="K135" s="221"/>
      <c r="L135" s="43"/>
      <c r="M135" s="222" t="s">
        <v>1</v>
      </c>
      <c r="N135" s="223" t="s">
        <v>43</v>
      </c>
      <c r="O135" s="90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6" t="s">
        <v>129</v>
      </c>
      <c r="AT135" s="226" t="s">
        <v>125</v>
      </c>
      <c r="AU135" s="226" t="s">
        <v>87</v>
      </c>
      <c r="AY135" s="16" t="s">
        <v>123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6" t="s">
        <v>83</v>
      </c>
      <c r="BK135" s="227">
        <f>ROUND(I135*H135,2)</f>
        <v>0</v>
      </c>
      <c r="BL135" s="16" t="s">
        <v>129</v>
      </c>
      <c r="BM135" s="226" t="s">
        <v>146</v>
      </c>
    </row>
    <row r="136" s="13" customFormat="1">
      <c r="A136" s="13"/>
      <c r="B136" s="228"/>
      <c r="C136" s="229"/>
      <c r="D136" s="230" t="s">
        <v>147</v>
      </c>
      <c r="E136" s="231" t="s">
        <v>1</v>
      </c>
      <c r="F136" s="232" t="s">
        <v>148</v>
      </c>
      <c r="G136" s="229"/>
      <c r="H136" s="233">
        <v>1231.5999999999999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9" t="s">
        <v>147</v>
      </c>
      <c r="AU136" s="239" t="s">
        <v>87</v>
      </c>
      <c r="AV136" s="13" t="s">
        <v>87</v>
      </c>
      <c r="AW136" s="13" t="s">
        <v>35</v>
      </c>
      <c r="AX136" s="13" t="s">
        <v>78</v>
      </c>
      <c r="AY136" s="239" t="s">
        <v>123</v>
      </c>
    </row>
    <row r="137" s="13" customFormat="1">
      <c r="A137" s="13"/>
      <c r="B137" s="228"/>
      <c r="C137" s="229"/>
      <c r="D137" s="230" t="s">
        <v>147</v>
      </c>
      <c r="E137" s="231" t="s">
        <v>1</v>
      </c>
      <c r="F137" s="232" t="s">
        <v>149</v>
      </c>
      <c r="G137" s="229"/>
      <c r="H137" s="233">
        <v>3305.5999999999999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147</v>
      </c>
      <c r="AU137" s="239" t="s">
        <v>87</v>
      </c>
      <c r="AV137" s="13" t="s">
        <v>87</v>
      </c>
      <c r="AW137" s="13" t="s">
        <v>35</v>
      </c>
      <c r="AX137" s="13" t="s">
        <v>78</v>
      </c>
      <c r="AY137" s="239" t="s">
        <v>123</v>
      </c>
    </row>
    <row r="138" s="14" customFormat="1">
      <c r="A138" s="14"/>
      <c r="B138" s="240"/>
      <c r="C138" s="241"/>
      <c r="D138" s="230" t="s">
        <v>147</v>
      </c>
      <c r="E138" s="242" t="s">
        <v>1</v>
      </c>
      <c r="F138" s="243" t="s">
        <v>150</v>
      </c>
      <c r="G138" s="241"/>
      <c r="H138" s="244">
        <v>4537.1999999999998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0" t="s">
        <v>147</v>
      </c>
      <c r="AU138" s="250" t="s">
        <v>87</v>
      </c>
      <c r="AV138" s="14" t="s">
        <v>129</v>
      </c>
      <c r="AW138" s="14" t="s">
        <v>35</v>
      </c>
      <c r="AX138" s="14" t="s">
        <v>83</v>
      </c>
      <c r="AY138" s="250" t="s">
        <v>123</v>
      </c>
    </row>
    <row r="139" s="2" customFormat="1" ht="33" customHeight="1">
      <c r="A139" s="37"/>
      <c r="B139" s="38"/>
      <c r="C139" s="214" t="s">
        <v>151</v>
      </c>
      <c r="D139" s="214" t="s">
        <v>125</v>
      </c>
      <c r="E139" s="215" t="s">
        <v>152</v>
      </c>
      <c r="F139" s="216" t="s">
        <v>153</v>
      </c>
      <c r="G139" s="217" t="s">
        <v>154</v>
      </c>
      <c r="H139" s="218">
        <v>984.5</v>
      </c>
      <c r="I139" s="219"/>
      <c r="J139" s="220">
        <f>ROUND(I139*H139,2)</f>
        <v>0</v>
      </c>
      <c r="K139" s="221"/>
      <c r="L139" s="43"/>
      <c r="M139" s="222" t="s">
        <v>1</v>
      </c>
      <c r="N139" s="223" t="s">
        <v>43</v>
      </c>
      <c r="O139" s="90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6" t="s">
        <v>129</v>
      </c>
      <c r="AT139" s="226" t="s">
        <v>125</v>
      </c>
      <c r="AU139" s="226" t="s">
        <v>87</v>
      </c>
      <c r="AY139" s="16" t="s">
        <v>123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6" t="s">
        <v>83</v>
      </c>
      <c r="BK139" s="227">
        <f>ROUND(I139*H139,2)</f>
        <v>0</v>
      </c>
      <c r="BL139" s="16" t="s">
        <v>129</v>
      </c>
      <c r="BM139" s="226" t="s">
        <v>155</v>
      </c>
    </row>
    <row r="140" s="13" customFormat="1">
      <c r="A140" s="13"/>
      <c r="B140" s="228"/>
      <c r="C140" s="229"/>
      <c r="D140" s="230" t="s">
        <v>147</v>
      </c>
      <c r="E140" s="231" t="s">
        <v>1</v>
      </c>
      <c r="F140" s="232" t="s">
        <v>156</v>
      </c>
      <c r="G140" s="229"/>
      <c r="H140" s="233">
        <v>356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147</v>
      </c>
      <c r="AU140" s="239" t="s">
        <v>87</v>
      </c>
      <c r="AV140" s="13" t="s">
        <v>87</v>
      </c>
      <c r="AW140" s="13" t="s">
        <v>35</v>
      </c>
      <c r="AX140" s="13" t="s">
        <v>78</v>
      </c>
      <c r="AY140" s="239" t="s">
        <v>123</v>
      </c>
    </row>
    <row r="141" s="13" customFormat="1">
      <c r="A141" s="13"/>
      <c r="B141" s="228"/>
      <c r="C141" s="229"/>
      <c r="D141" s="230" t="s">
        <v>147</v>
      </c>
      <c r="E141" s="231" t="s">
        <v>1</v>
      </c>
      <c r="F141" s="232" t="s">
        <v>157</v>
      </c>
      <c r="G141" s="229"/>
      <c r="H141" s="233">
        <v>628.5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9" t="s">
        <v>147</v>
      </c>
      <c r="AU141" s="239" t="s">
        <v>87</v>
      </c>
      <c r="AV141" s="13" t="s">
        <v>87</v>
      </c>
      <c r="AW141" s="13" t="s">
        <v>35</v>
      </c>
      <c r="AX141" s="13" t="s">
        <v>78</v>
      </c>
      <c r="AY141" s="239" t="s">
        <v>123</v>
      </c>
    </row>
    <row r="142" s="14" customFormat="1">
      <c r="A142" s="14"/>
      <c r="B142" s="240"/>
      <c r="C142" s="241"/>
      <c r="D142" s="230" t="s">
        <v>147</v>
      </c>
      <c r="E142" s="242" t="s">
        <v>1</v>
      </c>
      <c r="F142" s="243" t="s">
        <v>150</v>
      </c>
      <c r="G142" s="241"/>
      <c r="H142" s="244">
        <v>984.5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0" t="s">
        <v>147</v>
      </c>
      <c r="AU142" s="250" t="s">
        <v>87</v>
      </c>
      <c r="AV142" s="14" t="s">
        <v>129</v>
      </c>
      <c r="AW142" s="14" t="s">
        <v>35</v>
      </c>
      <c r="AX142" s="14" t="s">
        <v>83</v>
      </c>
      <c r="AY142" s="250" t="s">
        <v>123</v>
      </c>
    </row>
    <row r="143" s="2" customFormat="1" ht="44.25" customHeight="1">
      <c r="A143" s="37"/>
      <c r="B143" s="38"/>
      <c r="C143" s="214" t="s">
        <v>158</v>
      </c>
      <c r="D143" s="214" t="s">
        <v>125</v>
      </c>
      <c r="E143" s="215" t="s">
        <v>159</v>
      </c>
      <c r="F143" s="216" t="s">
        <v>160</v>
      </c>
      <c r="G143" s="217" t="s">
        <v>154</v>
      </c>
      <c r="H143" s="218">
        <v>1.728</v>
      </c>
      <c r="I143" s="219"/>
      <c r="J143" s="220">
        <f>ROUND(I143*H143,2)</f>
        <v>0</v>
      </c>
      <c r="K143" s="221"/>
      <c r="L143" s="43"/>
      <c r="M143" s="222" t="s">
        <v>1</v>
      </c>
      <c r="N143" s="223" t="s">
        <v>43</v>
      </c>
      <c r="O143" s="90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6" t="s">
        <v>129</v>
      </c>
      <c r="AT143" s="226" t="s">
        <v>125</v>
      </c>
      <c r="AU143" s="226" t="s">
        <v>87</v>
      </c>
      <c r="AY143" s="16" t="s">
        <v>123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6" t="s">
        <v>83</v>
      </c>
      <c r="BK143" s="227">
        <f>ROUND(I143*H143,2)</f>
        <v>0</v>
      </c>
      <c r="BL143" s="16" t="s">
        <v>129</v>
      </c>
      <c r="BM143" s="226" t="s">
        <v>161</v>
      </c>
    </row>
    <row r="144" s="13" customFormat="1">
      <c r="A144" s="13"/>
      <c r="B144" s="228"/>
      <c r="C144" s="229"/>
      <c r="D144" s="230" t="s">
        <v>147</v>
      </c>
      <c r="E144" s="231" t="s">
        <v>1</v>
      </c>
      <c r="F144" s="232" t="s">
        <v>162</v>
      </c>
      <c r="G144" s="229"/>
      <c r="H144" s="233">
        <v>1.728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147</v>
      </c>
      <c r="AU144" s="239" t="s">
        <v>87</v>
      </c>
      <c r="AV144" s="13" t="s">
        <v>87</v>
      </c>
      <c r="AW144" s="13" t="s">
        <v>35</v>
      </c>
      <c r="AX144" s="13" t="s">
        <v>83</v>
      </c>
      <c r="AY144" s="239" t="s">
        <v>123</v>
      </c>
    </row>
    <row r="145" s="2" customFormat="1" ht="44.25" customHeight="1">
      <c r="A145" s="37"/>
      <c r="B145" s="38"/>
      <c r="C145" s="214" t="s">
        <v>163</v>
      </c>
      <c r="D145" s="214" t="s">
        <v>125</v>
      </c>
      <c r="E145" s="215" t="s">
        <v>164</v>
      </c>
      <c r="F145" s="216" t="s">
        <v>165</v>
      </c>
      <c r="G145" s="217" t="s">
        <v>154</v>
      </c>
      <c r="H145" s="218">
        <v>14.416</v>
      </c>
      <c r="I145" s="219"/>
      <c r="J145" s="220">
        <f>ROUND(I145*H145,2)</f>
        <v>0</v>
      </c>
      <c r="K145" s="221"/>
      <c r="L145" s="43"/>
      <c r="M145" s="222" t="s">
        <v>1</v>
      </c>
      <c r="N145" s="223" t="s">
        <v>43</v>
      </c>
      <c r="O145" s="90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6" t="s">
        <v>129</v>
      </c>
      <c r="AT145" s="226" t="s">
        <v>125</v>
      </c>
      <c r="AU145" s="226" t="s">
        <v>87</v>
      </c>
      <c r="AY145" s="16" t="s">
        <v>123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6" t="s">
        <v>83</v>
      </c>
      <c r="BK145" s="227">
        <f>ROUND(I145*H145,2)</f>
        <v>0</v>
      </c>
      <c r="BL145" s="16" t="s">
        <v>129</v>
      </c>
      <c r="BM145" s="226" t="s">
        <v>166</v>
      </c>
    </row>
    <row r="146" s="13" customFormat="1">
      <c r="A146" s="13"/>
      <c r="B146" s="228"/>
      <c r="C146" s="229"/>
      <c r="D146" s="230" t="s">
        <v>147</v>
      </c>
      <c r="E146" s="231" t="s">
        <v>1</v>
      </c>
      <c r="F146" s="232" t="s">
        <v>167</v>
      </c>
      <c r="G146" s="229"/>
      <c r="H146" s="233">
        <v>14.16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147</v>
      </c>
      <c r="AU146" s="239" t="s">
        <v>87</v>
      </c>
      <c r="AV146" s="13" t="s">
        <v>87</v>
      </c>
      <c r="AW146" s="13" t="s">
        <v>35</v>
      </c>
      <c r="AX146" s="13" t="s">
        <v>78</v>
      </c>
      <c r="AY146" s="239" t="s">
        <v>123</v>
      </c>
    </row>
    <row r="147" s="13" customFormat="1">
      <c r="A147" s="13"/>
      <c r="B147" s="228"/>
      <c r="C147" s="229"/>
      <c r="D147" s="230" t="s">
        <v>147</v>
      </c>
      <c r="E147" s="231" t="s">
        <v>1</v>
      </c>
      <c r="F147" s="232" t="s">
        <v>168</v>
      </c>
      <c r="G147" s="229"/>
      <c r="H147" s="233">
        <v>0.25600000000000001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147</v>
      </c>
      <c r="AU147" s="239" t="s">
        <v>87</v>
      </c>
      <c r="AV147" s="13" t="s">
        <v>87</v>
      </c>
      <c r="AW147" s="13" t="s">
        <v>35</v>
      </c>
      <c r="AX147" s="13" t="s">
        <v>78</v>
      </c>
      <c r="AY147" s="239" t="s">
        <v>123</v>
      </c>
    </row>
    <row r="148" s="14" customFormat="1">
      <c r="A148" s="14"/>
      <c r="B148" s="240"/>
      <c r="C148" s="241"/>
      <c r="D148" s="230" t="s">
        <v>147</v>
      </c>
      <c r="E148" s="242" t="s">
        <v>1</v>
      </c>
      <c r="F148" s="243" t="s">
        <v>150</v>
      </c>
      <c r="G148" s="241"/>
      <c r="H148" s="244">
        <v>14.416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147</v>
      </c>
      <c r="AU148" s="250" t="s">
        <v>87</v>
      </c>
      <c r="AV148" s="14" t="s">
        <v>129</v>
      </c>
      <c r="AW148" s="14" t="s">
        <v>35</v>
      </c>
      <c r="AX148" s="14" t="s">
        <v>83</v>
      </c>
      <c r="AY148" s="250" t="s">
        <v>123</v>
      </c>
    </row>
    <row r="149" s="2" customFormat="1" ht="37.8" customHeight="1">
      <c r="A149" s="37"/>
      <c r="B149" s="38"/>
      <c r="C149" s="214" t="s">
        <v>169</v>
      </c>
      <c r="D149" s="214" t="s">
        <v>125</v>
      </c>
      <c r="E149" s="215" t="s">
        <v>170</v>
      </c>
      <c r="F149" s="216" t="s">
        <v>171</v>
      </c>
      <c r="G149" s="217" t="s">
        <v>128</v>
      </c>
      <c r="H149" s="218">
        <v>30</v>
      </c>
      <c r="I149" s="219"/>
      <c r="J149" s="220">
        <f>ROUND(I149*H149,2)</f>
        <v>0</v>
      </c>
      <c r="K149" s="221"/>
      <c r="L149" s="43"/>
      <c r="M149" s="222" t="s">
        <v>1</v>
      </c>
      <c r="N149" s="223" t="s">
        <v>43</v>
      </c>
      <c r="O149" s="90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6" t="s">
        <v>129</v>
      </c>
      <c r="AT149" s="226" t="s">
        <v>125</v>
      </c>
      <c r="AU149" s="226" t="s">
        <v>87</v>
      </c>
      <c r="AY149" s="16" t="s">
        <v>123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6" t="s">
        <v>83</v>
      </c>
      <c r="BK149" s="227">
        <f>ROUND(I149*H149,2)</f>
        <v>0</v>
      </c>
      <c r="BL149" s="16" t="s">
        <v>129</v>
      </c>
      <c r="BM149" s="226" t="s">
        <v>172</v>
      </c>
    </row>
    <row r="150" s="2" customFormat="1" ht="37.8" customHeight="1">
      <c r="A150" s="37"/>
      <c r="B150" s="38"/>
      <c r="C150" s="214" t="s">
        <v>173</v>
      </c>
      <c r="D150" s="214" t="s">
        <v>125</v>
      </c>
      <c r="E150" s="215" t="s">
        <v>174</v>
      </c>
      <c r="F150" s="216" t="s">
        <v>175</v>
      </c>
      <c r="G150" s="217" t="s">
        <v>128</v>
      </c>
      <c r="H150" s="218">
        <v>30</v>
      </c>
      <c r="I150" s="219"/>
      <c r="J150" s="220">
        <f>ROUND(I150*H150,2)</f>
        <v>0</v>
      </c>
      <c r="K150" s="221"/>
      <c r="L150" s="43"/>
      <c r="M150" s="222" t="s">
        <v>1</v>
      </c>
      <c r="N150" s="223" t="s">
        <v>43</v>
      </c>
      <c r="O150" s="90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6" t="s">
        <v>129</v>
      </c>
      <c r="AT150" s="226" t="s">
        <v>125</v>
      </c>
      <c r="AU150" s="226" t="s">
        <v>87</v>
      </c>
      <c r="AY150" s="16" t="s">
        <v>123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6" t="s">
        <v>83</v>
      </c>
      <c r="BK150" s="227">
        <f>ROUND(I150*H150,2)</f>
        <v>0</v>
      </c>
      <c r="BL150" s="16" t="s">
        <v>129</v>
      </c>
      <c r="BM150" s="226" t="s">
        <v>176</v>
      </c>
    </row>
    <row r="151" s="2" customFormat="1" ht="37.8" customHeight="1">
      <c r="A151" s="37"/>
      <c r="B151" s="38"/>
      <c r="C151" s="214" t="s">
        <v>177</v>
      </c>
      <c r="D151" s="214" t="s">
        <v>125</v>
      </c>
      <c r="E151" s="215" t="s">
        <v>178</v>
      </c>
      <c r="F151" s="216" t="s">
        <v>179</v>
      </c>
      <c r="G151" s="217" t="s">
        <v>128</v>
      </c>
      <c r="H151" s="218">
        <v>10</v>
      </c>
      <c r="I151" s="219"/>
      <c r="J151" s="220">
        <f>ROUND(I151*H151,2)</f>
        <v>0</v>
      </c>
      <c r="K151" s="221"/>
      <c r="L151" s="43"/>
      <c r="M151" s="222" t="s">
        <v>1</v>
      </c>
      <c r="N151" s="223" t="s">
        <v>43</v>
      </c>
      <c r="O151" s="90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6" t="s">
        <v>129</v>
      </c>
      <c r="AT151" s="226" t="s">
        <v>125</v>
      </c>
      <c r="AU151" s="226" t="s">
        <v>87</v>
      </c>
      <c r="AY151" s="16" t="s">
        <v>123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6" t="s">
        <v>83</v>
      </c>
      <c r="BK151" s="227">
        <f>ROUND(I151*H151,2)</f>
        <v>0</v>
      </c>
      <c r="BL151" s="16" t="s">
        <v>129</v>
      </c>
      <c r="BM151" s="226" t="s">
        <v>180</v>
      </c>
    </row>
    <row r="152" s="2" customFormat="1" ht="62.7" customHeight="1">
      <c r="A152" s="37"/>
      <c r="B152" s="38"/>
      <c r="C152" s="214" t="s">
        <v>181</v>
      </c>
      <c r="D152" s="214" t="s">
        <v>125</v>
      </c>
      <c r="E152" s="215" t="s">
        <v>182</v>
      </c>
      <c r="F152" s="216" t="s">
        <v>183</v>
      </c>
      <c r="G152" s="217" t="s">
        <v>154</v>
      </c>
      <c r="H152" s="218">
        <v>50.799999999999997</v>
      </c>
      <c r="I152" s="219"/>
      <c r="J152" s="220">
        <f>ROUND(I152*H152,2)</f>
        <v>0</v>
      </c>
      <c r="K152" s="221"/>
      <c r="L152" s="43"/>
      <c r="M152" s="222" t="s">
        <v>1</v>
      </c>
      <c r="N152" s="223" t="s">
        <v>43</v>
      </c>
      <c r="O152" s="90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6" t="s">
        <v>129</v>
      </c>
      <c r="AT152" s="226" t="s">
        <v>125</v>
      </c>
      <c r="AU152" s="226" t="s">
        <v>87</v>
      </c>
      <c r="AY152" s="16" t="s">
        <v>123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6" t="s">
        <v>83</v>
      </c>
      <c r="BK152" s="227">
        <f>ROUND(I152*H152,2)</f>
        <v>0</v>
      </c>
      <c r="BL152" s="16" t="s">
        <v>129</v>
      </c>
      <c r="BM152" s="226" t="s">
        <v>184</v>
      </c>
    </row>
    <row r="153" s="13" customFormat="1">
      <c r="A153" s="13"/>
      <c r="B153" s="228"/>
      <c r="C153" s="229"/>
      <c r="D153" s="230" t="s">
        <v>147</v>
      </c>
      <c r="E153" s="231" t="s">
        <v>1</v>
      </c>
      <c r="F153" s="232" t="s">
        <v>185</v>
      </c>
      <c r="G153" s="229"/>
      <c r="H153" s="233">
        <v>50.799999999999997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9" t="s">
        <v>147</v>
      </c>
      <c r="AU153" s="239" t="s">
        <v>87</v>
      </c>
      <c r="AV153" s="13" t="s">
        <v>87</v>
      </c>
      <c r="AW153" s="13" t="s">
        <v>35</v>
      </c>
      <c r="AX153" s="13" t="s">
        <v>83</v>
      </c>
      <c r="AY153" s="239" t="s">
        <v>123</v>
      </c>
    </row>
    <row r="154" s="2" customFormat="1" ht="62.7" customHeight="1">
      <c r="A154" s="37"/>
      <c r="B154" s="38"/>
      <c r="C154" s="214" t="s">
        <v>186</v>
      </c>
      <c r="D154" s="214" t="s">
        <v>125</v>
      </c>
      <c r="E154" s="215" t="s">
        <v>187</v>
      </c>
      <c r="F154" s="216" t="s">
        <v>188</v>
      </c>
      <c r="G154" s="217" t="s">
        <v>154</v>
      </c>
      <c r="H154" s="218">
        <v>227.59999999999999</v>
      </c>
      <c r="I154" s="219"/>
      <c r="J154" s="220">
        <f>ROUND(I154*H154,2)</f>
        <v>0</v>
      </c>
      <c r="K154" s="221"/>
      <c r="L154" s="43"/>
      <c r="M154" s="222" t="s">
        <v>1</v>
      </c>
      <c r="N154" s="223" t="s">
        <v>43</v>
      </c>
      <c r="O154" s="90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6" t="s">
        <v>129</v>
      </c>
      <c r="AT154" s="226" t="s">
        <v>125</v>
      </c>
      <c r="AU154" s="226" t="s">
        <v>87</v>
      </c>
      <c r="AY154" s="16" t="s">
        <v>123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6" t="s">
        <v>83</v>
      </c>
      <c r="BK154" s="227">
        <f>ROUND(I154*H154,2)</f>
        <v>0</v>
      </c>
      <c r="BL154" s="16" t="s">
        <v>129</v>
      </c>
      <c r="BM154" s="226" t="s">
        <v>189</v>
      </c>
    </row>
    <row r="155" s="13" customFormat="1">
      <c r="A155" s="13"/>
      <c r="B155" s="228"/>
      <c r="C155" s="229"/>
      <c r="D155" s="230" t="s">
        <v>147</v>
      </c>
      <c r="E155" s="231" t="s">
        <v>1</v>
      </c>
      <c r="F155" s="232" t="s">
        <v>190</v>
      </c>
      <c r="G155" s="229"/>
      <c r="H155" s="233">
        <v>113.8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147</v>
      </c>
      <c r="AU155" s="239" t="s">
        <v>87</v>
      </c>
      <c r="AV155" s="13" t="s">
        <v>87</v>
      </c>
      <c r="AW155" s="13" t="s">
        <v>35</v>
      </c>
      <c r="AX155" s="13" t="s">
        <v>78</v>
      </c>
      <c r="AY155" s="239" t="s">
        <v>123</v>
      </c>
    </row>
    <row r="156" s="13" customFormat="1">
      <c r="A156" s="13"/>
      <c r="B156" s="228"/>
      <c r="C156" s="229"/>
      <c r="D156" s="230" t="s">
        <v>147</v>
      </c>
      <c r="E156" s="231" t="s">
        <v>1</v>
      </c>
      <c r="F156" s="232" t="s">
        <v>191</v>
      </c>
      <c r="G156" s="229"/>
      <c r="H156" s="233">
        <v>113.8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147</v>
      </c>
      <c r="AU156" s="239" t="s">
        <v>87</v>
      </c>
      <c r="AV156" s="13" t="s">
        <v>87</v>
      </c>
      <c r="AW156" s="13" t="s">
        <v>35</v>
      </c>
      <c r="AX156" s="13" t="s">
        <v>78</v>
      </c>
      <c r="AY156" s="239" t="s">
        <v>123</v>
      </c>
    </row>
    <row r="157" s="14" customFormat="1">
      <c r="A157" s="14"/>
      <c r="B157" s="240"/>
      <c r="C157" s="241"/>
      <c r="D157" s="230" t="s">
        <v>147</v>
      </c>
      <c r="E157" s="242" t="s">
        <v>1</v>
      </c>
      <c r="F157" s="243" t="s">
        <v>150</v>
      </c>
      <c r="G157" s="241"/>
      <c r="H157" s="244">
        <v>227.59999999999999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147</v>
      </c>
      <c r="AU157" s="250" t="s">
        <v>87</v>
      </c>
      <c r="AV157" s="14" t="s">
        <v>129</v>
      </c>
      <c r="AW157" s="14" t="s">
        <v>35</v>
      </c>
      <c r="AX157" s="14" t="s">
        <v>83</v>
      </c>
      <c r="AY157" s="250" t="s">
        <v>123</v>
      </c>
    </row>
    <row r="158" s="2" customFormat="1" ht="62.7" customHeight="1">
      <c r="A158" s="37"/>
      <c r="B158" s="38"/>
      <c r="C158" s="214" t="s">
        <v>192</v>
      </c>
      <c r="D158" s="214" t="s">
        <v>125</v>
      </c>
      <c r="E158" s="215" t="s">
        <v>193</v>
      </c>
      <c r="F158" s="216" t="s">
        <v>194</v>
      </c>
      <c r="G158" s="217" t="s">
        <v>154</v>
      </c>
      <c r="H158" s="218">
        <v>566.70000000000005</v>
      </c>
      <c r="I158" s="219"/>
      <c r="J158" s="220">
        <f>ROUND(I158*H158,2)</f>
        <v>0</v>
      </c>
      <c r="K158" s="221"/>
      <c r="L158" s="43"/>
      <c r="M158" s="222" t="s">
        <v>1</v>
      </c>
      <c r="N158" s="223" t="s">
        <v>43</v>
      </c>
      <c r="O158" s="90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6" t="s">
        <v>129</v>
      </c>
      <c r="AT158" s="226" t="s">
        <v>125</v>
      </c>
      <c r="AU158" s="226" t="s">
        <v>87</v>
      </c>
      <c r="AY158" s="16" t="s">
        <v>123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6" t="s">
        <v>83</v>
      </c>
      <c r="BK158" s="227">
        <f>ROUND(I158*H158,2)</f>
        <v>0</v>
      </c>
      <c r="BL158" s="16" t="s">
        <v>129</v>
      </c>
      <c r="BM158" s="226" t="s">
        <v>195</v>
      </c>
    </row>
    <row r="159" s="13" customFormat="1">
      <c r="A159" s="13"/>
      <c r="B159" s="228"/>
      <c r="C159" s="229"/>
      <c r="D159" s="230" t="s">
        <v>147</v>
      </c>
      <c r="E159" s="231" t="s">
        <v>1</v>
      </c>
      <c r="F159" s="232" t="s">
        <v>196</v>
      </c>
      <c r="G159" s="229"/>
      <c r="H159" s="233">
        <v>70.900000000000006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147</v>
      </c>
      <c r="AU159" s="239" t="s">
        <v>87</v>
      </c>
      <c r="AV159" s="13" t="s">
        <v>87</v>
      </c>
      <c r="AW159" s="13" t="s">
        <v>35</v>
      </c>
      <c r="AX159" s="13" t="s">
        <v>78</v>
      </c>
      <c r="AY159" s="239" t="s">
        <v>123</v>
      </c>
    </row>
    <row r="160" s="13" customFormat="1">
      <c r="A160" s="13"/>
      <c r="B160" s="228"/>
      <c r="C160" s="229"/>
      <c r="D160" s="230" t="s">
        <v>147</v>
      </c>
      <c r="E160" s="231" t="s">
        <v>1</v>
      </c>
      <c r="F160" s="232" t="s">
        <v>197</v>
      </c>
      <c r="G160" s="229"/>
      <c r="H160" s="233">
        <v>495.80000000000001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147</v>
      </c>
      <c r="AU160" s="239" t="s">
        <v>87</v>
      </c>
      <c r="AV160" s="13" t="s">
        <v>87</v>
      </c>
      <c r="AW160" s="13" t="s">
        <v>35</v>
      </c>
      <c r="AX160" s="13" t="s">
        <v>78</v>
      </c>
      <c r="AY160" s="239" t="s">
        <v>123</v>
      </c>
    </row>
    <row r="161" s="14" customFormat="1">
      <c r="A161" s="14"/>
      <c r="B161" s="240"/>
      <c r="C161" s="241"/>
      <c r="D161" s="230" t="s">
        <v>147</v>
      </c>
      <c r="E161" s="242" t="s">
        <v>1</v>
      </c>
      <c r="F161" s="243" t="s">
        <v>150</v>
      </c>
      <c r="G161" s="241"/>
      <c r="H161" s="244">
        <v>566.70000000000005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0" t="s">
        <v>147</v>
      </c>
      <c r="AU161" s="250" t="s">
        <v>87</v>
      </c>
      <c r="AV161" s="14" t="s">
        <v>129</v>
      </c>
      <c r="AW161" s="14" t="s">
        <v>35</v>
      </c>
      <c r="AX161" s="14" t="s">
        <v>83</v>
      </c>
      <c r="AY161" s="250" t="s">
        <v>123</v>
      </c>
    </row>
    <row r="162" s="2" customFormat="1" ht="44.25" customHeight="1">
      <c r="A162" s="37"/>
      <c r="B162" s="38"/>
      <c r="C162" s="214" t="s">
        <v>8</v>
      </c>
      <c r="D162" s="214" t="s">
        <v>125</v>
      </c>
      <c r="E162" s="215" t="s">
        <v>198</v>
      </c>
      <c r="F162" s="216" t="s">
        <v>199</v>
      </c>
      <c r="G162" s="217" t="s">
        <v>154</v>
      </c>
      <c r="H162" s="218">
        <v>113.8</v>
      </c>
      <c r="I162" s="219"/>
      <c r="J162" s="220">
        <f>ROUND(I162*H162,2)</f>
        <v>0</v>
      </c>
      <c r="K162" s="221"/>
      <c r="L162" s="43"/>
      <c r="M162" s="222" t="s">
        <v>1</v>
      </c>
      <c r="N162" s="223" t="s">
        <v>43</v>
      </c>
      <c r="O162" s="90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6" t="s">
        <v>129</v>
      </c>
      <c r="AT162" s="226" t="s">
        <v>125</v>
      </c>
      <c r="AU162" s="226" t="s">
        <v>87</v>
      </c>
      <c r="AY162" s="16" t="s">
        <v>123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6" t="s">
        <v>83</v>
      </c>
      <c r="BK162" s="227">
        <f>ROUND(I162*H162,2)</f>
        <v>0</v>
      </c>
      <c r="BL162" s="16" t="s">
        <v>129</v>
      </c>
      <c r="BM162" s="226" t="s">
        <v>200</v>
      </c>
    </row>
    <row r="163" s="13" customFormat="1">
      <c r="A163" s="13"/>
      <c r="B163" s="228"/>
      <c r="C163" s="229"/>
      <c r="D163" s="230" t="s">
        <v>147</v>
      </c>
      <c r="E163" s="231" t="s">
        <v>1</v>
      </c>
      <c r="F163" s="232" t="s">
        <v>190</v>
      </c>
      <c r="G163" s="229"/>
      <c r="H163" s="233">
        <v>113.8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147</v>
      </c>
      <c r="AU163" s="239" t="s">
        <v>87</v>
      </c>
      <c r="AV163" s="13" t="s">
        <v>87</v>
      </c>
      <c r="AW163" s="13" t="s">
        <v>35</v>
      </c>
      <c r="AX163" s="13" t="s">
        <v>83</v>
      </c>
      <c r="AY163" s="239" t="s">
        <v>123</v>
      </c>
    </row>
    <row r="164" s="2" customFormat="1" ht="62.7" customHeight="1">
      <c r="A164" s="37"/>
      <c r="B164" s="38"/>
      <c r="C164" s="214" t="s">
        <v>201</v>
      </c>
      <c r="D164" s="214" t="s">
        <v>125</v>
      </c>
      <c r="E164" s="215" t="s">
        <v>202</v>
      </c>
      <c r="F164" s="216" t="s">
        <v>203</v>
      </c>
      <c r="G164" s="217" t="s">
        <v>154</v>
      </c>
      <c r="H164" s="218">
        <v>201.59999999999999</v>
      </c>
      <c r="I164" s="219"/>
      <c r="J164" s="220">
        <f>ROUND(I164*H164,2)</f>
        <v>0</v>
      </c>
      <c r="K164" s="221"/>
      <c r="L164" s="43"/>
      <c r="M164" s="222" t="s">
        <v>1</v>
      </c>
      <c r="N164" s="223" t="s">
        <v>43</v>
      </c>
      <c r="O164" s="90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6" t="s">
        <v>129</v>
      </c>
      <c r="AT164" s="226" t="s">
        <v>125</v>
      </c>
      <c r="AU164" s="226" t="s">
        <v>87</v>
      </c>
      <c r="AY164" s="16" t="s">
        <v>123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6" t="s">
        <v>83</v>
      </c>
      <c r="BK164" s="227">
        <f>ROUND(I164*H164,2)</f>
        <v>0</v>
      </c>
      <c r="BL164" s="16" t="s">
        <v>129</v>
      </c>
      <c r="BM164" s="226" t="s">
        <v>204</v>
      </c>
    </row>
    <row r="165" s="2" customFormat="1" ht="37.8" customHeight="1">
      <c r="A165" s="37"/>
      <c r="B165" s="38"/>
      <c r="C165" s="214" t="s">
        <v>205</v>
      </c>
      <c r="D165" s="214" t="s">
        <v>125</v>
      </c>
      <c r="E165" s="215" t="s">
        <v>206</v>
      </c>
      <c r="F165" s="216" t="s">
        <v>207</v>
      </c>
      <c r="G165" s="217" t="s">
        <v>154</v>
      </c>
      <c r="H165" s="218">
        <v>1349.5999999999999</v>
      </c>
      <c r="I165" s="219"/>
      <c r="J165" s="220">
        <f>ROUND(I165*H165,2)</f>
        <v>0</v>
      </c>
      <c r="K165" s="221"/>
      <c r="L165" s="43"/>
      <c r="M165" s="222" t="s">
        <v>1</v>
      </c>
      <c r="N165" s="223" t="s">
        <v>43</v>
      </c>
      <c r="O165" s="90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6" t="s">
        <v>129</v>
      </c>
      <c r="AT165" s="226" t="s">
        <v>125</v>
      </c>
      <c r="AU165" s="226" t="s">
        <v>87</v>
      </c>
      <c r="AY165" s="16" t="s">
        <v>123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6" t="s">
        <v>83</v>
      </c>
      <c r="BK165" s="227">
        <f>ROUND(I165*H165,2)</f>
        <v>0</v>
      </c>
      <c r="BL165" s="16" t="s">
        <v>129</v>
      </c>
      <c r="BM165" s="226" t="s">
        <v>208</v>
      </c>
    </row>
    <row r="166" s="13" customFormat="1">
      <c r="A166" s="13"/>
      <c r="B166" s="228"/>
      <c r="C166" s="229"/>
      <c r="D166" s="230" t="s">
        <v>147</v>
      </c>
      <c r="E166" s="231" t="s">
        <v>1</v>
      </c>
      <c r="F166" s="232" t="s">
        <v>209</v>
      </c>
      <c r="G166" s="229"/>
      <c r="H166" s="233">
        <v>782.89999999999998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147</v>
      </c>
      <c r="AU166" s="239" t="s">
        <v>87</v>
      </c>
      <c r="AV166" s="13" t="s">
        <v>87</v>
      </c>
      <c r="AW166" s="13" t="s">
        <v>35</v>
      </c>
      <c r="AX166" s="13" t="s">
        <v>78</v>
      </c>
      <c r="AY166" s="239" t="s">
        <v>123</v>
      </c>
    </row>
    <row r="167" s="13" customFormat="1">
      <c r="A167" s="13"/>
      <c r="B167" s="228"/>
      <c r="C167" s="229"/>
      <c r="D167" s="230" t="s">
        <v>147</v>
      </c>
      <c r="E167" s="231" t="s">
        <v>1</v>
      </c>
      <c r="F167" s="232" t="s">
        <v>210</v>
      </c>
      <c r="G167" s="229"/>
      <c r="H167" s="233">
        <v>566.70000000000005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147</v>
      </c>
      <c r="AU167" s="239" t="s">
        <v>87</v>
      </c>
      <c r="AV167" s="13" t="s">
        <v>87</v>
      </c>
      <c r="AW167" s="13" t="s">
        <v>35</v>
      </c>
      <c r="AX167" s="13" t="s">
        <v>78</v>
      </c>
      <c r="AY167" s="239" t="s">
        <v>123</v>
      </c>
    </row>
    <row r="168" s="14" customFormat="1">
      <c r="A168" s="14"/>
      <c r="B168" s="240"/>
      <c r="C168" s="241"/>
      <c r="D168" s="230" t="s">
        <v>147</v>
      </c>
      <c r="E168" s="242" t="s">
        <v>1</v>
      </c>
      <c r="F168" s="243" t="s">
        <v>150</v>
      </c>
      <c r="G168" s="241"/>
      <c r="H168" s="244">
        <v>1349.5999999999999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0" t="s">
        <v>147</v>
      </c>
      <c r="AU168" s="250" t="s">
        <v>87</v>
      </c>
      <c r="AV168" s="14" t="s">
        <v>129</v>
      </c>
      <c r="AW168" s="14" t="s">
        <v>35</v>
      </c>
      <c r="AX168" s="14" t="s">
        <v>83</v>
      </c>
      <c r="AY168" s="250" t="s">
        <v>123</v>
      </c>
    </row>
    <row r="169" s="2" customFormat="1" ht="37.8" customHeight="1">
      <c r="A169" s="37"/>
      <c r="B169" s="38"/>
      <c r="C169" s="214" t="s">
        <v>211</v>
      </c>
      <c r="D169" s="214" t="s">
        <v>125</v>
      </c>
      <c r="E169" s="215" t="s">
        <v>212</v>
      </c>
      <c r="F169" s="216" t="s">
        <v>213</v>
      </c>
      <c r="G169" s="217" t="s">
        <v>145</v>
      </c>
      <c r="H169" s="218">
        <v>758.70000000000005</v>
      </c>
      <c r="I169" s="219"/>
      <c r="J169" s="220">
        <f>ROUND(I169*H169,2)</f>
        <v>0</v>
      </c>
      <c r="K169" s="221"/>
      <c r="L169" s="43"/>
      <c r="M169" s="222" t="s">
        <v>1</v>
      </c>
      <c r="N169" s="223" t="s">
        <v>43</v>
      </c>
      <c r="O169" s="90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6" t="s">
        <v>129</v>
      </c>
      <c r="AT169" s="226" t="s">
        <v>125</v>
      </c>
      <c r="AU169" s="226" t="s">
        <v>87</v>
      </c>
      <c r="AY169" s="16" t="s">
        <v>123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6" t="s">
        <v>83</v>
      </c>
      <c r="BK169" s="227">
        <f>ROUND(I169*H169,2)</f>
        <v>0</v>
      </c>
      <c r="BL169" s="16" t="s">
        <v>129</v>
      </c>
      <c r="BM169" s="226" t="s">
        <v>214</v>
      </c>
    </row>
    <row r="170" s="13" customFormat="1">
      <c r="A170" s="13"/>
      <c r="B170" s="228"/>
      <c r="C170" s="229"/>
      <c r="D170" s="230" t="s">
        <v>147</v>
      </c>
      <c r="E170" s="231" t="s">
        <v>1</v>
      </c>
      <c r="F170" s="232" t="s">
        <v>215</v>
      </c>
      <c r="G170" s="229"/>
      <c r="H170" s="233">
        <v>758.70000000000005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9" t="s">
        <v>147</v>
      </c>
      <c r="AU170" s="239" t="s">
        <v>87</v>
      </c>
      <c r="AV170" s="13" t="s">
        <v>87</v>
      </c>
      <c r="AW170" s="13" t="s">
        <v>35</v>
      </c>
      <c r="AX170" s="13" t="s">
        <v>83</v>
      </c>
      <c r="AY170" s="239" t="s">
        <v>123</v>
      </c>
    </row>
    <row r="171" s="2" customFormat="1" ht="16.5" customHeight="1">
      <c r="A171" s="37"/>
      <c r="B171" s="38"/>
      <c r="C171" s="251" t="s">
        <v>216</v>
      </c>
      <c r="D171" s="251" t="s">
        <v>217</v>
      </c>
      <c r="E171" s="252" t="s">
        <v>218</v>
      </c>
      <c r="F171" s="253" t="s">
        <v>219</v>
      </c>
      <c r="G171" s="254" t="s">
        <v>220</v>
      </c>
      <c r="H171" s="255">
        <v>11.381</v>
      </c>
      <c r="I171" s="256"/>
      <c r="J171" s="257">
        <f>ROUND(I171*H171,2)</f>
        <v>0</v>
      </c>
      <c r="K171" s="258"/>
      <c r="L171" s="259"/>
      <c r="M171" s="260" t="s">
        <v>1</v>
      </c>
      <c r="N171" s="261" t="s">
        <v>43</v>
      </c>
      <c r="O171" s="90"/>
      <c r="P171" s="224">
        <f>O171*H171</f>
        <v>0</v>
      </c>
      <c r="Q171" s="224">
        <v>0.001</v>
      </c>
      <c r="R171" s="224">
        <f>Q171*H171</f>
        <v>0.011381000000000001</v>
      </c>
      <c r="S171" s="224">
        <v>0</v>
      </c>
      <c r="T171" s="22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6" t="s">
        <v>163</v>
      </c>
      <c r="AT171" s="226" t="s">
        <v>217</v>
      </c>
      <c r="AU171" s="226" t="s">
        <v>87</v>
      </c>
      <c r="AY171" s="16" t="s">
        <v>123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6" t="s">
        <v>83</v>
      </c>
      <c r="BK171" s="227">
        <f>ROUND(I171*H171,2)</f>
        <v>0</v>
      </c>
      <c r="BL171" s="16" t="s">
        <v>129</v>
      </c>
      <c r="BM171" s="226" t="s">
        <v>221</v>
      </c>
    </row>
    <row r="172" s="13" customFormat="1">
      <c r="A172" s="13"/>
      <c r="B172" s="228"/>
      <c r="C172" s="229"/>
      <c r="D172" s="230" t="s">
        <v>147</v>
      </c>
      <c r="E172" s="229"/>
      <c r="F172" s="232" t="s">
        <v>222</v>
      </c>
      <c r="G172" s="229"/>
      <c r="H172" s="233">
        <v>11.381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147</v>
      </c>
      <c r="AU172" s="239" t="s">
        <v>87</v>
      </c>
      <c r="AV172" s="13" t="s">
        <v>87</v>
      </c>
      <c r="AW172" s="13" t="s">
        <v>4</v>
      </c>
      <c r="AX172" s="13" t="s">
        <v>83</v>
      </c>
      <c r="AY172" s="239" t="s">
        <v>123</v>
      </c>
    </row>
    <row r="173" s="2" customFormat="1" ht="33" customHeight="1">
      <c r="A173" s="37"/>
      <c r="B173" s="38"/>
      <c r="C173" s="214" t="s">
        <v>223</v>
      </c>
      <c r="D173" s="214" t="s">
        <v>125</v>
      </c>
      <c r="E173" s="215" t="s">
        <v>224</v>
      </c>
      <c r="F173" s="216" t="s">
        <v>225</v>
      </c>
      <c r="G173" s="217" t="s">
        <v>145</v>
      </c>
      <c r="H173" s="218">
        <v>677.79999999999995</v>
      </c>
      <c r="I173" s="219"/>
      <c r="J173" s="220">
        <f>ROUND(I173*H173,2)</f>
        <v>0</v>
      </c>
      <c r="K173" s="221"/>
      <c r="L173" s="43"/>
      <c r="M173" s="222" t="s">
        <v>1</v>
      </c>
      <c r="N173" s="223" t="s">
        <v>43</v>
      </c>
      <c r="O173" s="90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6" t="s">
        <v>129</v>
      </c>
      <c r="AT173" s="226" t="s">
        <v>125</v>
      </c>
      <c r="AU173" s="226" t="s">
        <v>87</v>
      </c>
      <c r="AY173" s="16" t="s">
        <v>123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6" t="s">
        <v>83</v>
      </c>
      <c r="BK173" s="227">
        <f>ROUND(I173*H173,2)</f>
        <v>0</v>
      </c>
      <c r="BL173" s="16" t="s">
        <v>129</v>
      </c>
      <c r="BM173" s="226" t="s">
        <v>226</v>
      </c>
    </row>
    <row r="174" s="13" customFormat="1">
      <c r="A174" s="13"/>
      <c r="B174" s="228"/>
      <c r="C174" s="229"/>
      <c r="D174" s="230" t="s">
        <v>147</v>
      </c>
      <c r="E174" s="231" t="s">
        <v>1</v>
      </c>
      <c r="F174" s="232" t="s">
        <v>227</v>
      </c>
      <c r="G174" s="229"/>
      <c r="H174" s="233">
        <v>549.60000000000002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147</v>
      </c>
      <c r="AU174" s="239" t="s">
        <v>87</v>
      </c>
      <c r="AV174" s="13" t="s">
        <v>87</v>
      </c>
      <c r="AW174" s="13" t="s">
        <v>35</v>
      </c>
      <c r="AX174" s="13" t="s">
        <v>78</v>
      </c>
      <c r="AY174" s="239" t="s">
        <v>123</v>
      </c>
    </row>
    <row r="175" s="13" customFormat="1">
      <c r="A175" s="13"/>
      <c r="B175" s="228"/>
      <c r="C175" s="229"/>
      <c r="D175" s="230" t="s">
        <v>147</v>
      </c>
      <c r="E175" s="231" t="s">
        <v>1</v>
      </c>
      <c r="F175" s="232" t="s">
        <v>228</v>
      </c>
      <c r="G175" s="229"/>
      <c r="H175" s="233">
        <v>128.19999999999999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147</v>
      </c>
      <c r="AU175" s="239" t="s">
        <v>87</v>
      </c>
      <c r="AV175" s="13" t="s">
        <v>87</v>
      </c>
      <c r="AW175" s="13" t="s">
        <v>35</v>
      </c>
      <c r="AX175" s="13" t="s">
        <v>78</v>
      </c>
      <c r="AY175" s="239" t="s">
        <v>123</v>
      </c>
    </row>
    <row r="176" s="14" customFormat="1">
      <c r="A176" s="14"/>
      <c r="B176" s="240"/>
      <c r="C176" s="241"/>
      <c r="D176" s="230" t="s">
        <v>147</v>
      </c>
      <c r="E176" s="242" t="s">
        <v>1</v>
      </c>
      <c r="F176" s="243" t="s">
        <v>150</v>
      </c>
      <c r="G176" s="241"/>
      <c r="H176" s="244">
        <v>677.79999999999995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0" t="s">
        <v>147</v>
      </c>
      <c r="AU176" s="250" t="s">
        <v>87</v>
      </c>
      <c r="AV176" s="14" t="s">
        <v>129</v>
      </c>
      <c r="AW176" s="14" t="s">
        <v>35</v>
      </c>
      <c r="AX176" s="14" t="s">
        <v>83</v>
      </c>
      <c r="AY176" s="250" t="s">
        <v>123</v>
      </c>
    </row>
    <row r="177" s="2" customFormat="1" ht="49.05" customHeight="1">
      <c r="A177" s="37"/>
      <c r="B177" s="38"/>
      <c r="C177" s="214" t="s">
        <v>7</v>
      </c>
      <c r="D177" s="214" t="s">
        <v>125</v>
      </c>
      <c r="E177" s="215" t="s">
        <v>229</v>
      </c>
      <c r="F177" s="216" t="s">
        <v>230</v>
      </c>
      <c r="G177" s="217" t="s">
        <v>145</v>
      </c>
      <c r="H177" s="218">
        <v>3842.1999999999998</v>
      </c>
      <c r="I177" s="219"/>
      <c r="J177" s="220">
        <f>ROUND(I177*H177,2)</f>
        <v>0</v>
      </c>
      <c r="K177" s="221"/>
      <c r="L177" s="43"/>
      <c r="M177" s="222" t="s">
        <v>1</v>
      </c>
      <c r="N177" s="223" t="s">
        <v>43</v>
      </c>
      <c r="O177" s="90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6" t="s">
        <v>129</v>
      </c>
      <c r="AT177" s="226" t="s">
        <v>125</v>
      </c>
      <c r="AU177" s="226" t="s">
        <v>87</v>
      </c>
      <c r="AY177" s="16" t="s">
        <v>123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6" t="s">
        <v>83</v>
      </c>
      <c r="BK177" s="227">
        <f>ROUND(I177*H177,2)</f>
        <v>0</v>
      </c>
      <c r="BL177" s="16" t="s">
        <v>129</v>
      </c>
      <c r="BM177" s="226" t="s">
        <v>231</v>
      </c>
    </row>
    <row r="178" s="2" customFormat="1" ht="37.8" customHeight="1">
      <c r="A178" s="37"/>
      <c r="B178" s="38"/>
      <c r="C178" s="214" t="s">
        <v>232</v>
      </c>
      <c r="D178" s="214" t="s">
        <v>125</v>
      </c>
      <c r="E178" s="215" t="s">
        <v>233</v>
      </c>
      <c r="F178" s="216" t="s">
        <v>234</v>
      </c>
      <c r="G178" s="217" t="s">
        <v>145</v>
      </c>
      <c r="H178" s="218">
        <v>291.80000000000001</v>
      </c>
      <c r="I178" s="219"/>
      <c r="J178" s="220">
        <f>ROUND(I178*H178,2)</f>
        <v>0</v>
      </c>
      <c r="K178" s="221"/>
      <c r="L178" s="43"/>
      <c r="M178" s="222" t="s">
        <v>1</v>
      </c>
      <c r="N178" s="223" t="s">
        <v>43</v>
      </c>
      <c r="O178" s="90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6" t="s">
        <v>129</v>
      </c>
      <c r="AT178" s="226" t="s">
        <v>125</v>
      </c>
      <c r="AU178" s="226" t="s">
        <v>87</v>
      </c>
      <c r="AY178" s="16" t="s">
        <v>123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6" t="s">
        <v>83</v>
      </c>
      <c r="BK178" s="227">
        <f>ROUND(I178*H178,2)</f>
        <v>0</v>
      </c>
      <c r="BL178" s="16" t="s">
        <v>129</v>
      </c>
      <c r="BM178" s="226" t="s">
        <v>235</v>
      </c>
    </row>
    <row r="179" s="2" customFormat="1" ht="37.8" customHeight="1">
      <c r="A179" s="37"/>
      <c r="B179" s="38"/>
      <c r="C179" s="214" t="s">
        <v>236</v>
      </c>
      <c r="D179" s="214" t="s">
        <v>125</v>
      </c>
      <c r="E179" s="215" t="s">
        <v>237</v>
      </c>
      <c r="F179" s="216" t="s">
        <v>238</v>
      </c>
      <c r="G179" s="217" t="s">
        <v>145</v>
      </c>
      <c r="H179" s="218">
        <v>758.70000000000005</v>
      </c>
      <c r="I179" s="219"/>
      <c r="J179" s="220">
        <f>ROUND(I179*H179,2)</f>
        <v>0</v>
      </c>
      <c r="K179" s="221"/>
      <c r="L179" s="43"/>
      <c r="M179" s="222" t="s">
        <v>1</v>
      </c>
      <c r="N179" s="223" t="s">
        <v>43</v>
      </c>
      <c r="O179" s="90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6" t="s">
        <v>129</v>
      </c>
      <c r="AT179" s="226" t="s">
        <v>125</v>
      </c>
      <c r="AU179" s="226" t="s">
        <v>87</v>
      </c>
      <c r="AY179" s="16" t="s">
        <v>123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6" t="s">
        <v>83</v>
      </c>
      <c r="BK179" s="227">
        <f>ROUND(I179*H179,2)</f>
        <v>0</v>
      </c>
      <c r="BL179" s="16" t="s">
        <v>129</v>
      </c>
      <c r="BM179" s="226" t="s">
        <v>239</v>
      </c>
    </row>
    <row r="180" s="13" customFormat="1">
      <c r="A180" s="13"/>
      <c r="B180" s="228"/>
      <c r="C180" s="229"/>
      <c r="D180" s="230" t="s">
        <v>147</v>
      </c>
      <c r="E180" s="231" t="s">
        <v>1</v>
      </c>
      <c r="F180" s="232" t="s">
        <v>240</v>
      </c>
      <c r="G180" s="229"/>
      <c r="H180" s="233">
        <v>758.70000000000005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147</v>
      </c>
      <c r="AU180" s="239" t="s">
        <v>87</v>
      </c>
      <c r="AV180" s="13" t="s">
        <v>87</v>
      </c>
      <c r="AW180" s="13" t="s">
        <v>35</v>
      </c>
      <c r="AX180" s="13" t="s">
        <v>83</v>
      </c>
      <c r="AY180" s="239" t="s">
        <v>123</v>
      </c>
    </row>
    <row r="181" s="12" customFormat="1" ht="22.8" customHeight="1">
      <c r="A181" s="12"/>
      <c r="B181" s="198"/>
      <c r="C181" s="199"/>
      <c r="D181" s="200" t="s">
        <v>77</v>
      </c>
      <c r="E181" s="212" t="s">
        <v>87</v>
      </c>
      <c r="F181" s="212" t="s">
        <v>241</v>
      </c>
      <c r="G181" s="199"/>
      <c r="H181" s="199"/>
      <c r="I181" s="202"/>
      <c r="J181" s="213">
        <f>BK181</f>
        <v>0</v>
      </c>
      <c r="K181" s="199"/>
      <c r="L181" s="204"/>
      <c r="M181" s="205"/>
      <c r="N181" s="206"/>
      <c r="O181" s="206"/>
      <c r="P181" s="207">
        <f>SUM(P182:P187)</f>
        <v>0</v>
      </c>
      <c r="Q181" s="206"/>
      <c r="R181" s="207">
        <f>SUM(R182:R187)</f>
        <v>11.72585664</v>
      </c>
      <c r="S181" s="206"/>
      <c r="T181" s="208">
        <f>SUM(T182:T187)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9" t="s">
        <v>83</v>
      </c>
      <c r="AT181" s="210" t="s">
        <v>77</v>
      </c>
      <c r="AU181" s="210" t="s">
        <v>83</v>
      </c>
      <c r="AY181" s="209" t="s">
        <v>123</v>
      </c>
      <c r="BK181" s="211">
        <f>SUM(BK182:BK187)</f>
        <v>0</v>
      </c>
    </row>
    <row r="182" s="2" customFormat="1" ht="37.8" customHeight="1">
      <c r="A182" s="37"/>
      <c r="B182" s="38"/>
      <c r="C182" s="214" t="s">
        <v>242</v>
      </c>
      <c r="D182" s="214" t="s">
        <v>125</v>
      </c>
      <c r="E182" s="215" t="s">
        <v>243</v>
      </c>
      <c r="F182" s="216" t="s">
        <v>244</v>
      </c>
      <c r="G182" s="217" t="s">
        <v>154</v>
      </c>
      <c r="H182" s="218">
        <v>0.28799999999999998</v>
      </c>
      <c r="I182" s="219"/>
      <c r="J182" s="220">
        <f>ROUND(I182*H182,2)</f>
        <v>0</v>
      </c>
      <c r="K182" s="221"/>
      <c r="L182" s="43"/>
      <c r="M182" s="222" t="s">
        <v>1</v>
      </c>
      <c r="N182" s="223" t="s">
        <v>43</v>
      </c>
      <c r="O182" s="90"/>
      <c r="P182" s="224">
        <f>O182*H182</f>
        <v>0</v>
      </c>
      <c r="Q182" s="224">
        <v>2.1600000000000001</v>
      </c>
      <c r="R182" s="224">
        <f>Q182*H182</f>
        <v>0.62207999999999997</v>
      </c>
      <c r="S182" s="224">
        <v>0</v>
      </c>
      <c r="T182" s="22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6" t="s">
        <v>129</v>
      </c>
      <c r="AT182" s="226" t="s">
        <v>125</v>
      </c>
      <c r="AU182" s="226" t="s">
        <v>87</v>
      </c>
      <c r="AY182" s="16" t="s">
        <v>123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6" t="s">
        <v>83</v>
      </c>
      <c r="BK182" s="227">
        <f>ROUND(I182*H182,2)</f>
        <v>0</v>
      </c>
      <c r="BL182" s="16" t="s">
        <v>129</v>
      </c>
      <c r="BM182" s="226" t="s">
        <v>245</v>
      </c>
    </row>
    <row r="183" s="13" customFormat="1">
      <c r="A183" s="13"/>
      <c r="B183" s="228"/>
      <c r="C183" s="229"/>
      <c r="D183" s="230" t="s">
        <v>147</v>
      </c>
      <c r="E183" s="231" t="s">
        <v>1</v>
      </c>
      <c r="F183" s="232" t="s">
        <v>246</v>
      </c>
      <c r="G183" s="229"/>
      <c r="H183" s="233">
        <v>0.28799999999999998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147</v>
      </c>
      <c r="AU183" s="239" t="s">
        <v>87</v>
      </c>
      <c r="AV183" s="13" t="s">
        <v>87</v>
      </c>
      <c r="AW183" s="13" t="s">
        <v>35</v>
      </c>
      <c r="AX183" s="13" t="s">
        <v>83</v>
      </c>
      <c r="AY183" s="239" t="s">
        <v>123</v>
      </c>
    </row>
    <row r="184" s="2" customFormat="1" ht="24.15" customHeight="1">
      <c r="A184" s="37"/>
      <c r="B184" s="38"/>
      <c r="C184" s="214" t="s">
        <v>247</v>
      </c>
      <c r="D184" s="214" t="s">
        <v>125</v>
      </c>
      <c r="E184" s="215" t="s">
        <v>248</v>
      </c>
      <c r="F184" s="216" t="s">
        <v>249</v>
      </c>
      <c r="G184" s="217" t="s">
        <v>154</v>
      </c>
      <c r="H184" s="218">
        <v>3.2000000000000002</v>
      </c>
      <c r="I184" s="219"/>
      <c r="J184" s="220">
        <f>ROUND(I184*H184,2)</f>
        <v>0</v>
      </c>
      <c r="K184" s="221"/>
      <c r="L184" s="43"/>
      <c r="M184" s="222" t="s">
        <v>1</v>
      </c>
      <c r="N184" s="223" t="s">
        <v>43</v>
      </c>
      <c r="O184" s="90"/>
      <c r="P184" s="224">
        <f>O184*H184</f>
        <v>0</v>
      </c>
      <c r="Q184" s="224">
        <v>1.98</v>
      </c>
      <c r="R184" s="224">
        <f>Q184*H184</f>
        <v>6.3360000000000003</v>
      </c>
      <c r="S184" s="224">
        <v>0</v>
      </c>
      <c r="T184" s="22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6" t="s">
        <v>129</v>
      </c>
      <c r="AT184" s="226" t="s">
        <v>125</v>
      </c>
      <c r="AU184" s="226" t="s">
        <v>87</v>
      </c>
      <c r="AY184" s="16" t="s">
        <v>123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6" t="s">
        <v>83</v>
      </c>
      <c r="BK184" s="227">
        <f>ROUND(I184*H184,2)</f>
        <v>0</v>
      </c>
      <c r="BL184" s="16" t="s">
        <v>129</v>
      </c>
      <c r="BM184" s="226" t="s">
        <v>250</v>
      </c>
    </row>
    <row r="185" s="13" customFormat="1">
      <c r="A185" s="13"/>
      <c r="B185" s="228"/>
      <c r="C185" s="229"/>
      <c r="D185" s="230" t="s">
        <v>147</v>
      </c>
      <c r="E185" s="231" t="s">
        <v>1</v>
      </c>
      <c r="F185" s="232" t="s">
        <v>251</v>
      </c>
      <c r="G185" s="229"/>
      <c r="H185" s="233">
        <v>3.2000000000000002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9" t="s">
        <v>147</v>
      </c>
      <c r="AU185" s="239" t="s">
        <v>87</v>
      </c>
      <c r="AV185" s="13" t="s">
        <v>87</v>
      </c>
      <c r="AW185" s="13" t="s">
        <v>35</v>
      </c>
      <c r="AX185" s="13" t="s">
        <v>83</v>
      </c>
      <c r="AY185" s="239" t="s">
        <v>123</v>
      </c>
    </row>
    <row r="186" s="2" customFormat="1" ht="90" customHeight="1">
      <c r="A186" s="37"/>
      <c r="B186" s="38"/>
      <c r="C186" s="214" t="s">
        <v>252</v>
      </c>
      <c r="D186" s="214" t="s">
        <v>125</v>
      </c>
      <c r="E186" s="215" t="s">
        <v>253</v>
      </c>
      <c r="F186" s="216" t="s">
        <v>254</v>
      </c>
      <c r="G186" s="217" t="s">
        <v>154</v>
      </c>
      <c r="H186" s="218">
        <v>1.728</v>
      </c>
      <c r="I186" s="219"/>
      <c r="J186" s="220">
        <f>ROUND(I186*H186,2)</f>
        <v>0</v>
      </c>
      <c r="K186" s="221"/>
      <c r="L186" s="43"/>
      <c r="M186" s="222" t="s">
        <v>1</v>
      </c>
      <c r="N186" s="223" t="s">
        <v>43</v>
      </c>
      <c r="O186" s="90"/>
      <c r="P186" s="224">
        <f>O186*H186</f>
        <v>0</v>
      </c>
      <c r="Q186" s="224">
        <v>2.7591299999999999</v>
      </c>
      <c r="R186" s="224">
        <f>Q186*H186</f>
        <v>4.7677766400000001</v>
      </c>
      <c r="S186" s="224">
        <v>0</v>
      </c>
      <c r="T186" s="22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6" t="s">
        <v>129</v>
      </c>
      <c r="AT186" s="226" t="s">
        <v>125</v>
      </c>
      <c r="AU186" s="226" t="s">
        <v>87</v>
      </c>
      <c r="AY186" s="16" t="s">
        <v>123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6" t="s">
        <v>83</v>
      </c>
      <c r="BK186" s="227">
        <f>ROUND(I186*H186,2)</f>
        <v>0</v>
      </c>
      <c r="BL186" s="16" t="s">
        <v>129</v>
      </c>
      <c r="BM186" s="226" t="s">
        <v>255</v>
      </c>
    </row>
    <row r="187" s="13" customFormat="1">
      <c r="A187" s="13"/>
      <c r="B187" s="228"/>
      <c r="C187" s="229"/>
      <c r="D187" s="230" t="s">
        <v>147</v>
      </c>
      <c r="E187" s="231" t="s">
        <v>1</v>
      </c>
      <c r="F187" s="232" t="s">
        <v>256</v>
      </c>
      <c r="G187" s="229"/>
      <c r="H187" s="233">
        <v>1.728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9" t="s">
        <v>147</v>
      </c>
      <c r="AU187" s="239" t="s">
        <v>87</v>
      </c>
      <c r="AV187" s="13" t="s">
        <v>87</v>
      </c>
      <c r="AW187" s="13" t="s">
        <v>35</v>
      </c>
      <c r="AX187" s="13" t="s">
        <v>83</v>
      </c>
      <c r="AY187" s="239" t="s">
        <v>123</v>
      </c>
    </row>
    <row r="188" s="12" customFormat="1" ht="22.8" customHeight="1">
      <c r="A188" s="12"/>
      <c r="B188" s="198"/>
      <c r="C188" s="199"/>
      <c r="D188" s="200" t="s">
        <v>77</v>
      </c>
      <c r="E188" s="212" t="s">
        <v>134</v>
      </c>
      <c r="F188" s="212" t="s">
        <v>257</v>
      </c>
      <c r="G188" s="199"/>
      <c r="H188" s="199"/>
      <c r="I188" s="202"/>
      <c r="J188" s="213">
        <f>BK188</f>
        <v>0</v>
      </c>
      <c r="K188" s="199"/>
      <c r="L188" s="204"/>
      <c r="M188" s="205"/>
      <c r="N188" s="206"/>
      <c r="O188" s="206"/>
      <c r="P188" s="207">
        <f>SUM(P189:P191)</f>
        <v>0</v>
      </c>
      <c r="Q188" s="206"/>
      <c r="R188" s="207">
        <f>SUM(R189:R191)</f>
        <v>0.47979952999999997</v>
      </c>
      <c r="S188" s="206"/>
      <c r="T188" s="208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9" t="s">
        <v>83</v>
      </c>
      <c r="AT188" s="210" t="s">
        <v>77</v>
      </c>
      <c r="AU188" s="210" t="s">
        <v>83</v>
      </c>
      <c r="AY188" s="209" t="s">
        <v>123</v>
      </c>
      <c r="BK188" s="211">
        <f>SUM(BK189:BK191)</f>
        <v>0</v>
      </c>
    </row>
    <row r="189" s="2" customFormat="1" ht="24.15" customHeight="1">
      <c r="A189" s="37"/>
      <c r="B189" s="38"/>
      <c r="C189" s="214" t="s">
        <v>258</v>
      </c>
      <c r="D189" s="214" t="s">
        <v>125</v>
      </c>
      <c r="E189" s="215" t="s">
        <v>259</v>
      </c>
      <c r="F189" s="216" t="s">
        <v>260</v>
      </c>
      <c r="G189" s="217" t="s">
        <v>154</v>
      </c>
      <c r="H189" s="218">
        <v>1.913</v>
      </c>
      <c r="I189" s="219"/>
      <c r="J189" s="220">
        <f>ROUND(I189*H189,2)</f>
        <v>0</v>
      </c>
      <c r="K189" s="221"/>
      <c r="L189" s="43"/>
      <c r="M189" s="222" t="s">
        <v>1</v>
      </c>
      <c r="N189" s="223" t="s">
        <v>43</v>
      </c>
      <c r="O189" s="90"/>
      <c r="P189" s="224">
        <f>O189*H189</f>
        <v>0</v>
      </c>
      <c r="Q189" s="224">
        <v>0.25080999999999998</v>
      </c>
      <c r="R189" s="224">
        <f>Q189*H189</f>
        <v>0.47979952999999997</v>
      </c>
      <c r="S189" s="224">
        <v>0</v>
      </c>
      <c r="T189" s="22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6" t="s">
        <v>129</v>
      </c>
      <c r="AT189" s="226" t="s">
        <v>125</v>
      </c>
      <c r="AU189" s="226" t="s">
        <v>87</v>
      </c>
      <c r="AY189" s="16" t="s">
        <v>123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6" t="s">
        <v>83</v>
      </c>
      <c r="BK189" s="227">
        <f>ROUND(I189*H189,2)</f>
        <v>0</v>
      </c>
      <c r="BL189" s="16" t="s">
        <v>129</v>
      </c>
      <c r="BM189" s="226" t="s">
        <v>261</v>
      </c>
    </row>
    <row r="190" s="13" customFormat="1">
      <c r="A190" s="13"/>
      <c r="B190" s="228"/>
      <c r="C190" s="229"/>
      <c r="D190" s="230" t="s">
        <v>147</v>
      </c>
      <c r="E190" s="231" t="s">
        <v>1</v>
      </c>
      <c r="F190" s="232" t="s">
        <v>262</v>
      </c>
      <c r="G190" s="229"/>
      <c r="H190" s="233">
        <v>1.913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147</v>
      </c>
      <c r="AU190" s="239" t="s">
        <v>87</v>
      </c>
      <c r="AV190" s="13" t="s">
        <v>87</v>
      </c>
      <c r="AW190" s="13" t="s">
        <v>35</v>
      </c>
      <c r="AX190" s="13" t="s">
        <v>83</v>
      </c>
      <c r="AY190" s="239" t="s">
        <v>123</v>
      </c>
    </row>
    <row r="191" s="2" customFormat="1" ht="16.5" customHeight="1">
      <c r="A191" s="37"/>
      <c r="B191" s="38"/>
      <c r="C191" s="251" t="s">
        <v>263</v>
      </c>
      <c r="D191" s="251" t="s">
        <v>217</v>
      </c>
      <c r="E191" s="252" t="s">
        <v>264</v>
      </c>
      <c r="F191" s="253" t="s">
        <v>265</v>
      </c>
      <c r="G191" s="254" t="s">
        <v>128</v>
      </c>
      <c r="H191" s="255">
        <v>1</v>
      </c>
      <c r="I191" s="256"/>
      <c r="J191" s="257">
        <f>ROUND(I191*H191,2)</f>
        <v>0</v>
      </c>
      <c r="K191" s="258"/>
      <c r="L191" s="259"/>
      <c r="M191" s="260" t="s">
        <v>1</v>
      </c>
      <c r="N191" s="261" t="s">
        <v>43</v>
      </c>
      <c r="O191" s="90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6" t="s">
        <v>163</v>
      </c>
      <c r="AT191" s="226" t="s">
        <v>217</v>
      </c>
      <c r="AU191" s="226" t="s">
        <v>87</v>
      </c>
      <c r="AY191" s="16" t="s">
        <v>123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6" t="s">
        <v>83</v>
      </c>
      <c r="BK191" s="227">
        <f>ROUND(I191*H191,2)</f>
        <v>0</v>
      </c>
      <c r="BL191" s="16" t="s">
        <v>129</v>
      </c>
      <c r="BM191" s="226" t="s">
        <v>266</v>
      </c>
    </row>
    <row r="192" s="12" customFormat="1" ht="22.8" customHeight="1">
      <c r="A192" s="12"/>
      <c r="B192" s="198"/>
      <c r="C192" s="199"/>
      <c r="D192" s="200" t="s">
        <v>77</v>
      </c>
      <c r="E192" s="212" t="s">
        <v>129</v>
      </c>
      <c r="F192" s="212" t="s">
        <v>267</v>
      </c>
      <c r="G192" s="199"/>
      <c r="H192" s="199"/>
      <c r="I192" s="202"/>
      <c r="J192" s="213">
        <f>BK192</f>
        <v>0</v>
      </c>
      <c r="K192" s="199"/>
      <c r="L192" s="204"/>
      <c r="M192" s="205"/>
      <c r="N192" s="206"/>
      <c r="O192" s="206"/>
      <c r="P192" s="207">
        <f>SUM(P193:P207)</f>
        <v>0</v>
      </c>
      <c r="Q192" s="206"/>
      <c r="R192" s="207">
        <f>SUM(R193:R207)</f>
        <v>294.45956595999996</v>
      </c>
      <c r="S192" s="206"/>
      <c r="T192" s="208">
        <f>SUM(T193:T207)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9" t="s">
        <v>83</v>
      </c>
      <c r="AT192" s="210" t="s">
        <v>77</v>
      </c>
      <c r="AU192" s="210" t="s">
        <v>83</v>
      </c>
      <c r="AY192" s="209" t="s">
        <v>123</v>
      </c>
      <c r="BK192" s="211">
        <f>SUM(BK193:BK207)</f>
        <v>0</v>
      </c>
    </row>
    <row r="193" s="2" customFormat="1" ht="33" customHeight="1">
      <c r="A193" s="37"/>
      <c r="B193" s="38"/>
      <c r="C193" s="214" t="s">
        <v>268</v>
      </c>
      <c r="D193" s="214" t="s">
        <v>125</v>
      </c>
      <c r="E193" s="215" t="s">
        <v>269</v>
      </c>
      <c r="F193" s="216" t="s">
        <v>270</v>
      </c>
      <c r="G193" s="217" t="s">
        <v>145</v>
      </c>
      <c r="H193" s="218">
        <v>201</v>
      </c>
      <c r="I193" s="219"/>
      <c r="J193" s="220">
        <f>ROUND(I193*H193,2)</f>
        <v>0</v>
      </c>
      <c r="K193" s="221"/>
      <c r="L193" s="43"/>
      <c r="M193" s="222" t="s">
        <v>1</v>
      </c>
      <c r="N193" s="223" t="s">
        <v>43</v>
      </c>
      <c r="O193" s="90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6" t="s">
        <v>129</v>
      </c>
      <c r="AT193" s="226" t="s">
        <v>125</v>
      </c>
      <c r="AU193" s="226" t="s">
        <v>87</v>
      </c>
      <c r="AY193" s="16" t="s">
        <v>123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6" t="s">
        <v>83</v>
      </c>
      <c r="BK193" s="227">
        <f>ROUND(I193*H193,2)</f>
        <v>0</v>
      </c>
      <c r="BL193" s="16" t="s">
        <v>129</v>
      </c>
      <c r="BM193" s="226" t="s">
        <v>271</v>
      </c>
    </row>
    <row r="194" s="13" customFormat="1">
      <c r="A194" s="13"/>
      <c r="B194" s="228"/>
      <c r="C194" s="229"/>
      <c r="D194" s="230" t="s">
        <v>147</v>
      </c>
      <c r="E194" s="231" t="s">
        <v>1</v>
      </c>
      <c r="F194" s="232" t="s">
        <v>272</v>
      </c>
      <c r="G194" s="229"/>
      <c r="H194" s="233">
        <v>194.59999999999999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147</v>
      </c>
      <c r="AU194" s="239" t="s">
        <v>87</v>
      </c>
      <c r="AV194" s="13" t="s">
        <v>87</v>
      </c>
      <c r="AW194" s="13" t="s">
        <v>35</v>
      </c>
      <c r="AX194" s="13" t="s">
        <v>78</v>
      </c>
      <c r="AY194" s="239" t="s">
        <v>123</v>
      </c>
    </row>
    <row r="195" s="13" customFormat="1">
      <c r="A195" s="13"/>
      <c r="B195" s="228"/>
      <c r="C195" s="229"/>
      <c r="D195" s="230" t="s">
        <v>147</v>
      </c>
      <c r="E195" s="231" t="s">
        <v>1</v>
      </c>
      <c r="F195" s="232" t="s">
        <v>273</v>
      </c>
      <c r="G195" s="229"/>
      <c r="H195" s="233">
        <v>6.4000000000000004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9" t="s">
        <v>147</v>
      </c>
      <c r="AU195" s="239" t="s">
        <v>87</v>
      </c>
      <c r="AV195" s="13" t="s">
        <v>87</v>
      </c>
      <c r="AW195" s="13" t="s">
        <v>35</v>
      </c>
      <c r="AX195" s="13" t="s">
        <v>78</v>
      </c>
      <c r="AY195" s="239" t="s">
        <v>123</v>
      </c>
    </row>
    <row r="196" s="14" customFormat="1">
      <c r="A196" s="14"/>
      <c r="B196" s="240"/>
      <c r="C196" s="241"/>
      <c r="D196" s="230" t="s">
        <v>147</v>
      </c>
      <c r="E196" s="242" t="s">
        <v>1</v>
      </c>
      <c r="F196" s="243" t="s">
        <v>150</v>
      </c>
      <c r="G196" s="241"/>
      <c r="H196" s="244">
        <v>201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0" t="s">
        <v>147</v>
      </c>
      <c r="AU196" s="250" t="s">
        <v>87</v>
      </c>
      <c r="AV196" s="14" t="s">
        <v>129</v>
      </c>
      <c r="AW196" s="14" t="s">
        <v>35</v>
      </c>
      <c r="AX196" s="14" t="s">
        <v>83</v>
      </c>
      <c r="AY196" s="250" t="s">
        <v>123</v>
      </c>
    </row>
    <row r="197" s="2" customFormat="1" ht="49.05" customHeight="1">
      <c r="A197" s="37"/>
      <c r="B197" s="38"/>
      <c r="C197" s="214" t="s">
        <v>274</v>
      </c>
      <c r="D197" s="214" t="s">
        <v>125</v>
      </c>
      <c r="E197" s="215" t="s">
        <v>275</v>
      </c>
      <c r="F197" s="216" t="s">
        <v>276</v>
      </c>
      <c r="G197" s="217" t="s">
        <v>154</v>
      </c>
      <c r="H197" s="218">
        <v>14.416</v>
      </c>
      <c r="I197" s="219"/>
      <c r="J197" s="220">
        <f>ROUND(I197*H197,2)</f>
        <v>0</v>
      </c>
      <c r="K197" s="221"/>
      <c r="L197" s="43"/>
      <c r="M197" s="222" t="s">
        <v>1</v>
      </c>
      <c r="N197" s="223" t="s">
        <v>43</v>
      </c>
      <c r="O197" s="90"/>
      <c r="P197" s="224">
        <f>O197*H197</f>
        <v>0</v>
      </c>
      <c r="Q197" s="224">
        <v>2.83331</v>
      </c>
      <c r="R197" s="224">
        <f>Q197*H197</f>
        <v>40.844996960000003</v>
      </c>
      <c r="S197" s="224">
        <v>0</v>
      </c>
      <c r="T197" s="22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6" t="s">
        <v>129</v>
      </c>
      <c r="AT197" s="226" t="s">
        <v>125</v>
      </c>
      <c r="AU197" s="226" t="s">
        <v>87</v>
      </c>
      <c r="AY197" s="16" t="s">
        <v>123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6" t="s">
        <v>83</v>
      </c>
      <c r="BK197" s="227">
        <f>ROUND(I197*H197,2)</f>
        <v>0</v>
      </c>
      <c r="BL197" s="16" t="s">
        <v>129</v>
      </c>
      <c r="BM197" s="226" t="s">
        <v>277</v>
      </c>
    </row>
    <row r="198" s="13" customFormat="1">
      <c r="A198" s="13"/>
      <c r="B198" s="228"/>
      <c r="C198" s="229"/>
      <c r="D198" s="230" t="s">
        <v>147</v>
      </c>
      <c r="E198" s="231" t="s">
        <v>1</v>
      </c>
      <c r="F198" s="232" t="s">
        <v>278</v>
      </c>
      <c r="G198" s="229"/>
      <c r="H198" s="233">
        <v>14.16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147</v>
      </c>
      <c r="AU198" s="239" t="s">
        <v>87</v>
      </c>
      <c r="AV198" s="13" t="s">
        <v>87</v>
      </c>
      <c r="AW198" s="13" t="s">
        <v>35</v>
      </c>
      <c r="AX198" s="13" t="s">
        <v>78</v>
      </c>
      <c r="AY198" s="239" t="s">
        <v>123</v>
      </c>
    </row>
    <row r="199" s="13" customFormat="1">
      <c r="A199" s="13"/>
      <c r="B199" s="228"/>
      <c r="C199" s="229"/>
      <c r="D199" s="230" t="s">
        <v>147</v>
      </c>
      <c r="E199" s="231" t="s">
        <v>1</v>
      </c>
      <c r="F199" s="232" t="s">
        <v>168</v>
      </c>
      <c r="G199" s="229"/>
      <c r="H199" s="233">
        <v>0.25600000000000001</v>
      </c>
      <c r="I199" s="234"/>
      <c r="J199" s="229"/>
      <c r="K199" s="229"/>
      <c r="L199" s="235"/>
      <c r="M199" s="236"/>
      <c r="N199" s="237"/>
      <c r="O199" s="237"/>
      <c r="P199" s="237"/>
      <c r="Q199" s="237"/>
      <c r="R199" s="237"/>
      <c r="S199" s="237"/>
      <c r="T199" s="23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9" t="s">
        <v>147</v>
      </c>
      <c r="AU199" s="239" t="s">
        <v>87</v>
      </c>
      <c r="AV199" s="13" t="s">
        <v>87</v>
      </c>
      <c r="AW199" s="13" t="s">
        <v>35</v>
      </c>
      <c r="AX199" s="13" t="s">
        <v>78</v>
      </c>
      <c r="AY199" s="239" t="s">
        <v>123</v>
      </c>
    </row>
    <row r="200" s="14" customFormat="1">
      <c r="A200" s="14"/>
      <c r="B200" s="240"/>
      <c r="C200" s="241"/>
      <c r="D200" s="230" t="s">
        <v>147</v>
      </c>
      <c r="E200" s="242" t="s">
        <v>1</v>
      </c>
      <c r="F200" s="243" t="s">
        <v>150</v>
      </c>
      <c r="G200" s="241"/>
      <c r="H200" s="244">
        <v>14.416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0" t="s">
        <v>147</v>
      </c>
      <c r="AU200" s="250" t="s">
        <v>87</v>
      </c>
      <c r="AV200" s="14" t="s">
        <v>129</v>
      </c>
      <c r="AW200" s="14" t="s">
        <v>35</v>
      </c>
      <c r="AX200" s="14" t="s">
        <v>83</v>
      </c>
      <c r="AY200" s="250" t="s">
        <v>123</v>
      </c>
    </row>
    <row r="201" s="2" customFormat="1" ht="49.05" customHeight="1">
      <c r="A201" s="37"/>
      <c r="B201" s="38"/>
      <c r="C201" s="214" t="s">
        <v>279</v>
      </c>
      <c r="D201" s="214" t="s">
        <v>125</v>
      </c>
      <c r="E201" s="215" t="s">
        <v>280</v>
      </c>
      <c r="F201" s="216" t="s">
        <v>281</v>
      </c>
      <c r="G201" s="217" t="s">
        <v>154</v>
      </c>
      <c r="H201" s="218">
        <v>29.600000000000001</v>
      </c>
      <c r="I201" s="219"/>
      <c r="J201" s="220">
        <f>ROUND(I201*H201,2)</f>
        <v>0</v>
      </c>
      <c r="K201" s="221"/>
      <c r="L201" s="43"/>
      <c r="M201" s="222" t="s">
        <v>1</v>
      </c>
      <c r="N201" s="223" t="s">
        <v>43</v>
      </c>
      <c r="O201" s="90"/>
      <c r="P201" s="224">
        <f>O201*H201</f>
        <v>0</v>
      </c>
      <c r="Q201" s="224">
        <v>2.7893699999999999</v>
      </c>
      <c r="R201" s="224">
        <f>Q201*H201</f>
        <v>82.565352000000004</v>
      </c>
      <c r="S201" s="224">
        <v>0</v>
      </c>
      <c r="T201" s="22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6" t="s">
        <v>129</v>
      </c>
      <c r="AT201" s="226" t="s">
        <v>125</v>
      </c>
      <c r="AU201" s="226" t="s">
        <v>87</v>
      </c>
      <c r="AY201" s="16" t="s">
        <v>123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6" t="s">
        <v>83</v>
      </c>
      <c r="BK201" s="227">
        <f>ROUND(I201*H201,2)</f>
        <v>0</v>
      </c>
      <c r="BL201" s="16" t="s">
        <v>129</v>
      </c>
      <c r="BM201" s="226" t="s">
        <v>282</v>
      </c>
    </row>
    <row r="202" s="2" customFormat="1" ht="44.25" customHeight="1">
      <c r="A202" s="37"/>
      <c r="B202" s="38"/>
      <c r="C202" s="214" t="s">
        <v>283</v>
      </c>
      <c r="D202" s="214" t="s">
        <v>125</v>
      </c>
      <c r="E202" s="215" t="s">
        <v>284</v>
      </c>
      <c r="F202" s="216" t="s">
        <v>285</v>
      </c>
      <c r="G202" s="217" t="s">
        <v>145</v>
      </c>
      <c r="H202" s="218">
        <v>8.5</v>
      </c>
      <c r="I202" s="219"/>
      <c r="J202" s="220">
        <f>ROUND(I202*H202,2)</f>
        <v>0</v>
      </c>
      <c r="K202" s="221"/>
      <c r="L202" s="43"/>
      <c r="M202" s="222" t="s">
        <v>1</v>
      </c>
      <c r="N202" s="223" t="s">
        <v>43</v>
      </c>
      <c r="O202" s="90"/>
      <c r="P202" s="224">
        <f>O202*H202</f>
        <v>0</v>
      </c>
      <c r="Q202" s="224">
        <v>0.78741000000000005</v>
      </c>
      <c r="R202" s="224">
        <f>Q202*H202</f>
        <v>6.6929850000000002</v>
      </c>
      <c r="S202" s="224">
        <v>0</v>
      </c>
      <c r="T202" s="22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6" t="s">
        <v>129</v>
      </c>
      <c r="AT202" s="226" t="s">
        <v>125</v>
      </c>
      <c r="AU202" s="226" t="s">
        <v>87</v>
      </c>
      <c r="AY202" s="16" t="s">
        <v>123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6" t="s">
        <v>83</v>
      </c>
      <c r="BK202" s="227">
        <f>ROUND(I202*H202,2)</f>
        <v>0</v>
      </c>
      <c r="BL202" s="16" t="s">
        <v>129</v>
      </c>
      <c r="BM202" s="226" t="s">
        <v>286</v>
      </c>
    </row>
    <row r="203" s="13" customFormat="1">
      <c r="A203" s="13"/>
      <c r="B203" s="228"/>
      <c r="C203" s="229"/>
      <c r="D203" s="230" t="s">
        <v>147</v>
      </c>
      <c r="E203" s="231" t="s">
        <v>1</v>
      </c>
      <c r="F203" s="232" t="s">
        <v>287</v>
      </c>
      <c r="G203" s="229"/>
      <c r="H203" s="233">
        <v>8.5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9" t="s">
        <v>147</v>
      </c>
      <c r="AU203" s="239" t="s">
        <v>87</v>
      </c>
      <c r="AV203" s="13" t="s">
        <v>87</v>
      </c>
      <c r="AW203" s="13" t="s">
        <v>35</v>
      </c>
      <c r="AX203" s="13" t="s">
        <v>83</v>
      </c>
      <c r="AY203" s="239" t="s">
        <v>123</v>
      </c>
    </row>
    <row r="204" s="2" customFormat="1" ht="55.5" customHeight="1">
      <c r="A204" s="37"/>
      <c r="B204" s="38"/>
      <c r="C204" s="214" t="s">
        <v>288</v>
      </c>
      <c r="D204" s="214" t="s">
        <v>125</v>
      </c>
      <c r="E204" s="215" t="s">
        <v>289</v>
      </c>
      <c r="F204" s="216" t="s">
        <v>290</v>
      </c>
      <c r="G204" s="217" t="s">
        <v>145</v>
      </c>
      <c r="H204" s="218">
        <v>6.4000000000000004</v>
      </c>
      <c r="I204" s="219"/>
      <c r="J204" s="220">
        <f>ROUND(I204*H204,2)</f>
        <v>0</v>
      </c>
      <c r="K204" s="221"/>
      <c r="L204" s="43"/>
      <c r="M204" s="222" t="s">
        <v>1</v>
      </c>
      <c r="N204" s="223" t="s">
        <v>43</v>
      </c>
      <c r="O204" s="90"/>
      <c r="P204" s="224">
        <f>O204*H204</f>
        <v>0</v>
      </c>
      <c r="Q204" s="224">
        <v>0.90200000000000002</v>
      </c>
      <c r="R204" s="224">
        <f>Q204*H204</f>
        <v>5.7728000000000002</v>
      </c>
      <c r="S204" s="224">
        <v>0</v>
      </c>
      <c r="T204" s="22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6" t="s">
        <v>129</v>
      </c>
      <c r="AT204" s="226" t="s">
        <v>125</v>
      </c>
      <c r="AU204" s="226" t="s">
        <v>87</v>
      </c>
      <c r="AY204" s="16" t="s">
        <v>123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6" t="s">
        <v>83</v>
      </c>
      <c r="BK204" s="227">
        <f>ROUND(I204*H204,2)</f>
        <v>0</v>
      </c>
      <c r="BL204" s="16" t="s">
        <v>129</v>
      </c>
      <c r="BM204" s="226" t="s">
        <v>291</v>
      </c>
    </row>
    <row r="205" s="13" customFormat="1">
      <c r="A205" s="13"/>
      <c r="B205" s="228"/>
      <c r="C205" s="229"/>
      <c r="D205" s="230" t="s">
        <v>147</v>
      </c>
      <c r="E205" s="231" t="s">
        <v>1</v>
      </c>
      <c r="F205" s="232" t="s">
        <v>273</v>
      </c>
      <c r="G205" s="229"/>
      <c r="H205" s="233">
        <v>6.4000000000000004</v>
      </c>
      <c r="I205" s="234"/>
      <c r="J205" s="229"/>
      <c r="K205" s="229"/>
      <c r="L205" s="235"/>
      <c r="M205" s="236"/>
      <c r="N205" s="237"/>
      <c r="O205" s="237"/>
      <c r="P205" s="237"/>
      <c r="Q205" s="237"/>
      <c r="R205" s="237"/>
      <c r="S205" s="237"/>
      <c r="T205" s="23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9" t="s">
        <v>147</v>
      </c>
      <c r="AU205" s="239" t="s">
        <v>87</v>
      </c>
      <c r="AV205" s="13" t="s">
        <v>87</v>
      </c>
      <c r="AW205" s="13" t="s">
        <v>35</v>
      </c>
      <c r="AX205" s="13" t="s">
        <v>83</v>
      </c>
      <c r="AY205" s="239" t="s">
        <v>123</v>
      </c>
    </row>
    <row r="206" s="2" customFormat="1" ht="55.5" customHeight="1">
      <c r="A206" s="37"/>
      <c r="B206" s="38"/>
      <c r="C206" s="214" t="s">
        <v>292</v>
      </c>
      <c r="D206" s="214" t="s">
        <v>125</v>
      </c>
      <c r="E206" s="215" t="s">
        <v>293</v>
      </c>
      <c r="F206" s="216" t="s">
        <v>294</v>
      </c>
      <c r="G206" s="217" t="s">
        <v>145</v>
      </c>
      <c r="H206" s="218">
        <v>194.59999999999999</v>
      </c>
      <c r="I206" s="219"/>
      <c r="J206" s="220">
        <f>ROUND(I206*H206,2)</f>
        <v>0</v>
      </c>
      <c r="K206" s="221"/>
      <c r="L206" s="43"/>
      <c r="M206" s="222" t="s">
        <v>1</v>
      </c>
      <c r="N206" s="223" t="s">
        <v>43</v>
      </c>
      <c r="O206" s="90"/>
      <c r="P206" s="224">
        <f>O206*H206</f>
        <v>0</v>
      </c>
      <c r="Q206" s="224">
        <v>0.81491999999999998</v>
      </c>
      <c r="R206" s="224">
        <f>Q206*H206</f>
        <v>158.58343199999999</v>
      </c>
      <c r="S206" s="224">
        <v>0</v>
      </c>
      <c r="T206" s="22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6" t="s">
        <v>129</v>
      </c>
      <c r="AT206" s="226" t="s">
        <v>125</v>
      </c>
      <c r="AU206" s="226" t="s">
        <v>87</v>
      </c>
      <c r="AY206" s="16" t="s">
        <v>123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6" t="s">
        <v>83</v>
      </c>
      <c r="BK206" s="227">
        <f>ROUND(I206*H206,2)</f>
        <v>0</v>
      </c>
      <c r="BL206" s="16" t="s">
        <v>129</v>
      </c>
      <c r="BM206" s="226" t="s">
        <v>295</v>
      </c>
    </row>
    <row r="207" s="13" customFormat="1">
      <c r="A207" s="13"/>
      <c r="B207" s="228"/>
      <c r="C207" s="229"/>
      <c r="D207" s="230" t="s">
        <v>147</v>
      </c>
      <c r="E207" s="231" t="s">
        <v>1</v>
      </c>
      <c r="F207" s="232" t="s">
        <v>272</v>
      </c>
      <c r="G207" s="229"/>
      <c r="H207" s="233">
        <v>194.59999999999999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9" t="s">
        <v>147</v>
      </c>
      <c r="AU207" s="239" t="s">
        <v>87</v>
      </c>
      <c r="AV207" s="13" t="s">
        <v>87</v>
      </c>
      <c r="AW207" s="13" t="s">
        <v>35</v>
      </c>
      <c r="AX207" s="13" t="s">
        <v>83</v>
      </c>
      <c r="AY207" s="239" t="s">
        <v>123</v>
      </c>
    </row>
    <row r="208" s="12" customFormat="1" ht="22.8" customHeight="1">
      <c r="A208" s="12"/>
      <c r="B208" s="198"/>
      <c r="C208" s="199"/>
      <c r="D208" s="200" t="s">
        <v>77</v>
      </c>
      <c r="E208" s="212" t="s">
        <v>163</v>
      </c>
      <c r="F208" s="212" t="s">
        <v>296</v>
      </c>
      <c r="G208" s="199"/>
      <c r="H208" s="199"/>
      <c r="I208" s="202"/>
      <c r="J208" s="213">
        <f>BK208</f>
        <v>0</v>
      </c>
      <c r="K208" s="199"/>
      <c r="L208" s="204"/>
      <c r="M208" s="205"/>
      <c r="N208" s="206"/>
      <c r="O208" s="206"/>
      <c r="P208" s="207">
        <f>SUM(P209:P213)</f>
        <v>0</v>
      </c>
      <c r="Q208" s="206"/>
      <c r="R208" s="207">
        <f>SUM(R209:R213)</f>
        <v>0.46267039999999993</v>
      </c>
      <c r="S208" s="206"/>
      <c r="T208" s="208">
        <f>SUM(T209:T213)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9" t="s">
        <v>83</v>
      </c>
      <c r="AT208" s="210" t="s">
        <v>77</v>
      </c>
      <c r="AU208" s="210" t="s">
        <v>83</v>
      </c>
      <c r="AY208" s="209" t="s">
        <v>123</v>
      </c>
      <c r="BK208" s="211">
        <f>SUM(BK209:BK213)</f>
        <v>0</v>
      </c>
    </row>
    <row r="209" s="2" customFormat="1" ht="33" customHeight="1">
      <c r="A209" s="37"/>
      <c r="B209" s="38"/>
      <c r="C209" s="214" t="s">
        <v>297</v>
      </c>
      <c r="D209" s="214" t="s">
        <v>125</v>
      </c>
      <c r="E209" s="215" t="s">
        <v>298</v>
      </c>
      <c r="F209" s="216" t="s">
        <v>299</v>
      </c>
      <c r="G209" s="217" t="s">
        <v>140</v>
      </c>
      <c r="H209" s="218">
        <v>16</v>
      </c>
      <c r="I209" s="219"/>
      <c r="J209" s="220">
        <f>ROUND(I209*H209,2)</f>
        <v>0</v>
      </c>
      <c r="K209" s="221"/>
      <c r="L209" s="43"/>
      <c r="M209" s="222" t="s">
        <v>1</v>
      </c>
      <c r="N209" s="223" t="s">
        <v>43</v>
      </c>
      <c r="O209" s="90"/>
      <c r="P209" s="224">
        <f>O209*H209</f>
        <v>0</v>
      </c>
      <c r="Q209" s="224">
        <v>3.0000000000000001E-05</v>
      </c>
      <c r="R209" s="224">
        <f>Q209*H209</f>
        <v>0.00048000000000000001</v>
      </c>
      <c r="S209" s="224">
        <v>0</v>
      </c>
      <c r="T209" s="22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6" t="s">
        <v>129</v>
      </c>
      <c r="AT209" s="226" t="s">
        <v>125</v>
      </c>
      <c r="AU209" s="226" t="s">
        <v>87</v>
      </c>
      <c r="AY209" s="16" t="s">
        <v>123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6" t="s">
        <v>83</v>
      </c>
      <c r="BK209" s="227">
        <f>ROUND(I209*H209,2)</f>
        <v>0</v>
      </c>
      <c r="BL209" s="16" t="s">
        <v>129</v>
      </c>
      <c r="BM209" s="226" t="s">
        <v>300</v>
      </c>
    </row>
    <row r="210" s="13" customFormat="1">
      <c r="A210" s="13"/>
      <c r="B210" s="228"/>
      <c r="C210" s="229"/>
      <c r="D210" s="230" t="s">
        <v>147</v>
      </c>
      <c r="E210" s="231" t="s">
        <v>1</v>
      </c>
      <c r="F210" s="232" t="s">
        <v>301</v>
      </c>
      <c r="G210" s="229"/>
      <c r="H210" s="233">
        <v>16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147</v>
      </c>
      <c r="AU210" s="239" t="s">
        <v>87</v>
      </c>
      <c r="AV210" s="13" t="s">
        <v>87</v>
      </c>
      <c r="AW210" s="13" t="s">
        <v>35</v>
      </c>
      <c r="AX210" s="13" t="s">
        <v>83</v>
      </c>
      <c r="AY210" s="239" t="s">
        <v>123</v>
      </c>
    </row>
    <row r="211" s="2" customFormat="1" ht="24.15" customHeight="1">
      <c r="A211" s="37"/>
      <c r="B211" s="38"/>
      <c r="C211" s="251" t="s">
        <v>302</v>
      </c>
      <c r="D211" s="251" t="s">
        <v>217</v>
      </c>
      <c r="E211" s="252" t="s">
        <v>303</v>
      </c>
      <c r="F211" s="253" t="s">
        <v>304</v>
      </c>
      <c r="G211" s="254" t="s">
        <v>140</v>
      </c>
      <c r="H211" s="255">
        <v>16.239999999999998</v>
      </c>
      <c r="I211" s="256"/>
      <c r="J211" s="257">
        <f>ROUND(I211*H211,2)</f>
        <v>0</v>
      </c>
      <c r="K211" s="258"/>
      <c r="L211" s="259"/>
      <c r="M211" s="260" t="s">
        <v>1</v>
      </c>
      <c r="N211" s="261" t="s">
        <v>43</v>
      </c>
      <c r="O211" s="90"/>
      <c r="P211" s="224">
        <f>O211*H211</f>
        <v>0</v>
      </c>
      <c r="Q211" s="224">
        <v>0.028459999999999999</v>
      </c>
      <c r="R211" s="224">
        <f>Q211*H211</f>
        <v>0.46219039999999995</v>
      </c>
      <c r="S211" s="224">
        <v>0</v>
      </c>
      <c r="T211" s="22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6" t="s">
        <v>163</v>
      </c>
      <c r="AT211" s="226" t="s">
        <v>217</v>
      </c>
      <c r="AU211" s="226" t="s">
        <v>87</v>
      </c>
      <c r="AY211" s="16" t="s">
        <v>123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6" t="s">
        <v>83</v>
      </c>
      <c r="BK211" s="227">
        <f>ROUND(I211*H211,2)</f>
        <v>0</v>
      </c>
      <c r="BL211" s="16" t="s">
        <v>129</v>
      </c>
      <c r="BM211" s="226" t="s">
        <v>305</v>
      </c>
    </row>
    <row r="212" s="13" customFormat="1">
      <c r="A212" s="13"/>
      <c r="B212" s="228"/>
      <c r="C212" s="229"/>
      <c r="D212" s="230" t="s">
        <v>147</v>
      </c>
      <c r="E212" s="231" t="s">
        <v>1</v>
      </c>
      <c r="F212" s="232" t="s">
        <v>301</v>
      </c>
      <c r="G212" s="229"/>
      <c r="H212" s="233">
        <v>16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147</v>
      </c>
      <c r="AU212" s="239" t="s">
        <v>87</v>
      </c>
      <c r="AV212" s="13" t="s">
        <v>87</v>
      </c>
      <c r="AW212" s="13" t="s">
        <v>35</v>
      </c>
      <c r="AX212" s="13" t="s">
        <v>83</v>
      </c>
      <c r="AY212" s="239" t="s">
        <v>123</v>
      </c>
    </row>
    <row r="213" s="13" customFormat="1">
      <c r="A213" s="13"/>
      <c r="B213" s="228"/>
      <c r="C213" s="229"/>
      <c r="D213" s="230" t="s">
        <v>147</v>
      </c>
      <c r="E213" s="229"/>
      <c r="F213" s="232" t="s">
        <v>306</v>
      </c>
      <c r="G213" s="229"/>
      <c r="H213" s="233">
        <v>16.239999999999998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147</v>
      </c>
      <c r="AU213" s="239" t="s">
        <v>87</v>
      </c>
      <c r="AV213" s="13" t="s">
        <v>87</v>
      </c>
      <c r="AW213" s="13" t="s">
        <v>4</v>
      </c>
      <c r="AX213" s="13" t="s">
        <v>83</v>
      </c>
      <c r="AY213" s="239" t="s">
        <v>123</v>
      </c>
    </row>
    <row r="214" s="12" customFormat="1" ht="22.8" customHeight="1">
      <c r="A214" s="12"/>
      <c r="B214" s="198"/>
      <c r="C214" s="199"/>
      <c r="D214" s="200" t="s">
        <v>77</v>
      </c>
      <c r="E214" s="212" t="s">
        <v>169</v>
      </c>
      <c r="F214" s="212" t="s">
        <v>307</v>
      </c>
      <c r="G214" s="199"/>
      <c r="H214" s="199"/>
      <c r="I214" s="202"/>
      <c r="J214" s="213">
        <f>BK214</f>
        <v>0</v>
      </c>
      <c r="K214" s="199"/>
      <c r="L214" s="204"/>
      <c r="M214" s="205"/>
      <c r="N214" s="206"/>
      <c r="O214" s="206"/>
      <c r="P214" s="207">
        <f>SUM(P215:P222)</f>
        <v>0</v>
      </c>
      <c r="Q214" s="206"/>
      <c r="R214" s="207">
        <f>SUM(R215:R222)</f>
        <v>14.355135199999998</v>
      </c>
      <c r="S214" s="206"/>
      <c r="T214" s="208">
        <f>SUM(T215:T222)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9" t="s">
        <v>83</v>
      </c>
      <c r="AT214" s="210" t="s">
        <v>77</v>
      </c>
      <c r="AU214" s="210" t="s">
        <v>83</v>
      </c>
      <c r="AY214" s="209" t="s">
        <v>123</v>
      </c>
      <c r="BK214" s="211">
        <f>SUM(BK215:BK222)</f>
        <v>0</v>
      </c>
    </row>
    <row r="215" s="2" customFormat="1" ht="33" customHeight="1">
      <c r="A215" s="37"/>
      <c r="B215" s="38"/>
      <c r="C215" s="214" t="s">
        <v>308</v>
      </c>
      <c r="D215" s="214" t="s">
        <v>125</v>
      </c>
      <c r="E215" s="215" t="s">
        <v>309</v>
      </c>
      <c r="F215" s="216" t="s">
        <v>310</v>
      </c>
      <c r="G215" s="217" t="s">
        <v>128</v>
      </c>
      <c r="H215" s="218">
        <v>1</v>
      </c>
      <c r="I215" s="219"/>
      <c r="J215" s="220">
        <f>ROUND(I215*H215,2)</f>
        <v>0</v>
      </c>
      <c r="K215" s="221"/>
      <c r="L215" s="43"/>
      <c r="M215" s="222" t="s">
        <v>1</v>
      </c>
      <c r="N215" s="223" t="s">
        <v>43</v>
      </c>
      <c r="O215" s="90"/>
      <c r="P215" s="224">
        <f>O215*H215</f>
        <v>0</v>
      </c>
      <c r="Q215" s="224">
        <v>7.0056599999999998</v>
      </c>
      <c r="R215" s="224">
        <f>Q215*H215</f>
        <v>7.0056599999999998</v>
      </c>
      <c r="S215" s="224">
        <v>0</v>
      </c>
      <c r="T215" s="22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6" t="s">
        <v>129</v>
      </c>
      <c r="AT215" s="226" t="s">
        <v>125</v>
      </c>
      <c r="AU215" s="226" t="s">
        <v>87</v>
      </c>
      <c r="AY215" s="16" t="s">
        <v>123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6" t="s">
        <v>83</v>
      </c>
      <c r="BK215" s="227">
        <f>ROUND(I215*H215,2)</f>
        <v>0</v>
      </c>
      <c r="BL215" s="16" t="s">
        <v>129</v>
      </c>
      <c r="BM215" s="226" t="s">
        <v>311</v>
      </c>
    </row>
    <row r="216" s="13" customFormat="1">
      <c r="A216" s="13"/>
      <c r="B216" s="228"/>
      <c r="C216" s="229"/>
      <c r="D216" s="230" t="s">
        <v>147</v>
      </c>
      <c r="E216" s="231" t="s">
        <v>1</v>
      </c>
      <c r="F216" s="232" t="s">
        <v>312</v>
      </c>
      <c r="G216" s="229"/>
      <c r="H216" s="233">
        <v>1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147</v>
      </c>
      <c r="AU216" s="239" t="s">
        <v>87</v>
      </c>
      <c r="AV216" s="13" t="s">
        <v>87</v>
      </c>
      <c r="AW216" s="13" t="s">
        <v>35</v>
      </c>
      <c r="AX216" s="13" t="s">
        <v>83</v>
      </c>
      <c r="AY216" s="239" t="s">
        <v>123</v>
      </c>
    </row>
    <row r="217" s="2" customFormat="1" ht="24.15" customHeight="1">
      <c r="A217" s="37"/>
      <c r="B217" s="38"/>
      <c r="C217" s="214" t="s">
        <v>313</v>
      </c>
      <c r="D217" s="214" t="s">
        <v>125</v>
      </c>
      <c r="E217" s="215" t="s">
        <v>314</v>
      </c>
      <c r="F217" s="216" t="s">
        <v>315</v>
      </c>
      <c r="G217" s="217" t="s">
        <v>154</v>
      </c>
      <c r="H217" s="218">
        <v>3.2000000000000002</v>
      </c>
      <c r="I217" s="219"/>
      <c r="J217" s="220">
        <f>ROUND(I217*H217,2)</f>
        <v>0</v>
      </c>
      <c r="K217" s="221"/>
      <c r="L217" s="43"/>
      <c r="M217" s="222" t="s">
        <v>1</v>
      </c>
      <c r="N217" s="223" t="s">
        <v>43</v>
      </c>
      <c r="O217" s="90"/>
      <c r="P217" s="224">
        <f>O217*H217</f>
        <v>0</v>
      </c>
      <c r="Q217" s="224">
        <v>2.2667199999999998</v>
      </c>
      <c r="R217" s="224">
        <f>Q217*H217</f>
        <v>7.2535039999999995</v>
      </c>
      <c r="S217" s="224">
        <v>0</v>
      </c>
      <c r="T217" s="225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6" t="s">
        <v>129</v>
      </c>
      <c r="AT217" s="226" t="s">
        <v>125</v>
      </c>
      <c r="AU217" s="226" t="s">
        <v>87</v>
      </c>
      <c r="AY217" s="16" t="s">
        <v>123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6" t="s">
        <v>83</v>
      </c>
      <c r="BK217" s="227">
        <f>ROUND(I217*H217,2)</f>
        <v>0</v>
      </c>
      <c r="BL217" s="16" t="s">
        <v>129</v>
      </c>
      <c r="BM217" s="226" t="s">
        <v>316</v>
      </c>
    </row>
    <row r="218" s="13" customFormat="1">
      <c r="A218" s="13"/>
      <c r="B218" s="228"/>
      <c r="C218" s="229"/>
      <c r="D218" s="230" t="s">
        <v>147</v>
      </c>
      <c r="E218" s="231" t="s">
        <v>1</v>
      </c>
      <c r="F218" s="232" t="s">
        <v>317</v>
      </c>
      <c r="G218" s="229"/>
      <c r="H218" s="233">
        <v>3.2000000000000002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147</v>
      </c>
      <c r="AU218" s="239" t="s">
        <v>87</v>
      </c>
      <c r="AV218" s="13" t="s">
        <v>87</v>
      </c>
      <c r="AW218" s="13" t="s">
        <v>35</v>
      </c>
      <c r="AX218" s="13" t="s">
        <v>83</v>
      </c>
      <c r="AY218" s="239" t="s">
        <v>123</v>
      </c>
    </row>
    <row r="219" s="2" customFormat="1" ht="44.25" customHeight="1">
      <c r="A219" s="37"/>
      <c r="B219" s="38"/>
      <c r="C219" s="214" t="s">
        <v>318</v>
      </c>
      <c r="D219" s="214" t="s">
        <v>125</v>
      </c>
      <c r="E219" s="215" t="s">
        <v>319</v>
      </c>
      <c r="F219" s="216" t="s">
        <v>320</v>
      </c>
      <c r="G219" s="217" t="s">
        <v>145</v>
      </c>
      <c r="H219" s="218">
        <v>3.1200000000000001</v>
      </c>
      <c r="I219" s="219"/>
      <c r="J219" s="220">
        <f>ROUND(I219*H219,2)</f>
        <v>0</v>
      </c>
      <c r="K219" s="221"/>
      <c r="L219" s="43"/>
      <c r="M219" s="222" t="s">
        <v>1</v>
      </c>
      <c r="N219" s="223" t="s">
        <v>43</v>
      </c>
      <c r="O219" s="90"/>
      <c r="P219" s="224">
        <f>O219*H219</f>
        <v>0</v>
      </c>
      <c r="Q219" s="224">
        <v>0.030759999999999999</v>
      </c>
      <c r="R219" s="224">
        <f>Q219*H219</f>
        <v>0.095971200000000006</v>
      </c>
      <c r="S219" s="224">
        <v>0</v>
      </c>
      <c r="T219" s="225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6" t="s">
        <v>129</v>
      </c>
      <c r="AT219" s="226" t="s">
        <v>125</v>
      </c>
      <c r="AU219" s="226" t="s">
        <v>87</v>
      </c>
      <c r="AY219" s="16" t="s">
        <v>123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6" t="s">
        <v>83</v>
      </c>
      <c r="BK219" s="227">
        <f>ROUND(I219*H219,2)</f>
        <v>0</v>
      </c>
      <c r="BL219" s="16" t="s">
        <v>129</v>
      </c>
      <c r="BM219" s="226" t="s">
        <v>321</v>
      </c>
    </row>
    <row r="220" s="13" customFormat="1">
      <c r="A220" s="13"/>
      <c r="B220" s="228"/>
      <c r="C220" s="229"/>
      <c r="D220" s="230" t="s">
        <v>147</v>
      </c>
      <c r="E220" s="231" t="s">
        <v>1</v>
      </c>
      <c r="F220" s="232" t="s">
        <v>322</v>
      </c>
      <c r="G220" s="229"/>
      <c r="H220" s="233">
        <v>3.1200000000000001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147</v>
      </c>
      <c r="AU220" s="239" t="s">
        <v>87</v>
      </c>
      <c r="AV220" s="13" t="s">
        <v>87</v>
      </c>
      <c r="AW220" s="13" t="s">
        <v>35</v>
      </c>
      <c r="AX220" s="13" t="s">
        <v>83</v>
      </c>
      <c r="AY220" s="239" t="s">
        <v>123</v>
      </c>
    </row>
    <row r="221" s="2" customFormat="1" ht="16.5" customHeight="1">
      <c r="A221" s="37"/>
      <c r="B221" s="38"/>
      <c r="C221" s="214" t="s">
        <v>323</v>
      </c>
      <c r="D221" s="214" t="s">
        <v>125</v>
      </c>
      <c r="E221" s="215" t="s">
        <v>324</v>
      </c>
      <c r="F221" s="216" t="s">
        <v>325</v>
      </c>
      <c r="G221" s="217" t="s">
        <v>128</v>
      </c>
      <c r="H221" s="218">
        <v>1</v>
      </c>
      <c r="I221" s="219"/>
      <c r="J221" s="220">
        <f>ROUND(I221*H221,2)</f>
        <v>0</v>
      </c>
      <c r="K221" s="221"/>
      <c r="L221" s="43"/>
      <c r="M221" s="222" t="s">
        <v>1</v>
      </c>
      <c r="N221" s="223" t="s">
        <v>43</v>
      </c>
      <c r="O221" s="90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6" t="s">
        <v>129</v>
      </c>
      <c r="AT221" s="226" t="s">
        <v>125</v>
      </c>
      <c r="AU221" s="226" t="s">
        <v>87</v>
      </c>
      <c r="AY221" s="16" t="s">
        <v>123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6" t="s">
        <v>83</v>
      </c>
      <c r="BK221" s="227">
        <f>ROUND(I221*H221,2)</f>
        <v>0</v>
      </c>
      <c r="BL221" s="16" t="s">
        <v>129</v>
      </c>
      <c r="BM221" s="226" t="s">
        <v>326</v>
      </c>
    </row>
    <row r="222" s="13" customFormat="1">
      <c r="A222" s="13"/>
      <c r="B222" s="228"/>
      <c r="C222" s="229"/>
      <c r="D222" s="230" t="s">
        <v>147</v>
      </c>
      <c r="E222" s="231" t="s">
        <v>1</v>
      </c>
      <c r="F222" s="232" t="s">
        <v>327</v>
      </c>
      <c r="G222" s="229"/>
      <c r="H222" s="233">
        <v>1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147</v>
      </c>
      <c r="AU222" s="239" t="s">
        <v>87</v>
      </c>
      <c r="AV222" s="13" t="s">
        <v>87</v>
      </c>
      <c r="AW222" s="13" t="s">
        <v>35</v>
      </c>
      <c r="AX222" s="13" t="s">
        <v>83</v>
      </c>
      <c r="AY222" s="239" t="s">
        <v>123</v>
      </c>
    </row>
    <row r="223" s="12" customFormat="1" ht="22.8" customHeight="1">
      <c r="A223" s="12"/>
      <c r="B223" s="198"/>
      <c r="C223" s="199"/>
      <c r="D223" s="200" t="s">
        <v>77</v>
      </c>
      <c r="E223" s="212" t="s">
        <v>328</v>
      </c>
      <c r="F223" s="212" t="s">
        <v>329</v>
      </c>
      <c r="G223" s="199"/>
      <c r="H223" s="199"/>
      <c r="I223" s="202"/>
      <c r="J223" s="213">
        <f>BK223</f>
        <v>0</v>
      </c>
      <c r="K223" s="199"/>
      <c r="L223" s="204"/>
      <c r="M223" s="205"/>
      <c r="N223" s="206"/>
      <c r="O223" s="206"/>
      <c r="P223" s="207">
        <f>P224</f>
        <v>0</v>
      </c>
      <c r="Q223" s="206"/>
      <c r="R223" s="207">
        <f>R224</f>
        <v>0</v>
      </c>
      <c r="S223" s="206"/>
      <c r="T223" s="208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9" t="s">
        <v>83</v>
      </c>
      <c r="AT223" s="210" t="s">
        <v>77</v>
      </c>
      <c r="AU223" s="210" t="s">
        <v>83</v>
      </c>
      <c r="AY223" s="209" t="s">
        <v>123</v>
      </c>
      <c r="BK223" s="211">
        <f>BK224</f>
        <v>0</v>
      </c>
    </row>
    <row r="224" s="2" customFormat="1" ht="21.75" customHeight="1">
      <c r="A224" s="37"/>
      <c r="B224" s="38"/>
      <c r="C224" s="214" t="s">
        <v>330</v>
      </c>
      <c r="D224" s="214" t="s">
        <v>125</v>
      </c>
      <c r="E224" s="215" t="s">
        <v>331</v>
      </c>
      <c r="F224" s="216" t="s">
        <v>332</v>
      </c>
      <c r="G224" s="217" t="s">
        <v>333</v>
      </c>
      <c r="H224" s="218">
        <v>321.757</v>
      </c>
      <c r="I224" s="219"/>
      <c r="J224" s="220">
        <f>ROUND(I224*H224,2)</f>
        <v>0</v>
      </c>
      <c r="K224" s="221"/>
      <c r="L224" s="43"/>
      <c r="M224" s="222" t="s">
        <v>1</v>
      </c>
      <c r="N224" s="223" t="s">
        <v>43</v>
      </c>
      <c r="O224" s="90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6" t="s">
        <v>129</v>
      </c>
      <c r="AT224" s="226" t="s">
        <v>125</v>
      </c>
      <c r="AU224" s="226" t="s">
        <v>87</v>
      </c>
      <c r="AY224" s="16" t="s">
        <v>123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6" t="s">
        <v>83</v>
      </c>
      <c r="BK224" s="227">
        <f>ROUND(I224*H224,2)</f>
        <v>0</v>
      </c>
      <c r="BL224" s="16" t="s">
        <v>129</v>
      </c>
      <c r="BM224" s="226" t="s">
        <v>334</v>
      </c>
    </row>
    <row r="225" s="12" customFormat="1" ht="25.92" customHeight="1">
      <c r="A225" s="12"/>
      <c r="B225" s="198"/>
      <c r="C225" s="199"/>
      <c r="D225" s="200" t="s">
        <v>77</v>
      </c>
      <c r="E225" s="201" t="s">
        <v>335</v>
      </c>
      <c r="F225" s="201" t="s">
        <v>336</v>
      </c>
      <c r="G225" s="199"/>
      <c r="H225" s="199"/>
      <c r="I225" s="202"/>
      <c r="J225" s="203">
        <f>BK225</f>
        <v>0</v>
      </c>
      <c r="K225" s="199"/>
      <c r="L225" s="204"/>
      <c r="M225" s="205"/>
      <c r="N225" s="206"/>
      <c r="O225" s="206"/>
      <c r="P225" s="207">
        <f>P226+P233+P235</f>
        <v>0</v>
      </c>
      <c r="Q225" s="206"/>
      <c r="R225" s="207">
        <f>R226+R233+R235</f>
        <v>0</v>
      </c>
      <c r="S225" s="206"/>
      <c r="T225" s="208">
        <f>T226+T233+T235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9" t="s">
        <v>142</v>
      </c>
      <c r="AT225" s="210" t="s">
        <v>77</v>
      </c>
      <c r="AU225" s="210" t="s">
        <v>78</v>
      </c>
      <c r="AY225" s="209" t="s">
        <v>123</v>
      </c>
      <c r="BK225" s="211">
        <f>BK226+BK233+BK235</f>
        <v>0</v>
      </c>
    </row>
    <row r="226" s="12" customFormat="1" ht="22.8" customHeight="1">
      <c r="A226" s="12"/>
      <c r="B226" s="198"/>
      <c r="C226" s="199"/>
      <c r="D226" s="200" t="s">
        <v>77</v>
      </c>
      <c r="E226" s="212" t="s">
        <v>337</v>
      </c>
      <c r="F226" s="212" t="s">
        <v>338</v>
      </c>
      <c r="G226" s="199"/>
      <c r="H226" s="199"/>
      <c r="I226" s="202"/>
      <c r="J226" s="213">
        <f>BK226</f>
        <v>0</v>
      </c>
      <c r="K226" s="199"/>
      <c r="L226" s="204"/>
      <c r="M226" s="205"/>
      <c r="N226" s="206"/>
      <c r="O226" s="206"/>
      <c r="P226" s="207">
        <f>SUM(P227:P232)</f>
        <v>0</v>
      </c>
      <c r="Q226" s="206"/>
      <c r="R226" s="207">
        <f>SUM(R227:R232)</f>
        <v>0</v>
      </c>
      <c r="S226" s="206"/>
      <c r="T226" s="208">
        <f>SUM(T227:T232)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9" t="s">
        <v>142</v>
      </c>
      <c r="AT226" s="210" t="s">
        <v>77</v>
      </c>
      <c r="AU226" s="210" t="s">
        <v>83</v>
      </c>
      <c r="AY226" s="209" t="s">
        <v>123</v>
      </c>
      <c r="BK226" s="211">
        <f>SUM(BK227:BK232)</f>
        <v>0</v>
      </c>
    </row>
    <row r="227" s="2" customFormat="1" ht="16.5" customHeight="1">
      <c r="A227" s="37"/>
      <c r="B227" s="38"/>
      <c r="C227" s="214" t="s">
        <v>339</v>
      </c>
      <c r="D227" s="214" t="s">
        <v>125</v>
      </c>
      <c r="E227" s="215" t="s">
        <v>340</v>
      </c>
      <c r="F227" s="216" t="s">
        <v>341</v>
      </c>
      <c r="G227" s="217" t="s">
        <v>140</v>
      </c>
      <c r="H227" s="218">
        <v>227</v>
      </c>
      <c r="I227" s="219"/>
      <c r="J227" s="220">
        <f>ROUND(I227*H227,2)</f>
        <v>0</v>
      </c>
      <c r="K227" s="221"/>
      <c r="L227" s="43"/>
      <c r="M227" s="222" t="s">
        <v>1</v>
      </c>
      <c r="N227" s="223" t="s">
        <v>43</v>
      </c>
      <c r="O227" s="90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6" t="s">
        <v>342</v>
      </c>
      <c r="AT227" s="226" t="s">
        <v>125</v>
      </c>
      <c r="AU227" s="226" t="s">
        <v>87</v>
      </c>
      <c r="AY227" s="16" t="s">
        <v>123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6" t="s">
        <v>83</v>
      </c>
      <c r="BK227" s="227">
        <f>ROUND(I227*H227,2)</f>
        <v>0</v>
      </c>
      <c r="BL227" s="16" t="s">
        <v>342</v>
      </c>
      <c r="BM227" s="226" t="s">
        <v>343</v>
      </c>
    </row>
    <row r="228" s="13" customFormat="1">
      <c r="A228" s="13"/>
      <c r="B228" s="228"/>
      <c r="C228" s="229"/>
      <c r="D228" s="230" t="s">
        <v>147</v>
      </c>
      <c r="E228" s="231" t="s">
        <v>1</v>
      </c>
      <c r="F228" s="232" t="s">
        <v>344</v>
      </c>
      <c r="G228" s="229"/>
      <c r="H228" s="233">
        <v>227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9" t="s">
        <v>147</v>
      </c>
      <c r="AU228" s="239" t="s">
        <v>87</v>
      </c>
      <c r="AV228" s="13" t="s">
        <v>87</v>
      </c>
      <c r="AW228" s="13" t="s">
        <v>35</v>
      </c>
      <c r="AX228" s="13" t="s">
        <v>83</v>
      </c>
      <c r="AY228" s="239" t="s">
        <v>123</v>
      </c>
    </row>
    <row r="229" s="2" customFormat="1" ht="16.5" customHeight="1">
      <c r="A229" s="37"/>
      <c r="B229" s="38"/>
      <c r="C229" s="214" t="s">
        <v>345</v>
      </c>
      <c r="D229" s="214" t="s">
        <v>125</v>
      </c>
      <c r="E229" s="215" t="s">
        <v>346</v>
      </c>
      <c r="F229" s="216" t="s">
        <v>347</v>
      </c>
      <c r="G229" s="217" t="s">
        <v>128</v>
      </c>
      <c r="H229" s="218">
        <v>2</v>
      </c>
      <c r="I229" s="219"/>
      <c r="J229" s="220">
        <f>ROUND(I229*H229,2)</f>
        <v>0</v>
      </c>
      <c r="K229" s="221"/>
      <c r="L229" s="43"/>
      <c r="M229" s="222" t="s">
        <v>1</v>
      </c>
      <c r="N229" s="223" t="s">
        <v>43</v>
      </c>
      <c r="O229" s="90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6" t="s">
        <v>342</v>
      </c>
      <c r="AT229" s="226" t="s">
        <v>125</v>
      </c>
      <c r="AU229" s="226" t="s">
        <v>87</v>
      </c>
      <c r="AY229" s="16" t="s">
        <v>123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6" t="s">
        <v>83</v>
      </c>
      <c r="BK229" s="227">
        <f>ROUND(I229*H229,2)</f>
        <v>0</v>
      </c>
      <c r="BL229" s="16" t="s">
        <v>342</v>
      </c>
      <c r="BM229" s="226" t="s">
        <v>348</v>
      </c>
    </row>
    <row r="230" s="13" customFormat="1">
      <c r="A230" s="13"/>
      <c r="B230" s="228"/>
      <c r="C230" s="229"/>
      <c r="D230" s="230" t="s">
        <v>147</v>
      </c>
      <c r="E230" s="231" t="s">
        <v>1</v>
      </c>
      <c r="F230" s="232" t="s">
        <v>349</v>
      </c>
      <c r="G230" s="229"/>
      <c r="H230" s="233">
        <v>1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9" t="s">
        <v>147</v>
      </c>
      <c r="AU230" s="239" t="s">
        <v>87</v>
      </c>
      <c r="AV230" s="13" t="s">
        <v>87</v>
      </c>
      <c r="AW230" s="13" t="s">
        <v>35</v>
      </c>
      <c r="AX230" s="13" t="s">
        <v>78</v>
      </c>
      <c r="AY230" s="239" t="s">
        <v>123</v>
      </c>
    </row>
    <row r="231" s="13" customFormat="1">
      <c r="A231" s="13"/>
      <c r="B231" s="228"/>
      <c r="C231" s="229"/>
      <c r="D231" s="230" t="s">
        <v>147</v>
      </c>
      <c r="E231" s="231" t="s">
        <v>1</v>
      </c>
      <c r="F231" s="232" t="s">
        <v>350</v>
      </c>
      <c r="G231" s="229"/>
      <c r="H231" s="233">
        <v>1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9" t="s">
        <v>147</v>
      </c>
      <c r="AU231" s="239" t="s">
        <v>87</v>
      </c>
      <c r="AV231" s="13" t="s">
        <v>87</v>
      </c>
      <c r="AW231" s="13" t="s">
        <v>35</v>
      </c>
      <c r="AX231" s="13" t="s">
        <v>78</v>
      </c>
      <c r="AY231" s="239" t="s">
        <v>123</v>
      </c>
    </row>
    <row r="232" s="14" customFormat="1">
      <c r="A232" s="14"/>
      <c r="B232" s="240"/>
      <c r="C232" s="241"/>
      <c r="D232" s="230" t="s">
        <v>147</v>
      </c>
      <c r="E232" s="242" t="s">
        <v>1</v>
      </c>
      <c r="F232" s="243" t="s">
        <v>150</v>
      </c>
      <c r="G232" s="241"/>
      <c r="H232" s="244">
        <v>2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0" t="s">
        <v>147</v>
      </c>
      <c r="AU232" s="250" t="s">
        <v>87</v>
      </c>
      <c r="AV232" s="14" t="s">
        <v>129</v>
      </c>
      <c r="AW232" s="14" t="s">
        <v>35</v>
      </c>
      <c r="AX232" s="14" t="s">
        <v>83</v>
      </c>
      <c r="AY232" s="250" t="s">
        <v>123</v>
      </c>
    </row>
    <row r="233" s="12" customFormat="1" ht="22.8" customHeight="1">
      <c r="A233" s="12"/>
      <c r="B233" s="198"/>
      <c r="C233" s="199"/>
      <c r="D233" s="200" t="s">
        <v>77</v>
      </c>
      <c r="E233" s="212" t="s">
        <v>351</v>
      </c>
      <c r="F233" s="212" t="s">
        <v>352</v>
      </c>
      <c r="G233" s="199"/>
      <c r="H233" s="199"/>
      <c r="I233" s="202"/>
      <c r="J233" s="213">
        <f>BK233</f>
        <v>0</v>
      </c>
      <c r="K233" s="199"/>
      <c r="L233" s="204"/>
      <c r="M233" s="205"/>
      <c r="N233" s="206"/>
      <c r="O233" s="206"/>
      <c r="P233" s="207">
        <f>P234</f>
        <v>0</v>
      </c>
      <c r="Q233" s="206"/>
      <c r="R233" s="207">
        <f>R234</f>
        <v>0</v>
      </c>
      <c r="S233" s="206"/>
      <c r="T233" s="208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9" t="s">
        <v>142</v>
      </c>
      <c r="AT233" s="210" t="s">
        <v>77</v>
      </c>
      <c r="AU233" s="210" t="s">
        <v>83</v>
      </c>
      <c r="AY233" s="209" t="s">
        <v>123</v>
      </c>
      <c r="BK233" s="211">
        <f>BK234</f>
        <v>0</v>
      </c>
    </row>
    <row r="234" s="2" customFormat="1" ht="16.5" customHeight="1">
      <c r="A234" s="37"/>
      <c r="B234" s="38"/>
      <c r="C234" s="214" t="s">
        <v>353</v>
      </c>
      <c r="D234" s="214" t="s">
        <v>125</v>
      </c>
      <c r="E234" s="215" t="s">
        <v>354</v>
      </c>
      <c r="F234" s="216" t="s">
        <v>355</v>
      </c>
      <c r="G234" s="217" t="s">
        <v>356</v>
      </c>
      <c r="H234" s="218">
        <v>1</v>
      </c>
      <c r="I234" s="219"/>
      <c r="J234" s="220">
        <f>ROUND(I234*H234,2)</f>
        <v>0</v>
      </c>
      <c r="K234" s="221"/>
      <c r="L234" s="43"/>
      <c r="M234" s="222" t="s">
        <v>1</v>
      </c>
      <c r="N234" s="223" t="s">
        <v>43</v>
      </c>
      <c r="O234" s="90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6" t="s">
        <v>342</v>
      </c>
      <c r="AT234" s="226" t="s">
        <v>125</v>
      </c>
      <c r="AU234" s="226" t="s">
        <v>87</v>
      </c>
      <c r="AY234" s="16" t="s">
        <v>123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6" t="s">
        <v>83</v>
      </c>
      <c r="BK234" s="227">
        <f>ROUND(I234*H234,2)</f>
        <v>0</v>
      </c>
      <c r="BL234" s="16" t="s">
        <v>342</v>
      </c>
      <c r="BM234" s="226" t="s">
        <v>357</v>
      </c>
    </row>
    <row r="235" s="12" customFormat="1" ht="22.8" customHeight="1">
      <c r="A235" s="12"/>
      <c r="B235" s="198"/>
      <c r="C235" s="199"/>
      <c r="D235" s="200" t="s">
        <v>77</v>
      </c>
      <c r="E235" s="212" t="s">
        <v>358</v>
      </c>
      <c r="F235" s="212" t="s">
        <v>359</v>
      </c>
      <c r="G235" s="199"/>
      <c r="H235" s="199"/>
      <c r="I235" s="202"/>
      <c r="J235" s="213">
        <f>BK235</f>
        <v>0</v>
      </c>
      <c r="K235" s="199"/>
      <c r="L235" s="204"/>
      <c r="M235" s="205"/>
      <c r="N235" s="206"/>
      <c r="O235" s="206"/>
      <c r="P235" s="207">
        <f>SUM(P236:P239)</f>
        <v>0</v>
      </c>
      <c r="Q235" s="206"/>
      <c r="R235" s="207">
        <f>SUM(R236:R239)</f>
        <v>0</v>
      </c>
      <c r="S235" s="206"/>
      <c r="T235" s="208">
        <f>SUM(T236:T239)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9" t="s">
        <v>142</v>
      </c>
      <c r="AT235" s="210" t="s">
        <v>77</v>
      </c>
      <c r="AU235" s="210" t="s">
        <v>83</v>
      </c>
      <c r="AY235" s="209" t="s">
        <v>123</v>
      </c>
      <c r="BK235" s="211">
        <f>SUM(BK236:BK239)</f>
        <v>0</v>
      </c>
    </row>
    <row r="236" s="2" customFormat="1" ht="16.5" customHeight="1">
      <c r="A236" s="37"/>
      <c r="B236" s="38"/>
      <c r="C236" s="214" t="s">
        <v>360</v>
      </c>
      <c r="D236" s="214" t="s">
        <v>125</v>
      </c>
      <c r="E236" s="215" t="s">
        <v>361</v>
      </c>
      <c r="F236" s="216" t="s">
        <v>362</v>
      </c>
      <c r="G236" s="217" t="s">
        <v>128</v>
      </c>
      <c r="H236" s="218">
        <v>1</v>
      </c>
      <c r="I236" s="219"/>
      <c r="J236" s="220">
        <f>ROUND(I236*H236,2)</f>
        <v>0</v>
      </c>
      <c r="K236" s="221"/>
      <c r="L236" s="43"/>
      <c r="M236" s="222" t="s">
        <v>1</v>
      </c>
      <c r="N236" s="223" t="s">
        <v>43</v>
      </c>
      <c r="O236" s="90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6" t="s">
        <v>342</v>
      </c>
      <c r="AT236" s="226" t="s">
        <v>125</v>
      </c>
      <c r="AU236" s="226" t="s">
        <v>87</v>
      </c>
      <c r="AY236" s="16" t="s">
        <v>123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6" t="s">
        <v>83</v>
      </c>
      <c r="BK236" s="227">
        <f>ROUND(I236*H236,2)</f>
        <v>0</v>
      </c>
      <c r="BL236" s="16" t="s">
        <v>342</v>
      </c>
      <c r="BM236" s="226" t="s">
        <v>363</v>
      </c>
    </row>
    <row r="237" s="13" customFormat="1">
      <c r="A237" s="13"/>
      <c r="B237" s="228"/>
      <c r="C237" s="229"/>
      <c r="D237" s="230" t="s">
        <v>147</v>
      </c>
      <c r="E237" s="231" t="s">
        <v>1</v>
      </c>
      <c r="F237" s="232" t="s">
        <v>364</v>
      </c>
      <c r="G237" s="229"/>
      <c r="H237" s="233">
        <v>1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147</v>
      </c>
      <c r="AU237" s="239" t="s">
        <v>87</v>
      </c>
      <c r="AV237" s="13" t="s">
        <v>87</v>
      </c>
      <c r="AW237" s="13" t="s">
        <v>35</v>
      </c>
      <c r="AX237" s="13" t="s">
        <v>83</v>
      </c>
      <c r="AY237" s="239" t="s">
        <v>123</v>
      </c>
    </row>
    <row r="238" s="2" customFormat="1" ht="16.5" customHeight="1">
      <c r="A238" s="37"/>
      <c r="B238" s="38"/>
      <c r="C238" s="214" t="s">
        <v>365</v>
      </c>
      <c r="D238" s="214" t="s">
        <v>125</v>
      </c>
      <c r="E238" s="215" t="s">
        <v>366</v>
      </c>
      <c r="F238" s="216" t="s">
        <v>367</v>
      </c>
      <c r="G238" s="217" t="s">
        <v>128</v>
      </c>
      <c r="H238" s="218">
        <v>1</v>
      </c>
      <c r="I238" s="219"/>
      <c r="J238" s="220">
        <f>ROUND(I238*H238,2)</f>
        <v>0</v>
      </c>
      <c r="K238" s="221"/>
      <c r="L238" s="43"/>
      <c r="M238" s="222" t="s">
        <v>1</v>
      </c>
      <c r="N238" s="223" t="s">
        <v>43</v>
      </c>
      <c r="O238" s="90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6" t="s">
        <v>342</v>
      </c>
      <c r="AT238" s="226" t="s">
        <v>125</v>
      </c>
      <c r="AU238" s="226" t="s">
        <v>87</v>
      </c>
      <c r="AY238" s="16" t="s">
        <v>123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6" t="s">
        <v>83</v>
      </c>
      <c r="BK238" s="227">
        <f>ROUND(I238*H238,2)</f>
        <v>0</v>
      </c>
      <c r="BL238" s="16" t="s">
        <v>342</v>
      </c>
      <c r="BM238" s="226" t="s">
        <v>368</v>
      </c>
    </row>
    <row r="239" s="13" customFormat="1">
      <c r="A239" s="13"/>
      <c r="B239" s="228"/>
      <c r="C239" s="229"/>
      <c r="D239" s="230" t="s">
        <v>147</v>
      </c>
      <c r="E239" s="231" t="s">
        <v>1</v>
      </c>
      <c r="F239" s="232" t="s">
        <v>369</v>
      </c>
      <c r="G239" s="229"/>
      <c r="H239" s="233">
        <v>1</v>
      </c>
      <c r="I239" s="234"/>
      <c r="J239" s="229"/>
      <c r="K239" s="229"/>
      <c r="L239" s="235"/>
      <c r="M239" s="262"/>
      <c r="N239" s="263"/>
      <c r="O239" s="263"/>
      <c r="P239" s="263"/>
      <c r="Q239" s="263"/>
      <c r="R239" s="263"/>
      <c r="S239" s="263"/>
      <c r="T239" s="26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147</v>
      </c>
      <c r="AU239" s="239" t="s">
        <v>87</v>
      </c>
      <c r="AV239" s="13" t="s">
        <v>87</v>
      </c>
      <c r="AW239" s="13" t="s">
        <v>35</v>
      </c>
      <c r="AX239" s="13" t="s">
        <v>83</v>
      </c>
      <c r="AY239" s="239" t="s">
        <v>123</v>
      </c>
    </row>
    <row r="240" s="2" customFormat="1" ht="6.96" customHeight="1">
      <c r="A240" s="37"/>
      <c r="B240" s="65"/>
      <c r="C240" s="66"/>
      <c r="D240" s="66"/>
      <c r="E240" s="66"/>
      <c r="F240" s="66"/>
      <c r="G240" s="66"/>
      <c r="H240" s="66"/>
      <c r="I240" s="66"/>
      <c r="J240" s="66"/>
      <c r="K240" s="66"/>
      <c r="L240" s="43"/>
      <c r="M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</sheetData>
  <sheetProtection sheet="1" autoFilter="0" formatColumns="0" formatRows="0" objects="1" scenarios="1" spinCount="100000" saltValue="tJdFh6uHsN529N40ATlhYK5e3V/AaWK+GvBh9gO0N0ptxz5ZcfGgwP0bai+/KhLqCW032X/BkaYHjHqNlLEPcw==" hashValue="KB4QdZAOKvYG4V6RygPEh33O3Ajp2VFSSWoHv1Zm7u1fxpegj8rw92NY6u7Uo/RtkA+W+k3NZMk9Bq4cPplRVg==" algorithmName="SHA-512" password="CC35"/>
  <autoFilter ref="C127:K239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HP-nb\Jirka</dc:creator>
  <cp:lastModifiedBy>HP-nb\Jirka</cp:lastModifiedBy>
  <dcterms:created xsi:type="dcterms:W3CDTF">2021-09-28T08:14:23Z</dcterms:created>
  <dcterms:modified xsi:type="dcterms:W3CDTF">2021-09-28T08:14:26Z</dcterms:modified>
</cp:coreProperties>
</file>